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mc:AlternateContent xmlns:mc="http://schemas.openxmlformats.org/markup-compatibility/2006">
    <mc:Choice Requires="x15">
      <x15ac:absPath xmlns:x15ac="http://schemas.microsoft.com/office/spreadsheetml/2010/11/ac" url="\\filestore.soton.ac.uk\users\yuezhang\mydocuments\IB Catalyst\Bing\Paper 2\Dataset\"/>
    </mc:Choice>
  </mc:AlternateContent>
  <xr:revisionPtr revIDLastSave="0" documentId="13_ncr:1_{5F63C33A-8F6B-4836-9B9E-18D7096711C8}" xr6:coauthVersionLast="45" xr6:coauthVersionMax="45" xr10:uidLastSave="{00000000-0000-0000-0000-000000000000}"/>
  <bookViews>
    <workbookView xWindow="-108" yWindow="-108" windowWidth="23256" windowHeight="12576" tabRatio="702" xr2:uid="{00000000-000D-0000-FFFF-FFFF00000000}"/>
  </bookViews>
  <sheets>
    <sheet name="Figure 2" sheetId="1" r:id="rId1"/>
    <sheet name="Figure 3" sheetId="2" r:id="rId2"/>
    <sheet name="Figure 4" sheetId="3" r:id="rId3"/>
    <sheet name="Figure 5" sheetId="4" r:id="rId4"/>
    <sheet name="Figure 6" sheetId="5" r:id="rId5"/>
    <sheet name="Figure 7" sheetId="6" r:id="rId6"/>
    <sheet name="Figure 8" sheetId="7" r:id="rId7"/>
    <sheet name="Figure 9" sheetId="8" r:id="rId8"/>
    <sheet name="Figure 10" sheetId="9" r:id="rId9"/>
    <sheet name="Figure S1" sheetId="10" r:id="rId10"/>
    <sheet name="Figure S2" sheetId="11" r:id="rId11"/>
    <sheet name="Figure S3" sheetId="12" r:id="rId12"/>
    <sheet name="Figure S4" sheetId="13" r:id="rId13"/>
    <sheet name="Figure S5" sheetId="14" r:id="rId14"/>
    <sheet name="Figure S6" sheetId="15" r:id="rId15"/>
  </sheets>
  <externalReferences>
    <externalReference r:id="rId16"/>
  </externalReferences>
  <definedNames>
    <definedName name="_Ref2253064" localSheetId="1">'Figure 3'!$B$1</definedName>
    <definedName name="_Ref3389226" localSheetId="7">'Figure 9'!$B$1</definedName>
    <definedName name="_Ref34054667" localSheetId="6">'Figure 8'!$B$1</definedName>
    <definedName name="_Ref34255739" localSheetId="2">'Figure 4'!$B$1</definedName>
    <definedName name="_Ref34305943" localSheetId="4">'Figure 6'!$B$1</definedName>
    <definedName name="_Ref34306018" localSheetId="5">'Figure 7'!$B$1</definedName>
    <definedName name="_Ref3462387" localSheetId="8">'Figure 10'!$B$1</definedName>
    <definedName name="_Ref36394126" localSheetId="9">'Figure S1'!$A$1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7" i="13" l="1"/>
  <c r="J76" i="15" l="1"/>
  <c r="I76" i="15"/>
  <c r="E76" i="15"/>
  <c r="H76" i="15" s="1"/>
  <c r="J75" i="15"/>
  <c r="I75" i="15"/>
  <c r="E75" i="15"/>
  <c r="H75" i="15" s="1"/>
  <c r="J74" i="15"/>
  <c r="I74" i="15"/>
  <c r="E74" i="15"/>
  <c r="H74" i="15" s="1"/>
  <c r="J73" i="15"/>
  <c r="I73" i="15"/>
  <c r="E73" i="15"/>
  <c r="H73" i="15" s="1"/>
  <c r="J72" i="15"/>
  <c r="I72" i="15"/>
  <c r="E72" i="15"/>
  <c r="H72" i="15" s="1"/>
  <c r="J71" i="15"/>
  <c r="I71" i="15"/>
  <c r="E71" i="15"/>
  <c r="H71" i="15" s="1"/>
  <c r="J70" i="15"/>
  <c r="I70" i="15"/>
  <c r="E70" i="15"/>
  <c r="H70" i="15" s="1"/>
  <c r="J69" i="15"/>
  <c r="I69" i="15"/>
  <c r="E69" i="15"/>
  <c r="H69" i="15" s="1"/>
  <c r="J68" i="15"/>
  <c r="I68" i="15"/>
  <c r="E68" i="15"/>
  <c r="H68" i="15" s="1"/>
  <c r="J67" i="15"/>
  <c r="I67" i="15"/>
  <c r="E67" i="15"/>
  <c r="H67" i="15" s="1"/>
  <c r="J66" i="15"/>
  <c r="I66" i="15"/>
  <c r="E66" i="15"/>
  <c r="H66" i="15" s="1"/>
  <c r="J65" i="15"/>
  <c r="I65" i="15"/>
  <c r="E65" i="15"/>
  <c r="H65" i="15" s="1"/>
  <c r="J64" i="15"/>
  <c r="I64" i="15"/>
  <c r="E64" i="15"/>
  <c r="H64" i="15" s="1"/>
  <c r="J63" i="15"/>
  <c r="I63" i="15"/>
  <c r="E63" i="15"/>
  <c r="H63" i="15" s="1"/>
  <c r="J62" i="15"/>
  <c r="I62" i="15"/>
  <c r="E62" i="15"/>
  <c r="H62" i="15" s="1"/>
  <c r="J61" i="15"/>
  <c r="I61" i="15"/>
  <c r="E61" i="15"/>
  <c r="H61" i="15" s="1"/>
  <c r="J60" i="15"/>
  <c r="I60" i="15"/>
  <c r="E60" i="15"/>
  <c r="H60" i="15" s="1"/>
  <c r="J59" i="15"/>
  <c r="I59" i="15"/>
  <c r="E59" i="15"/>
  <c r="H59" i="15" s="1"/>
  <c r="J58" i="15"/>
  <c r="I58" i="15"/>
  <c r="E58" i="15"/>
  <c r="H58" i="15" s="1"/>
  <c r="J57" i="15"/>
  <c r="I57" i="15"/>
  <c r="E57" i="15"/>
  <c r="H57" i="15" s="1"/>
  <c r="J56" i="15"/>
  <c r="I56" i="15"/>
  <c r="E56" i="15"/>
  <c r="H56" i="15" s="1"/>
  <c r="J55" i="15"/>
  <c r="I55" i="15"/>
  <c r="E55" i="15"/>
  <c r="H55" i="15" s="1"/>
  <c r="J54" i="15"/>
  <c r="I54" i="15"/>
  <c r="E54" i="15"/>
  <c r="H54" i="15" s="1"/>
  <c r="J53" i="15"/>
  <c r="I53" i="15"/>
  <c r="E53" i="15"/>
  <c r="H53" i="15" s="1"/>
  <c r="J52" i="15"/>
  <c r="I52" i="15"/>
  <c r="E52" i="15"/>
  <c r="H52" i="15" s="1"/>
  <c r="J51" i="15"/>
  <c r="I51" i="15"/>
  <c r="E51" i="15"/>
  <c r="H51" i="15" s="1"/>
  <c r="J50" i="15"/>
  <c r="I50" i="15"/>
  <c r="E50" i="15"/>
  <c r="H50" i="15" s="1"/>
  <c r="J49" i="15"/>
  <c r="I49" i="15"/>
  <c r="E49" i="15"/>
  <c r="H49" i="15" s="1"/>
  <c r="J48" i="15"/>
  <c r="I48" i="15"/>
  <c r="E48" i="15"/>
  <c r="H48" i="15" s="1"/>
  <c r="J47" i="15"/>
  <c r="I47" i="15"/>
  <c r="E47" i="15"/>
  <c r="H47" i="15" s="1"/>
  <c r="J46" i="15"/>
  <c r="I46" i="15"/>
  <c r="E46" i="15"/>
  <c r="H46" i="15" s="1"/>
  <c r="J45" i="15"/>
  <c r="I45" i="15"/>
  <c r="E45" i="15"/>
  <c r="H45" i="15" s="1"/>
  <c r="J44" i="15"/>
  <c r="I44" i="15"/>
  <c r="E44" i="15"/>
  <c r="H44" i="15" s="1"/>
  <c r="J43" i="15"/>
  <c r="I43" i="15"/>
  <c r="E43" i="15"/>
  <c r="H43" i="15" s="1"/>
  <c r="J42" i="15"/>
  <c r="I42" i="15"/>
  <c r="E42" i="15"/>
  <c r="H42" i="15" s="1"/>
  <c r="J41" i="15"/>
  <c r="I41" i="15"/>
  <c r="E41" i="15"/>
  <c r="H41" i="15" s="1"/>
  <c r="J40" i="15"/>
  <c r="I40" i="15"/>
  <c r="E40" i="15"/>
  <c r="H40" i="15" s="1"/>
  <c r="J39" i="15"/>
  <c r="I39" i="15"/>
  <c r="E39" i="15"/>
  <c r="H39" i="15" s="1"/>
  <c r="J38" i="15"/>
  <c r="I38" i="15"/>
  <c r="E38" i="15"/>
  <c r="H38" i="15" s="1"/>
  <c r="J37" i="15"/>
  <c r="I37" i="15"/>
  <c r="E37" i="15"/>
  <c r="H37" i="15" s="1"/>
  <c r="J36" i="15"/>
  <c r="I36" i="15"/>
  <c r="E36" i="15"/>
  <c r="H36" i="15" s="1"/>
  <c r="J35" i="15"/>
  <c r="I35" i="15"/>
  <c r="E35" i="15"/>
  <c r="H35" i="15" s="1"/>
  <c r="J34" i="15"/>
  <c r="I34" i="15"/>
  <c r="E34" i="15"/>
  <c r="H34" i="15" s="1"/>
  <c r="J33" i="15"/>
  <c r="I33" i="15"/>
  <c r="E33" i="15"/>
  <c r="H33" i="15" s="1"/>
  <c r="J32" i="15"/>
  <c r="I32" i="15"/>
  <c r="E32" i="15"/>
  <c r="H32" i="15" s="1"/>
  <c r="J31" i="15"/>
  <c r="I31" i="15"/>
  <c r="E31" i="15"/>
  <c r="H31" i="15" s="1"/>
  <c r="J30" i="15"/>
  <c r="I30" i="15"/>
  <c r="E30" i="15"/>
  <c r="H30" i="15" s="1"/>
  <c r="J29" i="15"/>
  <c r="I29" i="15"/>
  <c r="E29" i="15"/>
  <c r="H29" i="15" s="1"/>
  <c r="J28" i="15"/>
  <c r="I28" i="15"/>
  <c r="E28" i="15"/>
  <c r="H28" i="15" s="1"/>
  <c r="J27" i="15"/>
  <c r="I27" i="15"/>
  <c r="E27" i="15"/>
  <c r="H27" i="15" s="1"/>
  <c r="J26" i="15"/>
  <c r="I26" i="15"/>
  <c r="E26" i="15"/>
  <c r="H26" i="15" s="1"/>
  <c r="J25" i="15"/>
  <c r="I25" i="15"/>
  <c r="E25" i="15"/>
  <c r="H25" i="15" s="1"/>
  <c r="J24" i="15"/>
  <c r="I24" i="15"/>
  <c r="E24" i="15"/>
  <c r="H24" i="15" s="1"/>
  <c r="J23" i="15"/>
  <c r="I23" i="15"/>
  <c r="E23" i="15"/>
  <c r="H23" i="15" s="1"/>
  <c r="J22" i="15"/>
  <c r="I22" i="15"/>
  <c r="E22" i="15"/>
  <c r="H22" i="15" s="1"/>
  <c r="J21" i="15"/>
  <c r="I21" i="15"/>
  <c r="E21" i="15"/>
  <c r="H21" i="15" s="1"/>
  <c r="J20" i="15"/>
  <c r="I20" i="15"/>
  <c r="E20" i="15"/>
  <c r="H20" i="15" s="1"/>
  <c r="J19" i="15"/>
  <c r="I19" i="15"/>
  <c r="E19" i="15"/>
  <c r="H19" i="15" s="1"/>
  <c r="J18" i="15"/>
  <c r="I18" i="15"/>
  <c r="E18" i="15"/>
  <c r="H18" i="15" s="1"/>
  <c r="J17" i="15"/>
  <c r="I17" i="15"/>
  <c r="E17" i="15"/>
  <c r="H17" i="15" s="1"/>
  <c r="J16" i="15"/>
  <c r="I16" i="15"/>
  <c r="E16" i="15"/>
  <c r="H16" i="15" s="1"/>
  <c r="J15" i="15"/>
  <c r="I15" i="15"/>
  <c r="E15" i="15"/>
  <c r="H15" i="15" s="1"/>
  <c r="J14" i="15"/>
  <c r="I14" i="15"/>
  <c r="E14" i="15"/>
  <c r="H14" i="15" s="1"/>
  <c r="J13" i="15"/>
  <c r="I13" i="15"/>
  <c r="E13" i="15"/>
  <c r="H13" i="15" s="1"/>
  <c r="J12" i="15"/>
  <c r="I12" i="15"/>
  <c r="E12" i="15"/>
  <c r="H12" i="15" s="1"/>
  <c r="J11" i="15"/>
  <c r="AF11" i="15" s="1"/>
  <c r="I11" i="15"/>
  <c r="H11" i="15"/>
  <c r="E11" i="15"/>
  <c r="AC10" i="15"/>
  <c r="J10" i="15"/>
  <c r="I10" i="15"/>
  <c r="E10" i="15"/>
  <c r="H10" i="15" s="1"/>
  <c r="AC9" i="15"/>
  <c r="AC11" i="15" s="1"/>
  <c r="J9" i="15"/>
  <c r="I9" i="15"/>
  <c r="E9" i="15"/>
  <c r="H9" i="15" s="1"/>
  <c r="J8" i="15"/>
  <c r="I8" i="15"/>
  <c r="E8" i="15"/>
  <c r="H8" i="15" s="1"/>
  <c r="J7" i="15"/>
  <c r="I7" i="15"/>
  <c r="E7" i="15"/>
  <c r="H7" i="15" s="1"/>
  <c r="J6" i="15"/>
  <c r="I6" i="15"/>
  <c r="E6" i="15"/>
  <c r="H6" i="15" s="1"/>
  <c r="AB5" i="15"/>
  <c r="AB4" i="15"/>
  <c r="AB1" i="15"/>
  <c r="E1" i="15"/>
  <c r="J75" i="14"/>
  <c r="I75" i="14"/>
  <c r="E75" i="14"/>
  <c r="H75" i="14" s="1"/>
  <c r="J74" i="14"/>
  <c r="I74" i="14"/>
  <c r="E74" i="14"/>
  <c r="H74" i="14" s="1"/>
  <c r="J73" i="14"/>
  <c r="I73" i="14"/>
  <c r="E73" i="14"/>
  <c r="H73" i="14" s="1"/>
  <c r="J72" i="14"/>
  <c r="I72" i="14"/>
  <c r="E72" i="14"/>
  <c r="H72" i="14" s="1"/>
  <c r="J71" i="14"/>
  <c r="I71" i="14"/>
  <c r="E71" i="14"/>
  <c r="H71" i="14" s="1"/>
  <c r="J70" i="14"/>
  <c r="I70" i="14"/>
  <c r="E70" i="14"/>
  <c r="H70" i="14" s="1"/>
  <c r="J69" i="14"/>
  <c r="I69" i="14"/>
  <c r="E69" i="14"/>
  <c r="H69" i="14" s="1"/>
  <c r="J68" i="14"/>
  <c r="I68" i="14"/>
  <c r="E68" i="14"/>
  <c r="H68" i="14" s="1"/>
  <c r="J67" i="14"/>
  <c r="I67" i="14"/>
  <c r="E67" i="14"/>
  <c r="H67" i="14" s="1"/>
  <c r="J66" i="14"/>
  <c r="I66" i="14"/>
  <c r="E66" i="14"/>
  <c r="H66" i="14" s="1"/>
  <c r="J65" i="14"/>
  <c r="I65" i="14"/>
  <c r="E65" i="14"/>
  <c r="H65" i="14" s="1"/>
  <c r="J64" i="14"/>
  <c r="I64" i="14"/>
  <c r="E64" i="14"/>
  <c r="H64" i="14" s="1"/>
  <c r="J63" i="14"/>
  <c r="I63" i="14"/>
  <c r="E63" i="14"/>
  <c r="H63" i="14" s="1"/>
  <c r="J62" i="14"/>
  <c r="I62" i="14"/>
  <c r="E62" i="14"/>
  <c r="H62" i="14" s="1"/>
  <c r="J61" i="14"/>
  <c r="I61" i="14"/>
  <c r="E61" i="14"/>
  <c r="H61" i="14" s="1"/>
  <c r="J60" i="14"/>
  <c r="I60" i="14"/>
  <c r="E60" i="14"/>
  <c r="H60" i="14" s="1"/>
  <c r="J59" i="14"/>
  <c r="I59" i="14"/>
  <c r="E59" i="14"/>
  <c r="H59" i="14" s="1"/>
  <c r="J58" i="14"/>
  <c r="I58" i="14"/>
  <c r="E58" i="14"/>
  <c r="H58" i="14" s="1"/>
  <c r="J57" i="14"/>
  <c r="I57" i="14"/>
  <c r="E57" i="14"/>
  <c r="H57" i="14" s="1"/>
  <c r="J56" i="14"/>
  <c r="I56" i="14"/>
  <c r="E56" i="14"/>
  <c r="H56" i="14" s="1"/>
  <c r="J55" i="14"/>
  <c r="I55" i="14"/>
  <c r="E55" i="14"/>
  <c r="H55" i="14" s="1"/>
  <c r="J54" i="14"/>
  <c r="I54" i="14"/>
  <c r="E54" i="14"/>
  <c r="H54" i="14" s="1"/>
  <c r="J53" i="14"/>
  <c r="I53" i="14"/>
  <c r="E53" i="14"/>
  <c r="H53" i="14" s="1"/>
  <c r="J52" i="14"/>
  <c r="I52" i="14"/>
  <c r="E52" i="14"/>
  <c r="H52" i="14" s="1"/>
  <c r="J51" i="14"/>
  <c r="I51" i="14"/>
  <c r="E51" i="14"/>
  <c r="H51" i="14" s="1"/>
  <c r="J50" i="14"/>
  <c r="I50" i="14"/>
  <c r="E50" i="14"/>
  <c r="H50" i="14" s="1"/>
  <c r="J49" i="14"/>
  <c r="I49" i="14"/>
  <c r="E49" i="14"/>
  <c r="H49" i="14" s="1"/>
  <c r="J48" i="14"/>
  <c r="I48" i="14"/>
  <c r="E48" i="14"/>
  <c r="H48" i="14" s="1"/>
  <c r="J47" i="14"/>
  <c r="I47" i="14"/>
  <c r="E47" i="14"/>
  <c r="H47" i="14" s="1"/>
  <c r="J46" i="14"/>
  <c r="I46" i="14"/>
  <c r="E46" i="14"/>
  <c r="H46" i="14" s="1"/>
  <c r="J45" i="14"/>
  <c r="I45" i="14"/>
  <c r="E45" i="14"/>
  <c r="H45" i="14" s="1"/>
  <c r="J44" i="14"/>
  <c r="I44" i="14"/>
  <c r="E44" i="14"/>
  <c r="H44" i="14" s="1"/>
  <c r="J43" i="14"/>
  <c r="I43" i="14"/>
  <c r="E43" i="14"/>
  <c r="H43" i="14" s="1"/>
  <c r="J42" i="14"/>
  <c r="I42" i="14"/>
  <c r="E42" i="14"/>
  <c r="H42" i="14" s="1"/>
  <c r="J41" i="14"/>
  <c r="I41" i="14"/>
  <c r="E41" i="14"/>
  <c r="H41" i="14" s="1"/>
  <c r="J40" i="14"/>
  <c r="I40" i="14"/>
  <c r="E40" i="14"/>
  <c r="H40" i="14" s="1"/>
  <c r="J39" i="14"/>
  <c r="I39" i="14"/>
  <c r="E39" i="14"/>
  <c r="H39" i="14" s="1"/>
  <c r="J38" i="14"/>
  <c r="I38" i="14"/>
  <c r="E38" i="14"/>
  <c r="H38" i="14" s="1"/>
  <c r="J37" i="14"/>
  <c r="I37" i="14"/>
  <c r="E37" i="14"/>
  <c r="H37" i="14" s="1"/>
  <c r="J36" i="14"/>
  <c r="I36" i="14"/>
  <c r="E36" i="14"/>
  <c r="H36" i="14" s="1"/>
  <c r="J35" i="14"/>
  <c r="I35" i="14"/>
  <c r="E35" i="14"/>
  <c r="H35" i="14" s="1"/>
  <c r="J34" i="14"/>
  <c r="I34" i="14"/>
  <c r="E34" i="14"/>
  <c r="H34" i="14" s="1"/>
  <c r="J33" i="14"/>
  <c r="I33" i="14"/>
  <c r="E33" i="14"/>
  <c r="H33" i="14" s="1"/>
  <c r="J32" i="14"/>
  <c r="I32" i="14"/>
  <c r="E32" i="14"/>
  <c r="H32" i="14" s="1"/>
  <c r="J31" i="14"/>
  <c r="I31" i="14"/>
  <c r="E31" i="14"/>
  <c r="H31" i="14" s="1"/>
  <c r="J30" i="14"/>
  <c r="I30" i="14"/>
  <c r="E30" i="14"/>
  <c r="H30" i="14" s="1"/>
  <c r="J29" i="14"/>
  <c r="I29" i="14"/>
  <c r="E29" i="14"/>
  <c r="H29" i="14" s="1"/>
  <c r="J28" i="14"/>
  <c r="I28" i="14"/>
  <c r="E28" i="14"/>
  <c r="H28" i="14" s="1"/>
  <c r="J27" i="14"/>
  <c r="I27" i="14"/>
  <c r="E27" i="14"/>
  <c r="H27" i="14" s="1"/>
  <c r="J26" i="14"/>
  <c r="I26" i="14"/>
  <c r="E26" i="14"/>
  <c r="H26" i="14" s="1"/>
  <c r="J25" i="14"/>
  <c r="I25" i="14"/>
  <c r="E25" i="14"/>
  <c r="H25" i="14" s="1"/>
  <c r="J24" i="14"/>
  <c r="I24" i="14"/>
  <c r="E24" i="14"/>
  <c r="H24" i="14" s="1"/>
  <c r="J23" i="14"/>
  <c r="I23" i="14"/>
  <c r="E23" i="14"/>
  <c r="H23" i="14" s="1"/>
  <c r="J22" i="14"/>
  <c r="I22" i="14"/>
  <c r="E22" i="14"/>
  <c r="H22" i="14" s="1"/>
  <c r="J21" i="14"/>
  <c r="I21" i="14"/>
  <c r="E21" i="14"/>
  <c r="H21" i="14" s="1"/>
  <c r="J20" i="14"/>
  <c r="I20" i="14"/>
  <c r="E20" i="14"/>
  <c r="H20" i="14" s="1"/>
  <c r="J19" i="14"/>
  <c r="I19" i="14"/>
  <c r="E19" i="14"/>
  <c r="H19" i="14" s="1"/>
  <c r="J18" i="14"/>
  <c r="AF18" i="14" s="1"/>
  <c r="I18" i="14"/>
  <c r="H18" i="14"/>
  <c r="E18" i="14"/>
  <c r="J17" i="14"/>
  <c r="I17" i="14"/>
  <c r="E17" i="14"/>
  <c r="H17" i="14" s="1"/>
  <c r="J16" i="14"/>
  <c r="I16" i="14"/>
  <c r="E16" i="14"/>
  <c r="H16" i="14" s="1"/>
  <c r="J15" i="14"/>
  <c r="I15" i="14"/>
  <c r="E15" i="14"/>
  <c r="H15" i="14" s="1"/>
  <c r="J14" i="14"/>
  <c r="AF14" i="14" s="1"/>
  <c r="I14" i="14"/>
  <c r="H14" i="14"/>
  <c r="E14" i="14"/>
  <c r="J13" i="14"/>
  <c r="I13" i="14"/>
  <c r="E13" i="14"/>
  <c r="H13" i="14" s="1"/>
  <c r="J12" i="14"/>
  <c r="I12" i="14"/>
  <c r="E12" i="14"/>
  <c r="H12" i="14" s="1"/>
  <c r="J11" i="14"/>
  <c r="I11" i="14"/>
  <c r="E11" i="14"/>
  <c r="H11" i="14" s="1"/>
  <c r="J10" i="14"/>
  <c r="I10" i="14"/>
  <c r="E10" i="14"/>
  <c r="H10" i="14" s="1"/>
  <c r="AC9" i="14"/>
  <c r="J9" i="14"/>
  <c r="I9" i="14"/>
  <c r="H9" i="14"/>
  <c r="E9" i="14"/>
  <c r="AC8" i="14"/>
  <c r="AC10" i="14" s="1"/>
  <c r="J8" i="14"/>
  <c r="I8" i="14"/>
  <c r="E8" i="14"/>
  <c r="AF8" i="14" s="1"/>
  <c r="J7" i="14"/>
  <c r="AF7" i="14" s="1"/>
  <c r="I7" i="14"/>
  <c r="H7" i="14"/>
  <c r="E7" i="14"/>
  <c r="J6" i="14"/>
  <c r="AF6" i="14" s="1"/>
  <c r="I6" i="14"/>
  <c r="H6" i="14"/>
  <c r="E6" i="14"/>
  <c r="J5" i="14"/>
  <c r="I5" i="14"/>
  <c r="I1" i="14" s="1"/>
  <c r="E5" i="14"/>
  <c r="H5" i="14" s="1"/>
  <c r="AB4" i="14"/>
  <c r="AB3" i="14"/>
  <c r="AB1" i="14"/>
  <c r="I305" i="13"/>
  <c r="H305" i="13"/>
  <c r="I304" i="13"/>
  <c r="H304" i="13"/>
  <c r="I303" i="13"/>
  <c r="H303" i="13"/>
  <c r="I302" i="13"/>
  <c r="H302" i="13"/>
  <c r="I301" i="13"/>
  <c r="H301" i="13"/>
  <c r="I300" i="13"/>
  <c r="H300" i="13"/>
  <c r="I299" i="13"/>
  <c r="H299" i="13"/>
  <c r="I298" i="13"/>
  <c r="H298" i="13"/>
  <c r="I297" i="13"/>
  <c r="H297" i="13"/>
  <c r="I296" i="13"/>
  <c r="H296" i="13"/>
  <c r="I295" i="13"/>
  <c r="H295" i="13"/>
  <c r="I294" i="13"/>
  <c r="H294" i="13"/>
  <c r="I293" i="13"/>
  <c r="H293" i="13"/>
  <c r="I292" i="13"/>
  <c r="H292" i="13"/>
  <c r="I291" i="13"/>
  <c r="H291" i="13"/>
  <c r="J290" i="13"/>
  <c r="M290" i="13" s="1"/>
  <c r="I290" i="13"/>
  <c r="H290" i="13"/>
  <c r="I289" i="13"/>
  <c r="H289" i="13"/>
  <c r="I288" i="13"/>
  <c r="H288" i="13"/>
  <c r="I287" i="13"/>
  <c r="H287" i="13"/>
  <c r="I286" i="13"/>
  <c r="H286" i="13"/>
  <c r="I285" i="13"/>
  <c r="H285" i="13"/>
  <c r="I284" i="13"/>
  <c r="H284" i="13"/>
  <c r="I283" i="13"/>
  <c r="H283" i="13"/>
  <c r="I282" i="13"/>
  <c r="H282" i="13"/>
  <c r="I281" i="13"/>
  <c r="H281" i="13"/>
  <c r="I280" i="13"/>
  <c r="H280" i="13"/>
  <c r="I279" i="13"/>
  <c r="H279" i="13"/>
  <c r="I278" i="13"/>
  <c r="H278" i="13"/>
  <c r="I277" i="13"/>
  <c r="H277" i="13"/>
  <c r="I276" i="13"/>
  <c r="H276" i="13"/>
  <c r="I275" i="13"/>
  <c r="H275" i="13"/>
  <c r="I274" i="13"/>
  <c r="H274" i="13"/>
  <c r="I273" i="13"/>
  <c r="H273" i="13"/>
  <c r="I272" i="13"/>
  <c r="H272" i="13"/>
  <c r="I271" i="13"/>
  <c r="H271" i="13"/>
  <c r="I270" i="13"/>
  <c r="H270" i="13"/>
  <c r="I269" i="13"/>
  <c r="H269" i="13"/>
  <c r="J268" i="13"/>
  <c r="J277" i="13" s="1"/>
  <c r="M277" i="13" s="1"/>
  <c r="I268" i="13"/>
  <c r="H268" i="13"/>
  <c r="I267" i="13"/>
  <c r="H267" i="13"/>
  <c r="I266" i="13"/>
  <c r="H266" i="13"/>
  <c r="I265" i="13"/>
  <c r="H265" i="13"/>
  <c r="I264" i="13"/>
  <c r="H264" i="13"/>
  <c r="I263" i="13"/>
  <c r="H263" i="13"/>
  <c r="I262" i="13"/>
  <c r="H262" i="13"/>
  <c r="I261" i="13"/>
  <c r="H261" i="13"/>
  <c r="I260" i="13"/>
  <c r="H260" i="13"/>
  <c r="J259" i="13"/>
  <c r="J263" i="13" s="1"/>
  <c r="M263" i="13" s="1"/>
  <c r="I259" i="13"/>
  <c r="H259" i="13"/>
  <c r="I258" i="13"/>
  <c r="H258" i="13"/>
  <c r="I257" i="13"/>
  <c r="H257" i="13"/>
  <c r="I256" i="13"/>
  <c r="H256" i="13"/>
  <c r="I255" i="13"/>
  <c r="H255" i="13"/>
  <c r="I254" i="13"/>
  <c r="H254" i="13"/>
  <c r="I253" i="13"/>
  <c r="H253" i="13"/>
  <c r="I252" i="13"/>
  <c r="H252" i="13"/>
  <c r="I251" i="13"/>
  <c r="H251" i="13"/>
  <c r="I250" i="13"/>
  <c r="H250" i="13"/>
  <c r="J249" i="13"/>
  <c r="M249" i="13" s="1"/>
  <c r="I249" i="13"/>
  <c r="H249" i="13"/>
  <c r="I248" i="13"/>
  <c r="H248" i="13"/>
  <c r="I247" i="13"/>
  <c r="H247" i="13"/>
  <c r="M246" i="13"/>
  <c r="J246" i="13"/>
  <c r="I246" i="13"/>
  <c r="H246" i="13"/>
  <c r="I245" i="13"/>
  <c r="H245" i="13"/>
  <c r="I244" i="13"/>
  <c r="H244" i="13"/>
  <c r="I243" i="13"/>
  <c r="H243" i="13"/>
  <c r="I242" i="13"/>
  <c r="H242" i="13"/>
  <c r="I241" i="13"/>
  <c r="H241" i="13"/>
  <c r="I240" i="13"/>
  <c r="H240" i="13"/>
  <c r="I239" i="13"/>
  <c r="H239" i="13"/>
  <c r="I238" i="13"/>
  <c r="H238" i="13"/>
  <c r="I237" i="13"/>
  <c r="H237" i="13"/>
  <c r="I236" i="13"/>
  <c r="H236" i="13"/>
  <c r="I235" i="13"/>
  <c r="H235" i="13"/>
  <c r="I234" i="13"/>
  <c r="H234" i="13"/>
  <c r="I233" i="13"/>
  <c r="H233" i="13"/>
  <c r="J232" i="13"/>
  <c r="J242" i="13" s="1"/>
  <c r="M242" i="13" s="1"/>
  <c r="I232" i="13"/>
  <c r="H232" i="13"/>
  <c r="I231" i="13"/>
  <c r="H231" i="13"/>
  <c r="I230" i="13"/>
  <c r="H230" i="13"/>
  <c r="I229" i="13"/>
  <c r="H229" i="13"/>
  <c r="I228" i="13"/>
  <c r="H228" i="13"/>
  <c r="I227" i="13"/>
  <c r="H227" i="13"/>
  <c r="I226" i="13"/>
  <c r="H226" i="13"/>
  <c r="I225" i="13"/>
  <c r="H225" i="13"/>
  <c r="I224" i="13"/>
  <c r="H224" i="13"/>
  <c r="I223" i="13"/>
  <c r="H223" i="13"/>
  <c r="I222" i="13"/>
  <c r="H222" i="13"/>
  <c r="I221" i="13"/>
  <c r="H221" i="13"/>
  <c r="I220" i="13"/>
  <c r="H220" i="13"/>
  <c r="J219" i="13"/>
  <c r="J231" i="13" s="1"/>
  <c r="M231" i="13" s="1"/>
  <c r="I219" i="13"/>
  <c r="H219" i="13"/>
  <c r="I218" i="13"/>
  <c r="H218" i="13"/>
  <c r="I217" i="13"/>
  <c r="H217" i="13"/>
  <c r="I216" i="13"/>
  <c r="H216" i="13"/>
  <c r="I215" i="13"/>
  <c r="H215" i="13"/>
  <c r="J214" i="13"/>
  <c r="M214" i="13" s="1"/>
  <c r="I214" i="13"/>
  <c r="H214" i="13"/>
  <c r="I213" i="13"/>
  <c r="H213" i="13"/>
  <c r="J212" i="13"/>
  <c r="I212" i="13"/>
  <c r="H212" i="13"/>
  <c r="I211" i="13"/>
  <c r="H211" i="13"/>
  <c r="J210" i="13"/>
  <c r="M210" i="13" s="1"/>
  <c r="I210" i="13"/>
  <c r="H210" i="13"/>
  <c r="I209" i="13"/>
  <c r="H209" i="13"/>
  <c r="I208" i="13"/>
  <c r="H208" i="13"/>
  <c r="I207" i="13"/>
  <c r="H207" i="13"/>
  <c r="J206" i="13"/>
  <c r="M206" i="13" s="1"/>
  <c r="I206" i="13"/>
  <c r="H206" i="13"/>
  <c r="I205" i="13"/>
  <c r="H205" i="13"/>
  <c r="I204" i="13"/>
  <c r="H204" i="13"/>
  <c r="M203" i="13"/>
  <c r="J203" i="13"/>
  <c r="J209" i="13" s="1"/>
  <c r="M209" i="13" s="1"/>
  <c r="I203" i="13"/>
  <c r="H203" i="13"/>
  <c r="I202" i="13"/>
  <c r="H202" i="13"/>
  <c r="I201" i="13"/>
  <c r="H201" i="13"/>
  <c r="I200" i="13"/>
  <c r="H200" i="13"/>
  <c r="I199" i="13"/>
  <c r="H199" i="13"/>
  <c r="I198" i="13"/>
  <c r="H198" i="13"/>
  <c r="I197" i="13"/>
  <c r="H197" i="13"/>
  <c r="I196" i="13"/>
  <c r="H196" i="13"/>
  <c r="I195" i="13"/>
  <c r="H195" i="13"/>
  <c r="I194" i="13"/>
  <c r="H194" i="13"/>
  <c r="I193" i="13"/>
  <c r="H193" i="13"/>
  <c r="I192" i="13"/>
  <c r="H192" i="13"/>
  <c r="I191" i="13"/>
  <c r="H191" i="13"/>
  <c r="I190" i="13"/>
  <c r="H190" i="13"/>
  <c r="J189" i="13"/>
  <c r="J201" i="13" s="1"/>
  <c r="M201" i="13" s="1"/>
  <c r="I189" i="13"/>
  <c r="H189" i="13"/>
  <c r="I188" i="13"/>
  <c r="H188" i="13"/>
  <c r="I187" i="13"/>
  <c r="H187" i="13"/>
  <c r="I186" i="13"/>
  <c r="H186" i="13"/>
  <c r="I185" i="13"/>
  <c r="H185" i="13"/>
  <c r="I184" i="13"/>
  <c r="H184" i="13"/>
  <c r="I183" i="13"/>
  <c r="H183" i="13"/>
  <c r="J182" i="13"/>
  <c r="J183" i="13" s="1"/>
  <c r="M183" i="13" s="1"/>
  <c r="I182" i="13"/>
  <c r="H182" i="13"/>
  <c r="I181" i="13"/>
  <c r="H181" i="13"/>
  <c r="I180" i="13"/>
  <c r="H180" i="13"/>
  <c r="I179" i="13"/>
  <c r="H179" i="13"/>
  <c r="I178" i="13"/>
  <c r="H178" i="13"/>
  <c r="J177" i="13"/>
  <c r="M177" i="13" s="1"/>
  <c r="I177" i="13"/>
  <c r="H177" i="13"/>
  <c r="I176" i="13"/>
  <c r="H176" i="13"/>
  <c r="J175" i="13"/>
  <c r="I175" i="13"/>
  <c r="H175" i="13"/>
  <c r="I174" i="13"/>
  <c r="H174" i="13"/>
  <c r="J173" i="13"/>
  <c r="M173" i="13" s="1"/>
  <c r="I173" i="13"/>
  <c r="H173" i="13"/>
  <c r="I172" i="13"/>
  <c r="H172" i="13"/>
  <c r="J171" i="13"/>
  <c r="M171" i="13" s="1"/>
  <c r="I171" i="13"/>
  <c r="H171" i="13"/>
  <c r="I170" i="13"/>
  <c r="H170" i="13"/>
  <c r="I169" i="13"/>
  <c r="H169" i="13"/>
  <c r="M168" i="13"/>
  <c r="J168" i="13"/>
  <c r="J172" i="13" s="1"/>
  <c r="M172" i="13" s="1"/>
  <c r="I168" i="13"/>
  <c r="H168" i="13"/>
  <c r="I167" i="13"/>
  <c r="H167" i="13"/>
  <c r="I166" i="13"/>
  <c r="H166" i="13"/>
  <c r="J165" i="13"/>
  <c r="M165" i="13" s="1"/>
  <c r="I165" i="13"/>
  <c r="H165" i="13"/>
  <c r="I164" i="13"/>
  <c r="H164" i="13"/>
  <c r="I163" i="13"/>
  <c r="H163" i="13"/>
  <c r="I162" i="13"/>
  <c r="H162" i="13"/>
  <c r="J161" i="13"/>
  <c r="I161" i="13"/>
  <c r="H161" i="13"/>
  <c r="I160" i="13"/>
  <c r="H160" i="13"/>
  <c r="I159" i="13"/>
  <c r="H159" i="13"/>
  <c r="I158" i="13"/>
  <c r="H158" i="13"/>
  <c r="I157" i="13"/>
  <c r="H157" i="13"/>
  <c r="I156" i="13"/>
  <c r="H156" i="13"/>
  <c r="I155" i="13"/>
  <c r="H155" i="13"/>
  <c r="J154" i="13"/>
  <c r="J160" i="13" s="1"/>
  <c r="M160" i="13" s="1"/>
  <c r="I154" i="13"/>
  <c r="H154" i="13"/>
  <c r="I153" i="13"/>
  <c r="H153" i="13"/>
  <c r="I152" i="13"/>
  <c r="H152" i="13"/>
  <c r="I151" i="13"/>
  <c r="H151" i="13"/>
  <c r="I150" i="13"/>
  <c r="H150" i="13"/>
  <c r="J149" i="13"/>
  <c r="M149" i="13" s="1"/>
  <c r="I149" i="13"/>
  <c r="H149" i="13"/>
  <c r="I148" i="13"/>
  <c r="H148" i="13"/>
  <c r="J147" i="13"/>
  <c r="J151" i="13" s="1"/>
  <c r="M151" i="13" s="1"/>
  <c r="I147" i="13"/>
  <c r="H147" i="13"/>
  <c r="I146" i="13"/>
  <c r="H146" i="13"/>
  <c r="I145" i="13"/>
  <c r="H145" i="13"/>
  <c r="I144" i="13"/>
  <c r="H144" i="13"/>
  <c r="I143" i="13"/>
  <c r="H143" i="13"/>
  <c r="I142" i="13"/>
  <c r="H142" i="13"/>
  <c r="J141" i="13"/>
  <c r="M141" i="13" s="1"/>
  <c r="I141" i="13"/>
  <c r="H141" i="13"/>
  <c r="J140" i="13"/>
  <c r="I140" i="13"/>
  <c r="H140" i="13"/>
  <c r="I139" i="13"/>
  <c r="H139" i="13"/>
  <c r="I138" i="13"/>
  <c r="H138" i="13"/>
  <c r="I137" i="13"/>
  <c r="H137" i="13"/>
  <c r="I136" i="13"/>
  <c r="H136" i="13"/>
  <c r="I135" i="13"/>
  <c r="H135" i="13"/>
  <c r="I134" i="13"/>
  <c r="H134" i="13"/>
  <c r="I133" i="13"/>
  <c r="H133" i="13"/>
  <c r="J132" i="13"/>
  <c r="I132" i="13"/>
  <c r="H132" i="13"/>
  <c r="I131" i="13"/>
  <c r="H131" i="13"/>
  <c r="I130" i="13"/>
  <c r="H130" i="13"/>
  <c r="I129" i="13"/>
  <c r="H129" i="13"/>
  <c r="I128" i="13"/>
  <c r="H128" i="13"/>
  <c r="I127" i="13"/>
  <c r="H127" i="13"/>
  <c r="I126" i="13"/>
  <c r="H126" i="13"/>
  <c r="I125" i="13"/>
  <c r="H125" i="13"/>
  <c r="I124" i="13"/>
  <c r="H124" i="13"/>
  <c r="I123" i="13"/>
  <c r="H123" i="13"/>
  <c r="I122" i="13"/>
  <c r="H122" i="13"/>
  <c r="I121" i="13"/>
  <c r="H121" i="13"/>
  <c r="I120" i="13"/>
  <c r="H120" i="13"/>
  <c r="J119" i="13"/>
  <c r="J128" i="13" s="1"/>
  <c r="M128" i="13" s="1"/>
  <c r="I119" i="13"/>
  <c r="H119" i="13"/>
  <c r="I118" i="13"/>
  <c r="H118" i="13"/>
  <c r="I117" i="13"/>
  <c r="H117" i="13"/>
  <c r="I116" i="13"/>
  <c r="H116" i="13"/>
  <c r="I115" i="13"/>
  <c r="H115" i="13"/>
  <c r="I114" i="13"/>
  <c r="H114" i="13"/>
  <c r="I113" i="13"/>
  <c r="H113" i="13"/>
  <c r="J112" i="13"/>
  <c r="I112" i="13"/>
  <c r="H112" i="13"/>
  <c r="I111" i="13"/>
  <c r="H111" i="13"/>
  <c r="I110" i="13"/>
  <c r="H110" i="13"/>
  <c r="I109" i="13"/>
  <c r="H109" i="13"/>
  <c r="I108" i="13"/>
  <c r="H108" i="13"/>
  <c r="I107" i="13"/>
  <c r="H107" i="13"/>
  <c r="J106" i="13"/>
  <c r="I106" i="13"/>
  <c r="H106" i="13"/>
  <c r="I105" i="13"/>
  <c r="H105" i="13"/>
  <c r="I104" i="13"/>
  <c r="H104" i="13"/>
  <c r="I103" i="13"/>
  <c r="H103" i="13"/>
  <c r="I102" i="13"/>
  <c r="H102" i="13"/>
  <c r="I101" i="13"/>
  <c r="H101" i="13"/>
  <c r="I100" i="13"/>
  <c r="H100" i="13"/>
  <c r="I99" i="13"/>
  <c r="H99" i="13"/>
  <c r="J98" i="13"/>
  <c r="J102" i="13" s="1"/>
  <c r="M102" i="13" s="1"/>
  <c r="I98" i="13"/>
  <c r="H98" i="13"/>
  <c r="I97" i="13"/>
  <c r="H97" i="13"/>
  <c r="I96" i="13"/>
  <c r="H96" i="13"/>
  <c r="I95" i="13"/>
  <c r="H95" i="13"/>
  <c r="I94" i="13"/>
  <c r="H94" i="13"/>
  <c r="I93" i="13"/>
  <c r="H93" i="13"/>
  <c r="I92" i="13"/>
  <c r="H92" i="13"/>
  <c r="M91" i="13"/>
  <c r="J91" i="13"/>
  <c r="I91" i="13"/>
  <c r="H91" i="13"/>
  <c r="J90" i="13"/>
  <c r="M90" i="13" s="1"/>
  <c r="I90" i="13"/>
  <c r="H90" i="13"/>
  <c r="I89" i="13"/>
  <c r="H89" i="13"/>
  <c r="I88" i="13"/>
  <c r="H88" i="13"/>
  <c r="I87" i="13"/>
  <c r="H87" i="13"/>
  <c r="J86" i="13"/>
  <c r="M86" i="13" s="1"/>
  <c r="I86" i="13"/>
  <c r="H86" i="13"/>
  <c r="I85" i="13"/>
  <c r="H85" i="13"/>
  <c r="J84" i="13"/>
  <c r="J89" i="13" s="1"/>
  <c r="M89" i="13" s="1"/>
  <c r="I84" i="13"/>
  <c r="H84" i="13"/>
  <c r="I83" i="13"/>
  <c r="H83" i="13"/>
  <c r="J82" i="13"/>
  <c r="M82" i="13" s="1"/>
  <c r="I82" i="13"/>
  <c r="H82" i="13"/>
  <c r="I81" i="13"/>
  <c r="H81" i="13"/>
  <c r="J80" i="13"/>
  <c r="M80" i="13" s="1"/>
  <c r="I80" i="13"/>
  <c r="H80" i="13"/>
  <c r="I79" i="13"/>
  <c r="H79" i="13"/>
  <c r="I78" i="13"/>
  <c r="H78" i="13"/>
  <c r="M77" i="13"/>
  <c r="J77" i="13"/>
  <c r="J81" i="13" s="1"/>
  <c r="M81" i="13" s="1"/>
  <c r="I77" i="13"/>
  <c r="H77" i="13"/>
  <c r="I76" i="13"/>
  <c r="H76" i="13"/>
  <c r="I75" i="13"/>
  <c r="H75" i="13"/>
  <c r="I74" i="13"/>
  <c r="H74" i="13"/>
  <c r="I73" i="13"/>
  <c r="H73" i="13"/>
  <c r="I72" i="13"/>
  <c r="H72" i="13"/>
  <c r="I71" i="13"/>
  <c r="H71" i="13"/>
  <c r="J70" i="13"/>
  <c r="I70" i="13"/>
  <c r="H70" i="13"/>
  <c r="I69" i="13"/>
  <c r="H69" i="13"/>
  <c r="I68" i="13"/>
  <c r="H68" i="13"/>
  <c r="I67" i="13"/>
  <c r="H67" i="13"/>
  <c r="I66" i="13"/>
  <c r="H66" i="13"/>
  <c r="I65" i="13"/>
  <c r="H65" i="13"/>
  <c r="I64" i="13"/>
  <c r="H64" i="13"/>
  <c r="I63" i="13"/>
  <c r="H63" i="13"/>
  <c r="I62" i="13"/>
  <c r="H62" i="13"/>
  <c r="I61" i="13"/>
  <c r="H61" i="13"/>
  <c r="I60" i="13"/>
  <c r="H60" i="13"/>
  <c r="I59" i="13"/>
  <c r="H59" i="13"/>
  <c r="I58" i="13"/>
  <c r="H58" i="13"/>
  <c r="I57" i="13"/>
  <c r="H57" i="13"/>
  <c r="J56" i="13"/>
  <c r="J59" i="13" s="1"/>
  <c r="M59" i="13" s="1"/>
  <c r="I56" i="13"/>
  <c r="H56" i="13"/>
  <c r="I55" i="13"/>
  <c r="H55" i="13"/>
  <c r="I54" i="13"/>
  <c r="H54" i="13"/>
  <c r="I53" i="13"/>
  <c r="H53" i="13"/>
  <c r="I52" i="13"/>
  <c r="H52" i="13"/>
  <c r="I51" i="13"/>
  <c r="H51" i="13"/>
  <c r="I50" i="13"/>
  <c r="H50" i="13"/>
  <c r="I49" i="13"/>
  <c r="H49" i="13"/>
  <c r="J48" i="13"/>
  <c r="J54" i="13" s="1"/>
  <c r="M54" i="13" s="1"/>
  <c r="I48" i="13"/>
  <c r="H48" i="13"/>
  <c r="I47" i="13"/>
  <c r="H47" i="13"/>
  <c r="I46" i="13"/>
  <c r="H46" i="13"/>
  <c r="I45" i="13"/>
  <c r="H45" i="13"/>
  <c r="I44" i="13"/>
  <c r="H44" i="13"/>
  <c r="I43" i="13"/>
  <c r="H43" i="13"/>
  <c r="J42" i="13"/>
  <c r="J46" i="13" s="1"/>
  <c r="M46" i="13" s="1"/>
  <c r="I42" i="13"/>
  <c r="H42" i="13"/>
  <c r="I41" i="13"/>
  <c r="H41" i="13"/>
  <c r="I40" i="13"/>
  <c r="H40" i="13"/>
  <c r="I39" i="13"/>
  <c r="H39" i="13"/>
  <c r="I38" i="13"/>
  <c r="H38" i="13"/>
  <c r="I37" i="13"/>
  <c r="H37" i="13"/>
  <c r="I36" i="13"/>
  <c r="H36" i="13"/>
  <c r="J35" i="13"/>
  <c r="J39" i="13" s="1"/>
  <c r="M39" i="13" s="1"/>
  <c r="I35" i="13"/>
  <c r="H35" i="13"/>
  <c r="I34" i="13"/>
  <c r="H34" i="13"/>
  <c r="I33" i="13"/>
  <c r="H33" i="13"/>
  <c r="I32" i="13"/>
  <c r="H32" i="13"/>
  <c r="I31" i="13"/>
  <c r="H31" i="13"/>
  <c r="I30" i="13"/>
  <c r="H30" i="13"/>
  <c r="I29" i="13"/>
  <c r="H29" i="13"/>
  <c r="M28" i="13"/>
  <c r="J28" i="13"/>
  <c r="I28" i="13"/>
  <c r="H28" i="13"/>
  <c r="J27" i="13"/>
  <c r="M27" i="13" s="1"/>
  <c r="I27" i="13"/>
  <c r="H27" i="13"/>
  <c r="I26" i="13"/>
  <c r="H26" i="13"/>
  <c r="I25" i="13"/>
  <c r="H25" i="13"/>
  <c r="I24" i="13"/>
  <c r="H24" i="13"/>
  <c r="J23" i="13"/>
  <c r="M23" i="13" s="1"/>
  <c r="I23" i="13"/>
  <c r="H23" i="13"/>
  <c r="I22" i="13"/>
  <c r="H22" i="13"/>
  <c r="J21" i="13"/>
  <c r="J26" i="13" s="1"/>
  <c r="M26" i="13" s="1"/>
  <c r="I21" i="13"/>
  <c r="H21" i="13"/>
  <c r="I20" i="13"/>
  <c r="H20" i="13"/>
  <c r="I19" i="13"/>
  <c r="H19" i="13"/>
  <c r="I18" i="13"/>
  <c r="H18" i="13"/>
  <c r="I17" i="13"/>
  <c r="H17" i="13"/>
  <c r="I16" i="13"/>
  <c r="H16" i="13"/>
  <c r="I15" i="13"/>
  <c r="H15" i="13"/>
  <c r="J14" i="13"/>
  <c r="J18" i="13" s="1"/>
  <c r="M18" i="13" s="1"/>
  <c r="I14" i="13"/>
  <c r="H14" i="13"/>
  <c r="I13" i="13"/>
  <c r="H13" i="13"/>
  <c r="I12" i="13"/>
  <c r="H12" i="13"/>
  <c r="I11" i="13"/>
  <c r="H11" i="13"/>
  <c r="I10" i="13"/>
  <c r="H10" i="13"/>
  <c r="AG9" i="13"/>
  <c r="I9" i="13"/>
  <c r="H9" i="13"/>
  <c r="AG8" i="13"/>
  <c r="AG10" i="13" s="1"/>
  <c r="I8" i="13"/>
  <c r="H8" i="13"/>
  <c r="I7" i="13"/>
  <c r="H7" i="13"/>
  <c r="I6" i="13"/>
  <c r="H6" i="13"/>
  <c r="I5" i="13"/>
  <c r="H5" i="13"/>
  <c r="AF4" i="13"/>
  <c r="AF3" i="13"/>
  <c r="AF1" i="13"/>
  <c r="O1" i="13"/>
  <c r="P1" i="13" s="1"/>
  <c r="N1" i="13"/>
  <c r="I305" i="12"/>
  <c r="H305" i="12"/>
  <c r="I304" i="12"/>
  <c r="H304" i="12"/>
  <c r="I303" i="12"/>
  <c r="H303" i="12"/>
  <c r="I302" i="12"/>
  <c r="H302" i="12"/>
  <c r="I301" i="12"/>
  <c r="H301" i="12"/>
  <c r="I300" i="12"/>
  <c r="H300" i="12"/>
  <c r="I299" i="12"/>
  <c r="H299" i="12"/>
  <c r="I298" i="12"/>
  <c r="H298" i="12"/>
  <c r="I297" i="12"/>
  <c r="H297" i="12"/>
  <c r="I296" i="12"/>
  <c r="H296" i="12"/>
  <c r="I295" i="12"/>
  <c r="H295" i="12"/>
  <c r="I294" i="12"/>
  <c r="H294" i="12"/>
  <c r="I293" i="12"/>
  <c r="H293" i="12"/>
  <c r="I292" i="12"/>
  <c r="H292" i="12"/>
  <c r="I291" i="12"/>
  <c r="H291" i="12"/>
  <c r="J290" i="12"/>
  <c r="I290" i="12"/>
  <c r="H290" i="12"/>
  <c r="I289" i="12"/>
  <c r="H289" i="12"/>
  <c r="I288" i="12"/>
  <c r="H288" i="12"/>
  <c r="I287" i="12"/>
  <c r="H287" i="12"/>
  <c r="I286" i="12"/>
  <c r="H286" i="12"/>
  <c r="I285" i="12"/>
  <c r="H285" i="12"/>
  <c r="I284" i="12"/>
  <c r="H284" i="12"/>
  <c r="I283" i="12"/>
  <c r="H283" i="12"/>
  <c r="I282" i="12"/>
  <c r="H282" i="12"/>
  <c r="I281" i="12"/>
  <c r="H281" i="12"/>
  <c r="I280" i="12"/>
  <c r="H280" i="12"/>
  <c r="I279" i="12"/>
  <c r="H279" i="12"/>
  <c r="I278" i="12"/>
  <c r="H278" i="12"/>
  <c r="I277" i="12"/>
  <c r="H277" i="12"/>
  <c r="I276" i="12"/>
  <c r="H276" i="12"/>
  <c r="I275" i="12"/>
  <c r="H275" i="12"/>
  <c r="I274" i="12"/>
  <c r="H274" i="12"/>
  <c r="I273" i="12"/>
  <c r="H273" i="12"/>
  <c r="I272" i="12"/>
  <c r="H272" i="12"/>
  <c r="I271" i="12"/>
  <c r="H271" i="12"/>
  <c r="I270" i="12"/>
  <c r="H270" i="12"/>
  <c r="I269" i="12"/>
  <c r="H269" i="12"/>
  <c r="J268" i="12"/>
  <c r="I268" i="12"/>
  <c r="H268" i="12"/>
  <c r="I267" i="12"/>
  <c r="H267" i="12"/>
  <c r="I266" i="12"/>
  <c r="H266" i="12"/>
  <c r="I265" i="12"/>
  <c r="H265" i="12"/>
  <c r="I264" i="12"/>
  <c r="H264" i="12"/>
  <c r="I263" i="12"/>
  <c r="H263" i="12"/>
  <c r="I262" i="12"/>
  <c r="H262" i="12"/>
  <c r="I261" i="12"/>
  <c r="H261" i="12"/>
  <c r="I260" i="12"/>
  <c r="H260" i="12"/>
  <c r="J259" i="12"/>
  <c r="J267" i="12" s="1"/>
  <c r="I259" i="12"/>
  <c r="H259" i="12"/>
  <c r="I258" i="12"/>
  <c r="H258" i="12"/>
  <c r="I257" i="12"/>
  <c r="H257" i="12"/>
  <c r="I256" i="12"/>
  <c r="H256" i="12"/>
  <c r="I255" i="12"/>
  <c r="H255" i="12"/>
  <c r="I254" i="12"/>
  <c r="H254" i="12"/>
  <c r="I253" i="12"/>
  <c r="H253" i="12"/>
  <c r="I252" i="12"/>
  <c r="H252" i="12"/>
  <c r="I251" i="12"/>
  <c r="H251" i="12"/>
  <c r="I250" i="12"/>
  <c r="H250" i="12"/>
  <c r="I249" i="12"/>
  <c r="H249" i="12"/>
  <c r="I248" i="12"/>
  <c r="H248" i="12"/>
  <c r="I247" i="12"/>
  <c r="H247" i="12"/>
  <c r="J246" i="12"/>
  <c r="I246" i="12"/>
  <c r="H246" i="12"/>
  <c r="I245" i="12"/>
  <c r="H245" i="12"/>
  <c r="I244" i="12"/>
  <c r="H244" i="12"/>
  <c r="I243" i="12"/>
  <c r="H243" i="12"/>
  <c r="I242" i="12"/>
  <c r="H242" i="12"/>
  <c r="I241" i="12"/>
  <c r="H241" i="12"/>
  <c r="I240" i="12"/>
  <c r="H240" i="12"/>
  <c r="I239" i="12"/>
  <c r="H239" i="12"/>
  <c r="I238" i="12"/>
  <c r="H238" i="12"/>
  <c r="I237" i="12"/>
  <c r="H237" i="12"/>
  <c r="I236" i="12"/>
  <c r="H236" i="12"/>
  <c r="I235" i="12"/>
  <c r="H235" i="12"/>
  <c r="I234" i="12"/>
  <c r="H234" i="12"/>
  <c r="I233" i="12"/>
  <c r="H233" i="12"/>
  <c r="J232" i="12"/>
  <c r="I232" i="12"/>
  <c r="H232" i="12"/>
  <c r="I231" i="12"/>
  <c r="H231" i="12"/>
  <c r="I230" i="12"/>
  <c r="H230" i="12"/>
  <c r="I229" i="12"/>
  <c r="H229" i="12"/>
  <c r="I228" i="12"/>
  <c r="H228" i="12"/>
  <c r="I227" i="12"/>
  <c r="H227" i="12"/>
  <c r="I226" i="12"/>
  <c r="H226" i="12"/>
  <c r="I225" i="12"/>
  <c r="H225" i="12"/>
  <c r="I224" i="12"/>
  <c r="H224" i="12"/>
  <c r="I223" i="12"/>
  <c r="H223" i="12"/>
  <c r="I222" i="12"/>
  <c r="H222" i="12"/>
  <c r="I221" i="12"/>
  <c r="H221" i="12"/>
  <c r="I220" i="12"/>
  <c r="H220" i="12"/>
  <c r="J219" i="12"/>
  <c r="I219" i="12"/>
  <c r="H219" i="12"/>
  <c r="I218" i="12"/>
  <c r="H218" i="12"/>
  <c r="I217" i="12"/>
  <c r="H217" i="12"/>
  <c r="I216" i="12"/>
  <c r="H216" i="12"/>
  <c r="I215" i="12"/>
  <c r="H215" i="12"/>
  <c r="I214" i="12"/>
  <c r="H214" i="12"/>
  <c r="I213" i="12"/>
  <c r="H213" i="12"/>
  <c r="J212" i="12"/>
  <c r="J218" i="12" s="1"/>
  <c r="I212" i="12"/>
  <c r="H212" i="12"/>
  <c r="I211" i="12"/>
  <c r="H211" i="12"/>
  <c r="I210" i="12"/>
  <c r="H210" i="12"/>
  <c r="I209" i="12"/>
  <c r="H209" i="12"/>
  <c r="I208" i="12"/>
  <c r="H208" i="12"/>
  <c r="I207" i="12"/>
  <c r="H207" i="12"/>
  <c r="I206" i="12"/>
  <c r="H206" i="12"/>
  <c r="I205" i="12"/>
  <c r="H205" i="12"/>
  <c r="I204" i="12"/>
  <c r="H204" i="12"/>
  <c r="J203" i="12"/>
  <c r="I203" i="12"/>
  <c r="H203" i="12"/>
  <c r="I202" i="12"/>
  <c r="H202" i="12"/>
  <c r="I201" i="12"/>
  <c r="H201" i="12"/>
  <c r="I200" i="12"/>
  <c r="H200" i="12"/>
  <c r="I199" i="12"/>
  <c r="H199" i="12"/>
  <c r="I198" i="12"/>
  <c r="H198" i="12"/>
  <c r="I197" i="12"/>
  <c r="H197" i="12"/>
  <c r="I196" i="12"/>
  <c r="H196" i="12"/>
  <c r="I195" i="12"/>
  <c r="H195" i="12"/>
  <c r="I194" i="12"/>
  <c r="H194" i="12"/>
  <c r="I193" i="12"/>
  <c r="H193" i="12"/>
  <c r="I192" i="12"/>
  <c r="H192" i="12"/>
  <c r="I191" i="12"/>
  <c r="H191" i="12"/>
  <c r="I190" i="12"/>
  <c r="H190" i="12"/>
  <c r="J189" i="12"/>
  <c r="J202" i="12" s="1"/>
  <c r="I189" i="12"/>
  <c r="H189" i="12"/>
  <c r="I188" i="12"/>
  <c r="H188" i="12"/>
  <c r="I187" i="12"/>
  <c r="H187" i="12"/>
  <c r="I186" i="12"/>
  <c r="H186" i="12"/>
  <c r="I185" i="12"/>
  <c r="H185" i="12"/>
  <c r="I184" i="12"/>
  <c r="H184" i="12"/>
  <c r="I183" i="12"/>
  <c r="H183" i="12"/>
  <c r="J182" i="12"/>
  <c r="I182" i="12"/>
  <c r="H182" i="12"/>
  <c r="I181" i="12"/>
  <c r="H181" i="12"/>
  <c r="I180" i="12"/>
  <c r="H180" i="12"/>
  <c r="I179" i="12"/>
  <c r="H179" i="12"/>
  <c r="I178" i="12"/>
  <c r="H178" i="12"/>
  <c r="I177" i="12"/>
  <c r="H177" i="12"/>
  <c r="I176" i="12"/>
  <c r="H176" i="12"/>
  <c r="J175" i="12"/>
  <c r="J181" i="12" s="1"/>
  <c r="I175" i="12"/>
  <c r="H175" i="12"/>
  <c r="I174" i="12"/>
  <c r="H174" i="12"/>
  <c r="I173" i="12"/>
  <c r="H173" i="12"/>
  <c r="I172" i="12"/>
  <c r="H172" i="12"/>
  <c r="I171" i="12"/>
  <c r="H171" i="12"/>
  <c r="I170" i="12"/>
  <c r="H170" i="12"/>
  <c r="I169" i="12"/>
  <c r="H169" i="12"/>
  <c r="J168" i="12"/>
  <c r="J174" i="12" s="1"/>
  <c r="I168" i="12"/>
  <c r="H168" i="12"/>
  <c r="I167" i="12"/>
  <c r="H167" i="12"/>
  <c r="I166" i="12"/>
  <c r="H166" i="12"/>
  <c r="I165" i="12"/>
  <c r="H165" i="12"/>
  <c r="I164" i="12"/>
  <c r="H164" i="12"/>
  <c r="I163" i="12"/>
  <c r="H163" i="12"/>
  <c r="I162" i="12"/>
  <c r="H162" i="12"/>
  <c r="J161" i="12"/>
  <c r="J167" i="12" s="1"/>
  <c r="I161" i="12"/>
  <c r="H161" i="12"/>
  <c r="I160" i="12"/>
  <c r="H160" i="12"/>
  <c r="I159" i="12"/>
  <c r="H159" i="12"/>
  <c r="I158" i="12"/>
  <c r="H158" i="12"/>
  <c r="I157" i="12"/>
  <c r="H157" i="12"/>
  <c r="I156" i="12"/>
  <c r="H156" i="12"/>
  <c r="I155" i="12"/>
  <c r="H155" i="12"/>
  <c r="J154" i="12"/>
  <c r="I154" i="12"/>
  <c r="H154" i="12"/>
  <c r="I153" i="12"/>
  <c r="H153" i="12"/>
  <c r="I152" i="12"/>
  <c r="H152" i="12"/>
  <c r="I151" i="12"/>
  <c r="H151" i="12"/>
  <c r="I150" i="12"/>
  <c r="H150" i="12"/>
  <c r="I149" i="12"/>
  <c r="H149" i="12"/>
  <c r="I148" i="12"/>
  <c r="H148" i="12"/>
  <c r="J147" i="12"/>
  <c r="I147" i="12"/>
  <c r="H147" i="12"/>
  <c r="I146" i="12"/>
  <c r="H146" i="12"/>
  <c r="I145" i="12"/>
  <c r="H145" i="12"/>
  <c r="J144" i="12"/>
  <c r="I144" i="12"/>
  <c r="H144" i="12"/>
  <c r="I143" i="12"/>
  <c r="H143" i="12"/>
  <c r="I142" i="12"/>
  <c r="H142" i="12"/>
  <c r="J141" i="12"/>
  <c r="I141" i="12"/>
  <c r="H141" i="12"/>
  <c r="J140" i="12"/>
  <c r="I140" i="12"/>
  <c r="H140" i="12"/>
  <c r="I139" i="12"/>
  <c r="H139" i="12"/>
  <c r="I138" i="12"/>
  <c r="H138" i="12"/>
  <c r="I137" i="12"/>
  <c r="H137" i="12"/>
  <c r="I136" i="12"/>
  <c r="H136" i="12"/>
  <c r="I135" i="12"/>
  <c r="H135" i="12"/>
  <c r="I134" i="12"/>
  <c r="H134" i="12"/>
  <c r="I133" i="12"/>
  <c r="H133" i="12"/>
  <c r="J132" i="12"/>
  <c r="J136" i="12" s="1"/>
  <c r="I132" i="12"/>
  <c r="H132" i="12"/>
  <c r="I131" i="12"/>
  <c r="H131" i="12"/>
  <c r="I130" i="12"/>
  <c r="H130" i="12"/>
  <c r="I129" i="12"/>
  <c r="H129" i="12"/>
  <c r="I128" i="12"/>
  <c r="H128" i="12"/>
  <c r="I127" i="12"/>
  <c r="H127" i="12"/>
  <c r="I126" i="12"/>
  <c r="H126" i="12"/>
  <c r="I125" i="12"/>
  <c r="H125" i="12"/>
  <c r="I124" i="12"/>
  <c r="H124" i="12"/>
  <c r="I123" i="12"/>
  <c r="H123" i="12"/>
  <c r="I122" i="12"/>
  <c r="H122" i="12"/>
  <c r="I121" i="12"/>
  <c r="H121" i="12"/>
  <c r="I120" i="12"/>
  <c r="H120" i="12"/>
  <c r="J119" i="12"/>
  <c r="I119" i="12"/>
  <c r="H119" i="12"/>
  <c r="I118" i="12"/>
  <c r="H118" i="12"/>
  <c r="I117" i="12"/>
  <c r="H117" i="12"/>
  <c r="I116" i="12"/>
  <c r="H116" i="12"/>
  <c r="I115" i="12"/>
  <c r="H115" i="12"/>
  <c r="I114" i="12"/>
  <c r="H114" i="12"/>
  <c r="I113" i="12"/>
  <c r="H113" i="12"/>
  <c r="J112" i="12"/>
  <c r="J118" i="12" s="1"/>
  <c r="I112" i="12"/>
  <c r="H112" i="12"/>
  <c r="I111" i="12"/>
  <c r="H111" i="12"/>
  <c r="I110" i="12"/>
  <c r="H110" i="12"/>
  <c r="I109" i="12"/>
  <c r="H109" i="12"/>
  <c r="I108" i="12"/>
  <c r="H108" i="12"/>
  <c r="I107" i="12"/>
  <c r="H107" i="12"/>
  <c r="J106" i="12"/>
  <c r="I106" i="12"/>
  <c r="H106" i="12"/>
  <c r="I105" i="12"/>
  <c r="H105" i="12"/>
  <c r="I104" i="12"/>
  <c r="H104" i="12"/>
  <c r="I103" i="12"/>
  <c r="H103" i="12"/>
  <c r="I102" i="12"/>
  <c r="H102" i="12"/>
  <c r="I101" i="12"/>
  <c r="H101" i="12"/>
  <c r="I100" i="12"/>
  <c r="H100" i="12"/>
  <c r="I99" i="12"/>
  <c r="H99" i="12"/>
  <c r="J98" i="12"/>
  <c r="J105" i="12" s="1"/>
  <c r="I98" i="12"/>
  <c r="H98" i="12"/>
  <c r="I97" i="12"/>
  <c r="H97" i="12"/>
  <c r="I96" i="12"/>
  <c r="H96" i="12"/>
  <c r="I95" i="12"/>
  <c r="H95" i="12"/>
  <c r="I94" i="12"/>
  <c r="H94" i="12"/>
  <c r="I93" i="12"/>
  <c r="H93" i="12"/>
  <c r="I92" i="12"/>
  <c r="H92" i="12"/>
  <c r="J91" i="12"/>
  <c r="I91" i="12"/>
  <c r="H91" i="12"/>
  <c r="I90" i="12"/>
  <c r="H90" i="12"/>
  <c r="I89" i="12"/>
  <c r="H89" i="12"/>
  <c r="I88" i="12"/>
  <c r="H88" i="12"/>
  <c r="I87" i="12"/>
  <c r="H87" i="12"/>
  <c r="I86" i="12"/>
  <c r="H86" i="12"/>
  <c r="I85" i="12"/>
  <c r="H85" i="12"/>
  <c r="J84" i="12"/>
  <c r="J90" i="12" s="1"/>
  <c r="I84" i="12"/>
  <c r="H84" i="12"/>
  <c r="I83" i="12"/>
  <c r="H83" i="12"/>
  <c r="I82" i="12"/>
  <c r="H82" i="12"/>
  <c r="I81" i="12"/>
  <c r="H81" i="12"/>
  <c r="I80" i="12"/>
  <c r="H80" i="12"/>
  <c r="I79" i="12"/>
  <c r="H79" i="12"/>
  <c r="I78" i="12"/>
  <c r="H78" i="12"/>
  <c r="J77" i="12"/>
  <c r="I77" i="12"/>
  <c r="H77" i="12"/>
  <c r="I76" i="12"/>
  <c r="H76" i="12"/>
  <c r="I75" i="12"/>
  <c r="H75" i="12"/>
  <c r="I74" i="12"/>
  <c r="H74" i="12"/>
  <c r="I73" i="12"/>
  <c r="H73" i="12"/>
  <c r="J72" i="12"/>
  <c r="I72" i="12"/>
  <c r="H72" i="12"/>
  <c r="I71" i="12"/>
  <c r="H71" i="12"/>
  <c r="J70" i="12"/>
  <c r="J71" i="12" s="1"/>
  <c r="I70" i="12"/>
  <c r="H70" i="12"/>
  <c r="I69" i="12"/>
  <c r="H69" i="12"/>
  <c r="I68" i="12"/>
  <c r="H68" i="12"/>
  <c r="I67" i="12"/>
  <c r="H67" i="12"/>
  <c r="I66" i="12"/>
  <c r="H66" i="12"/>
  <c r="I65" i="12"/>
  <c r="H65" i="12"/>
  <c r="I64" i="12"/>
  <c r="H64" i="12"/>
  <c r="I63" i="12"/>
  <c r="H63" i="12"/>
  <c r="I62" i="12"/>
  <c r="H62" i="12"/>
  <c r="I61" i="12"/>
  <c r="H61" i="12"/>
  <c r="I60" i="12"/>
  <c r="H60" i="12"/>
  <c r="I59" i="12"/>
  <c r="H59" i="12"/>
  <c r="I58" i="12"/>
  <c r="H58" i="12"/>
  <c r="I57" i="12"/>
  <c r="H57" i="12"/>
  <c r="J56" i="12"/>
  <c r="J69" i="12" s="1"/>
  <c r="I56" i="12"/>
  <c r="H56" i="12"/>
  <c r="I55" i="12"/>
  <c r="H55" i="12"/>
  <c r="I54" i="12"/>
  <c r="H54" i="12"/>
  <c r="I53" i="12"/>
  <c r="H53" i="12"/>
  <c r="I52" i="12"/>
  <c r="H52" i="12"/>
  <c r="I51" i="12"/>
  <c r="H51" i="12"/>
  <c r="I50" i="12"/>
  <c r="H50" i="12"/>
  <c r="I49" i="12"/>
  <c r="H49" i="12"/>
  <c r="J48" i="12"/>
  <c r="I48" i="12"/>
  <c r="H48" i="12"/>
  <c r="I47" i="12"/>
  <c r="H47" i="12"/>
  <c r="I46" i="12"/>
  <c r="H46" i="12"/>
  <c r="I45" i="12"/>
  <c r="H45" i="12"/>
  <c r="I44" i="12"/>
  <c r="H44" i="12"/>
  <c r="I43" i="12"/>
  <c r="H43" i="12"/>
  <c r="J42" i="12"/>
  <c r="J45" i="12" s="1"/>
  <c r="I42" i="12"/>
  <c r="H42" i="12"/>
  <c r="I41" i="12"/>
  <c r="H41" i="12"/>
  <c r="I40" i="12"/>
  <c r="H40" i="12"/>
  <c r="I39" i="12"/>
  <c r="H39" i="12"/>
  <c r="I38" i="12"/>
  <c r="H38" i="12"/>
  <c r="I37" i="12"/>
  <c r="H37" i="12"/>
  <c r="I36" i="12"/>
  <c r="H36" i="12"/>
  <c r="J35" i="12"/>
  <c r="J41" i="12" s="1"/>
  <c r="I35" i="12"/>
  <c r="H35" i="12"/>
  <c r="I34" i="12"/>
  <c r="H34" i="12"/>
  <c r="I33" i="12"/>
  <c r="H33" i="12"/>
  <c r="J32" i="12"/>
  <c r="I32" i="12"/>
  <c r="H32" i="12"/>
  <c r="I31" i="12"/>
  <c r="H31" i="12"/>
  <c r="I30" i="12"/>
  <c r="H30" i="12"/>
  <c r="J29" i="12"/>
  <c r="I29" i="12"/>
  <c r="H29" i="12"/>
  <c r="J28" i="12"/>
  <c r="I28" i="12"/>
  <c r="H28" i="12"/>
  <c r="I27" i="12"/>
  <c r="H27" i="12"/>
  <c r="I26" i="12"/>
  <c r="H26" i="12"/>
  <c r="I25" i="12"/>
  <c r="H25" i="12"/>
  <c r="I24" i="12"/>
  <c r="H24" i="12"/>
  <c r="I23" i="12"/>
  <c r="H23" i="12"/>
  <c r="I22" i="12"/>
  <c r="H22" i="12"/>
  <c r="J21" i="12"/>
  <c r="J26" i="12" s="1"/>
  <c r="I21" i="12"/>
  <c r="H21" i="12"/>
  <c r="I20" i="12"/>
  <c r="H20" i="12"/>
  <c r="I19" i="12"/>
  <c r="H19" i="12"/>
  <c r="I18" i="12"/>
  <c r="H18" i="12"/>
  <c r="I17" i="12"/>
  <c r="H17" i="12"/>
  <c r="I16" i="12"/>
  <c r="H16" i="12"/>
  <c r="P15" i="12"/>
  <c r="O15" i="12"/>
  <c r="O16" i="12" s="1"/>
  <c r="N15" i="12"/>
  <c r="N16" i="12" s="1"/>
  <c r="M15" i="12"/>
  <c r="M16" i="12" s="1"/>
  <c r="M17" i="12" s="1"/>
  <c r="I15" i="12"/>
  <c r="H15" i="12"/>
  <c r="J14" i="12"/>
  <c r="BC14" i="12" s="1"/>
  <c r="I14" i="12"/>
  <c r="H14" i="12"/>
  <c r="I13" i="12"/>
  <c r="H13" i="12"/>
  <c r="I12" i="12"/>
  <c r="H12" i="12"/>
  <c r="I11" i="12"/>
  <c r="H11" i="12"/>
  <c r="I10" i="12"/>
  <c r="H10" i="12"/>
  <c r="AZ9" i="12"/>
  <c r="I9" i="12"/>
  <c r="H9" i="12"/>
  <c r="AZ8" i="12"/>
  <c r="I8" i="12"/>
  <c r="H8" i="12"/>
  <c r="J7" i="12"/>
  <c r="J10" i="12" s="1"/>
  <c r="I7" i="12"/>
  <c r="H7" i="12"/>
  <c r="I6" i="12"/>
  <c r="H6" i="12"/>
  <c r="I5" i="12"/>
  <c r="H5" i="12"/>
  <c r="AY4" i="12"/>
  <c r="AY3" i="12"/>
  <c r="BE1" i="12"/>
  <c r="AY1" i="12"/>
  <c r="R1" i="12"/>
  <c r="Q1" i="12"/>
  <c r="S1" i="12" s="1"/>
  <c r="I305" i="11"/>
  <c r="H305" i="11"/>
  <c r="I304" i="11"/>
  <c r="H304" i="11"/>
  <c r="I303" i="11"/>
  <c r="H303" i="11"/>
  <c r="I302" i="11"/>
  <c r="H302" i="11"/>
  <c r="I301" i="11"/>
  <c r="H301" i="11"/>
  <c r="I300" i="11"/>
  <c r="H300" i="11"/>
  <c r="I299" i="11"/>
  <c r="H299" i="11"/>
  <c r="I298" i="11"/>
  <c r="H298" i="11"/>
  <c r="I297" i="11"/>
  <c r="H297" i="11"/>
  <c r="I296" i="11"/>
  <c r="H296" i="11"/>
  <c r="I295" i="11"/>
  <c r="H295" i="11"/>
  <c r="I294" i="11"/>
  <c r="H294" i="11"/>
  <c r="I293" i="11"/>
  <c r="H293" i="11"/>
  <c r="I292" i="11"/>
  <c r="H292" i="11"/>
  <c r="I291" i="11"/>
  <c r="H291" i="11"/>
  <c r="J290" i="11"/>
  <c r="I290" i="11"/>
  <c r="H290" i="11"/>
  <c r="I289" i="11"/>
  <c r="H289" i="11"/>
  <c r="I288" i="11"/>
  <c r="H288" i="11"/>
  <c r="I287" i="11"/>
  <c r="H287" i="11"/>
  <c r="I286" i="11"/>
  <c r="H286" i="11"/>
  <c r="I285" i="11"/>
  <c r="H285" i="11"/>
  <c r="I284" i="11"/>
  <c r="H284" i="11"/>
  <c r="I283" i="11"/>
  <c r="H283" i="11"/>
  <c r="I282" i="11"/>
  <c r="H282" i="11"/>
  <c r="I281" i="11"/>
  <c r="H281" i="11"/>
  <c r="I280" i="11"/>
  <c r="H280" i="11"/>
  <c r="I279" i="11"/>
  <c r="H279" i="11"/>
  <c r="I278" i="11"/>
  <c r="H278" i="11"/>
  <c r="I277" i="11"/>
  <c r="H277" i="11"/>
  <c r="I276" i="11"/>
  <c r="H276" i="11"/>
  <c r="I275" i="11"/>
  <c r="H275" i="11"/>
  <c r="I274" i="11"/>
  <c r="H274" i="11"/>
  <c r="I273" i="11"/>
  <c r="H273" i="11"/>
  <c r="I272" i="11"/>
  <c r="H272" i="11"/>
  <c r="I271" i="11"/>
  <c r="H271" i="11"/>
  <c r="I270" i="11"/>
  <c r="H270" i="11"/>
  <c r="I269" i="11"/>
  <c r="H269" i="11"/>
  <c r="J268" i="11"/>
  <c r="J293" i="11" s="1"/>
  <c r="I268" i="11"/>
  <c r="H268" i="11"/>
  <c r="I267" i="11"/>
  <c r="H267" i="11"/>
  <c r="I266" i="11"/>
  <c r="H266" i="11"/>
  <c r="I265" i="11"/>
  <c r="H265" i="11"/>
  <c r="I264" i="11"/>
  <c r="H264" i="11"/>
  <c r="I263" i="11"/>
  <c r="H263" i="11"/>
  <c r="I262" i="11"/>
  <c r="H262" i="11"/>
  <c r="I261" i="11"/>
  <c r="H261" i="11"/>
  <c r="I260" i="11"/>
  <c r="H260" i="11"/>
  <c r="J259" i="11"/>
  <c r="J261" i="11" s="1"/>
  <c r="I259" i="11"/>
  <c r="H259" i="11"/>
  <c r="I258" i="11"/>
  <c r="H258" i="11"/>
  <c r="I257" i="11"/>
  <c r="H257" i="11"/>
  <c r="I256" i="11"/>
  <c r="H256" i="11"/>
  <c r="J255" i="11"/>
  <c r="I255" i="11"/>
  <c r="H255" i="11"/>
  <c r="I254" i="11"/>
  <c r="H254" i="11"/>
  <c r="I253" i="11"/>
  <c r="H253" i="11"/>
  <c r="I252" i="11"/>
  <c r="H252" i="11"/>
  <c r="J251" i="11"/>
  <c r="I251" i="11"/>
  <c r="H251" i="11"/>
  <c r="I250" i="11"/>
  <c r="H250" i="11"/>
  <c r="I249" i="11"/>
  <c r="H249" i="11"/>
  <c r="I248" i="11"/>
  <c r="H248" i="11"/>
  <c r="J247" i="11"/>
  <c r="I247" i="11"/>
  <c r="H247" i="11"/>
  <c r="J246" i="11"/>
  <c r="I246" i="11"/>
  <c r="H246" i="11"/>
  <c r="J245" i="11"/>
  <c r="I245" i="11"/>
  <c r="H245" i="11"/>
  <c r="I244" i="11"/>
  <c r="H244" i="11"/>
  <c r="I243" i="11"/>
  <c r="H243" i="11"/>
  <c r="I242" i="11"/>
  <c r="H242" i="11"/>
  <c r="I241" i="11"/>
  <c r="H241" i="11"/>
  <c r="I240" i="11"/>
  <c r="H240" i="11"/>
  <c r="I239" i="11"/>
  <c r="H239" i="11"/>
  <c r="I238" i="11"/>
  <c r="H238" i="11"/>
  <c r="I237" i="11"/>
  <c r="H237" i="11"/>
  <c r="I236" i="11"/>
  <c r="H236" i="11"/>
  <c r="I235" i="11"/>
  <c r="H235" i="11"/>
  <c r="I234" i="11"/>
  <c r="H234" i="11"/>
  <c r="I233" i="11"/>
  <c r="H233" i="11"/>
  <c r="J232" i="11"/>
  <c r="J243" i="11" s="1"/>
  <c r="I232" i="11"/>
  <c r="H232" i="11"/>
  <c r="I231" i="11"/>
  <c r="H231" i="11"/>
  <c r="I230" i="11"/>
  <c r="H230" i="11"/>
  <c r="I229" i="11"/>
  <c r="H229" i="11"/>
  <c r="I228" i="11"/>
  <c r="H228" i="11"/>
  <c r="I227" i="11"/>
  <c r="H227" i="11"/>
  <c r="I226" i="11"/>
  <c r="H226" i="11"/>
  <c r="I225" i="11"/>
  <c r="H225" i="11"/>
  <c r="I224" i="11"/>
  <c r="H224" i="11"/>
  <c r="I223" i="11"/>
  <c r="H223" i="11"/>
  <c r="I222" i="11"/>
  <c r="H222" i="11"/>
  <c r="I221" i="11"/>
  <c r="H221" i="11"/>
  <c r="I220" i="11"/>
  <c r="H220" i="11"/>
  <c r="J219" i="11"/>
  <c r="J231" i="11" s="1"/>
  <c r="I219" i="11"/>
  <c r="H219" i="11"/>
  <c r="I218" i="11"/>
  <c r="H218" i="11"/>
  <c r="I217" i="11"/>
  <c r="H217" i="11"/>
  <c r="I216" i="11"/>
  <c r="H216" i="11"/>
  <c r="I215" i="11"/>
  <c r="H215" i="11"/>
  <c r="I214" i="11"/>
  <c r="H214" i="11"/>
  <c r="I213" i="11"/>
  <c r="H213" i="11"/>
  <c r="J212" i="11"/>
  <c r="I212" i="11"/>
  <c r="H212" i="11"/>
  <c r="I211" i="11"/>
  <c r="H211" i="11"/>
  <c r="I210" i="11"/>
  <c r="H210" i="11"/>
  <c r="I209" i="11"/>
  <c r="H209" i="11"/>
  <c r="I208" i="11"/>
  <c r="H208" i="11"/>
  <c r="I207" i="11"/>
  <c r="H207" i="11"/>
  <c r="I206" i="11"/>
  <c r="H206" i="11"/>
  <c r="I205" i="11"/>
  <c r="H205" i="11"/>
  <c r="I204" i="11"/>
  <c r="H204" i="11"/>
  <c r="J203" i="11"/>
  <c r="J211" i="11" s="1"/>
  <c r="I203" i="11"/>
  <c r="H203" i="11"/>
  <c r="I202" i="11"/>
  <c r="H202" i="11"/>
  <c r="I201" i="11"/>
  <c r="H201" i="11"/>
  <c r="I200" i="11"/>
  <c r="H200" i="11"/>
  <c r="I199" i="11"/>
  <c r="H199" i="11"/>
  <c r="I198" i="11"/>
  <c r="H198" i="11"/>
  <c r="I197" i="11"/>
  <c r="H197" i="11"/>
  <c r="I196" i="11"/>
  <c r="H196" i="11"/>
  <c r="I195" i="11"/>
  <c r="H195" i="11"/>
  <c r="I194" i="11"/>
  <c r="H194" i="11"/>
  <c r="I193" i="11"/>
  <c r="H193" i="11"/>
  <c r="I192" i="11"/>
  <c r="H192" i="11"/>
  <c r="I191" i="11"/>
  <c r="H191" i="11"/>
  <c r="I190" i="11"/>
  <c r="H190" i="11"/>
  <c r="J189" i="11"/>
  <c r="I189" i="11"/>
  <c r="H189" i="11"/>
  <c r="I188" i="11"/>
  <c r="H188" i="11"/>
  <c r="I187" i="11"/>
  <c r="H187" i="11"/>
  <c r="I186" i="11"/>
  <c r="H186" i="11"/>
  <c r="I185" i="11"/>
  <c r="H185" i="11"/>
  <c r="I184" i="11"/>
  <c r="H184" i="11"/>
  <c r="I183" i="11"/>
  <c r="H183" i="11"/>
  <c r="J182" i="11"/>
  <c r="J188" i="11" s="1"/>
  <c r="I182" i="11"/>
  <c r="H182" i="11"/>
  <c r="I181" i="11"/>
  <c r="H181" i="11"/>
  <c r="I180" i="11"/>
  <c r="H180" i="11"/>
  <c r="I179" i="11"/>
  <c r="H179" i="11"/>
  <c r="I178" i="11"/>
  <c r="H178" i="11"/>
  <c r="I177" i="11"/>
  <c r="H177" i="11"/>
  <c r="I176" i="11"/>
  <c r="H176" i="11"/>
  <c r="J175" i="11"/>
  <c r="I175" i="11"/>
  <c r="H175" i="11"/>
  <c r="I174" i="11"/>
  <c r="H174" i="11"/>
  <c r="J173" i="11"/>
  <c r="I173" i="11"/>
  <c r="H173" i="11"/>
  <c r="I172" i="11"/>
  <c r="H172" i="11"/>
  <c r="I171" i="11"/>
  <c r="H171" i="11"/>
  <c r="I170" i="11"/>
  <c r="H170" i="11"/>
  <c r="J169" i="11"/>
  <c r="I169" i="11"/>
  <c r="H169" i="11"/>
  <c r="J168" i="11"/>
  <c r="J174" i="11" s="1"/>
  <c r="I168" i="11"/>
  <c r="H168" i="11"/>
  <c r="I167" i="11"/>
  <c r="H167" i="11"/>
  <c r="I166" i="11"/>
  <c r="H166" i="11"/>
  <c r="I165" i="11"/>
  <c r="H165" i="11"/>
  <c r="I164" i="11"/>
  <c r="H164" i="11"/>
  <c r="I163" i="11"/>
  <c r="H163" i="11"/>
  <c r="I162" i="11"/>
  <c r="H162" i="11"/>
  <c r="J161" i="11"/>
  <c r="I161" i="11"/>
  <c r="H161" i="11"/>
  <c r="I160" i="11"/>
  <c r="H160" i="11"/>
  <c r="I159" i="11"/>
  <c r="H159" i="11"/>
  <c r="I158" i="11"/>
  <c r="H158" i="11"/>
  <c r="I157" i="11"/>
  <c r="H157" i="11"/>
  <c r="I156" i="11"/>
  <c r="H156" i="11"/>
  <c r="I155" i="11"/>
  <c r="H155" i="11"/>
  <c r="J154" i="11"/>
  <c r="J160" i="11" s="1"/>
  <c r="I154" i="11"/>
  <c r="H154" i="11"/>
  <c r="I153" i="11"/>
  <c r="H153" i="11"/>
  <c r="I152" i="11"/>
  <c r="H152" i="11"/>
  <c r="I151" i="11"/>
  <c r="H151" i="11"/>
  <c r="I150" i="11"/>
  <c r="H150" i="11"/>
  <c r="I149" i="11"/>
  <c r="H149" i="11"/>
  <c r="I148" i="11"/>
  <c r="H148" i="11"/>
  <c r="J147" i="11"/>
  <c r="I147" i="11"/>
  <c r="H147" i="11"/>
  <c r="I146" i="11"/>
  <c r="H146" i="11"/>
  <c r="J145" i="11"/>
  <c r="I145" i="11"/>
  <c r="H145" i="11"/>
  <c r="I144" i="11"/>
  <c r="H144" i="11"/>
  <c r="I143" i="11"/>
  <c r="H143" i="11"/>
  <c r="I142" i="11"/>
  <c r="H142" i="11"/>
  <c r="J141" i="11"/>
  <c r="I141" i="11"/>
  <c r="H141" i="11"/>
  <c r="J140" i="11"/>
  <c r="J146" i="11" s="1"/>
  <c r="I140" i="11"/>
  <c r="H140" i="11"/>
  <c r="I139" i="11"/>
  <c r="H139" i="11"/>
  <c r="I138" i="11"/>
  <c r="H138" i="11"/>
  <c r="I137" i="11"/>
  <c r="H137" i="11"/>
  <c r="I136" i="11"/>
  <c r="H136" i="11"/>
  <c r="I135" i="11"/>
  <c r="H135" i="11"/>
  <c r="I134" i="11"/>
  <c r="H134" i="11"/>
  <c r="I133" i="11"/>
  <c r="H133" i="11"/>
  <c r="J132" i="11"/>
  <c r="I132" i="11"/>
  <c r="H132" i="11"/>
  <c r="I131" i="11"/>
  <c r="H131" i="11"/>
  <c r="I130" i="11"/>
  <c r="H130" i="11"/>
  <c r="I129" i="11"/>
  <c r="H129" i="11"/>
  <c r="I128" i="11"/>
  <c r="H128" i="11"/>
  <c r="I127" i="11"/>
  <c r="H127" i="11"/>
  <c r="I126" i="11"/>
  <c r="H126" i="11"/>
  <c r="I125" i="11"/>
  <c r="H125" i="11"/>
  <c r="I124" i="11"/>
  <c r="H124" i="11"/>
  <c r="I123" i="11"/>
  <c r="H123" i="11"/>
  <c r="I122" i="11"/>
  <c r="H122" i="11"/>
  <c r="I121" i="11"/>
  <c r="H121" i="11"/>
  <c r="I120" i="11"/>
  <c r="H120" i="11"/>
  <c r="J119" i="11"/>
  <c r="J124" i="11" s="1"/>
  <c r="I119" i="11"/>
  <c r="H119" i="11"/>
  <c r="I118" i="11"/>
  <c r="H118" i="11"/>
  <c r="I117" i="11"/>
  <c r="H117" i="11"/>
  <c r="I116" i="11"/>
  <c r="H116" i="11"/>
  <c r="J115" i="11"/>
  <c r="I115" i="11"/>
  <c r="H115" i="11"/>
  <c r="I114" i="11"/>
  <c r="H114" i="11"/>
  <c r="I113" i="11"/>
  <c r="H113" i="11"/>
  <c r="J112" i="11"/>
  <c r="J116" i="11" s="1"/>
  <c r="I112" i="11"/>
  <c r="H112" i="11"/>
  <c r="J111" i="11"/>
  <c r="I111" i="11"/>
  <c r="H111" i="11"/>
  <c r="I110" i="11"/>
  <c r="H110" i="11"/>
  <c r="I109" i="11"/>
  <c r="H109" i="11"/>
  <c r="I108" i="11"/>
  <c r="H108" i="11"/>
  <c r="J107" i="11"/>
  <c r="I107" i="11"/>
  <c r="H107" i="11"/>
  <c r="J106" i="11"/>
  <c r="J110" i="11" s="1"/>
  <c r="I106" i="11"/>
  <c r="H106" i="11"/>
  <c r="I105" i="11"/>
  <c r="H105" i="11"/>
  <c r="I104" i="11"/>
  <c r="H104" i="11"/>
  <c r="I103" i="11"/>
  <c r="H103" i="11"/>
  <c r="I102" i="11"/>
  <c r="H102" i="11"/>
  <c r="I101" i="11"/>
  <c r="H101" i="11"/>
  <c r="I100" i="11"/>
  <c r="H100" i="11"/>
  <c r="I99" i="11"/>
  <c r="H99" i="11"/>
  <c r="J98" i="11"/>
  <c r="J104" i="11" s="1"/>
  <c r="I98" i="11"/>
  <c r="H98" i="11"/>
  <c r="I97" i="11"/>
  <c r="H97" i="11"/>
  <c r="I96" i="11"/>
  <c r="H96" i="11"/>
  <c r="I95" i="11"/>
  <c r="H95" i="11"/>
  <c r="I94" i="11"/>
  <c r="H94" i="11"/>
  <c r="I93" i="11"/>
  <c r="H93" i="11"/>
  <c r="I92" i="11"/>
  <c r="H92" i="11"/>
  <c r="J91" i="11"/>
  <c r="I91" i="11"/>
  <c r="H91" i="11"/>
  <c r="I90" i="11"/>
  <c r="H90" i="11"/>
  <c r="J89" i="11"/>
  <c r="I89" i="11"/>
  <c r="H89" i="11"/>
  <c r="I88" i="11"/>
  <c r="H88" i="11"/>
  <c r="I87" i="11"/>
  <c r="H87" i="11"/>
  <c r="I86" i="11"/>
  <c r="H86" i="11"/>
  <c r="J85" i="11"/>
  <c r="I85" i="11"/>
  <c r="H85" i="11"/>
  <c r="J84" i="11"/>
  <c r="J87" i="11" s="1"/>
  <c r="I84" i="11"/>
  <c r="H84" i="11"/>
  <c r="I83" i="11"/>
  <c r="H83" i="11"/>
  <c r="I82" i="11"/>
  <c r="H82" i="11"/>
  <c r="I81" i="11"/>
  <c r="H81" i="11"/>
  <c r="I80" i="11"/>
  <c r="H80" i="11"/>
  <c r="I79" i="11"/>
  <c r="H79" i="11"/>
  <c r="I78" i="11"/>
  <c r="H78" i="11"/>
  <c r="J77" i="11"/>
  <c r="I77" i="11"/>
  <c r="H77" i="11"/>
  <c r="I76" i="11"/>
  <c r="H76" i="11"/>
  <c r="I75" i="11"/>
  <c r="H75" i="11"/>
  <c r="I74" i="11"/>
  <c r="H74" i="11"/>
  <c r="I73" i="11"/>
  <c r="H73" i="11"/>
  <c r="I72" i="11"/>
  <c r="H72" i="11"/>
  <c r="I71" i="11"/>
  <c r="H71" i="11"/>
  <c r="J70" i="11"/>
  <c r="I70" i="11"/>
  <c r="H70" i="11"/>
  <c r="I69" i="11"/>
  <c r="H69" i="11"/>
  <c r="I68" i="11"/>
  <c r="H68" i="11"/>
  <c r="I67" i="11"/>
  <c r="H67" i="11"/>
  <c r="I66" i="11"/>
  <c r="H66" i="11"/>
  <c r="I65" i="11"/>
  <c r="H65" i="11"/>
  <c r="I64" i="11"/>
  <c r="H64" i="11"/>
  <c r="I63" i="11"/>
  <c r="H63" i="11"/>
  <c r="I62" i="11"/>
  <c r="H62" i="11"/>
  <c r="I61" i="11"/>
  <c r="H61" i="11"/>
  <c r="I60" i="11"/>
  <c r="H60" i="11"/>
  <c r="I59" i="11"/>
  <c r="H59" i="11"/>
  <c r="I58" i="11"/>
  <c r="H58" i="11"/>
  <c r="I57" i="11"/>
  <c r="H57" i="11"/>
  <c r="J56" i="11"/>
  <c r="J68" i="11" s="1"/>
  <c r="I56" i="11"/>
  <c r="H56" i="11"/>
  <c r="I55" i="11"/>
  <c r="H55" i="11"/>
  <c r="I54" i="11"/>
  <c r="H54" i="11"/>
  <c r="I53" i="11"/>
  <c r="H53" i="11"/>
  <c r="I52" i="11"/>
  <c r="H52" i="11"/>
  <c r="I51" i="11"/>
  <c r="H51" i="11"/>
  <c r="I50" i="11"/>
  <c r="H50" i="11"/>
  <c r="I49" i="11"/>
  <c r="H49" i="11"/>
  <c r="J48" i="11"/>
  <c r="I48" i="11"/>
  <c r="H48" i="11"/>
  <c r="I47" i="11"/>
  <c r="H47" i="11"/>
  <c r="I46" i="11"/>
  <c r="H46" i="11"/>
  <c r="I45" i="11"/>
  <c r="H45" i="11"/>
  <c r="I44" i="11"/>
  <c r="H44" i="11"/>
  <c r="I43" i="11"/>
  <c r="H43" i="11"/>
  <c r="J42" i="11"/>
  <c r="J47" i="11" s="1"/>
  <c r="I42" i="11"/>
  <c r="H42" i="11"/>
  <c r="I41" i="11"/>
  <c r="H41" i="11"/>
  <c r="I40" i="11"/>
  <c r="H40" i="11"/>
  <c r="I39" i="11"/>
  <c r="H39" i="11"/>
  <c r="I38" i="11"/>
  <c r="H38" i="11"/>
  <c r="I37" i="11"/>
  <c r="H37" i="11"/>
  <c r="I36" i="11"/>
  <c r="H36" i="11"/>
  <c r="J35" i="11"/>
  <c r="J41" i="11" s="1"/>
  <c r="I35" i="11"/>
  <c r="H35" i="11"/>
  <c r="I34" i="11"/>
  <c r="H34" i="11"/>
  <c r="I33" i="11"/>
  <c r="H33" i="11"/>
  <c r="I32" i="11"/>
  <c r="H32" i="11"/>
  <c r="I31" i="11"/>
  <c r="H31" i="11"/>
  <c r="I30" i="11"/>
  <c r="H30" i="11"/>
  <c r="I29" i="11"/>
  <c r="H29" i="11"/>
  <c r="J28" i="11"/>
  <c r="I28" i="11"/>
  <c r="H28" i="11"/>
  <c r="I27" i="11"/>
  <c r="H27" i="11"/>
  <c r="J26" i="11"/>
  <c r="I26" i="11"/>
  <c r="H26" i="11"/>
  <c r="I25" i="11"/>
  <c r="H25" i="11"/>
  <c r="I24" i="11"/>
  <c r="H24" i="11"/>
  <c r="I23" i="11"/>
  <c r="H23" i="11"/>
  <c r="J22" i="11"/>
  <c r="I22" i="11"/>
  <c r="H22" i="11"/>
  <c r="J21" i="11"/>
  <c r="J24" i="11" s="1"/>
  <c r="I21" i="11"/>
  <c r="H21" i="11"/>
  <c r="I20" i="11"/>
  <c r="H20" i="11"/>
  <c r="I19" i="11"/>
  <c r="H19" i="11"/>
  <c r="I18" i="11"/>
  <c r="H18" i="11"/>
  <c r="I17" i="11"/>
  <c r="H17" i="11"/>
  <c r="I16" i="11"/>
  <c r="H16" i="11"/>
  <c r="P15" i="11"/>
  <c r="P16" i="11" s="1"/>
  <c r="P17" i="11" s="1"/>
  <c r="P18" i="11" s="1"/>
  <c r="P19" i="11" s="1"/>
  <c r="P20" i="11" s="1"/>
  <c r="P21" i="11" s="1"/>
  <c r="P22" i="11" s="1"/>
  <c r="P23" i="11" s="1"/>
  <c r="P24" i="11" s="1"/>
  <c r="P25" i="11" s="1"/>
  <c r="P26" i="11" s="1"/>
  <c r="P27" i="11" s="1"/>
  <c r="P28" i="11" s="1"/>
  <c r="P29" i="11" s="1"/>
  <c r="P30" i="11" s="1"/>
  <c r="P31" i="11" s="1"/>
  <c r="P32" i="11" s="1"/>
  <c r="P33" i="11" s="1"/>
  <c r="P34" i="11" s="1"/>
  <c r="P35" i="11" s="1"/>
  <c r="P36" i="11" s="1"/>
  <c r="P37" i="11" s="1"/>
  <c r="P38" i="11" s="1"/>
  <c r="P39" i="11" s="1"/>
  <c r="P40" i="11" s="1"/>
  <c r="P41" i="11" s="1"/>
  <c r="P42" i="11" s="1"/>
  <c r="P43" i="11" s="1"/>
  <c r="P44" i="11" s="1"/>
  <c r="P45" i="11" s="1"/>
  <c r="P46" i="11" s="1"/>
  <c r="P47" i="11" s="1"/>
  <c r="P48" i="11" s="1"/>
  <c r="P49" i="11" s="1"/>
  <c r="P50" i="11" s="1"/>
  <c r="P51" i="11" s="1"/>
  <c r="P52" i="11" s="1"/>
  <c r="P53" i="11" s="1"/>
  <c r="P54" i="11" s="1"/>
  <c r="P55" i="11" s="1"/>
  <c r="P56" i="11" s="1"/>
  <c r="P57" i="11" s="1"/>
  <c r="P58" i="11" s="1"/>
  <c r="P59" i="11" s="1"/>
  <c r="P60" i="11" s="1"/>
  <c r="P61" i="11" s="1"/>
  <c r="P62" i="11" s="1"/>
  <c r="P63" i="11" s="1"/>
  <c r="P64" i="11" s="1"/>
  <c r="P65" i="11" s="1"/>
  <c r="P66" i="11" s="1"/>
  <c r="P67" i="11" s="1"/>
  <c r="P68" i="11" s="1"/>
  <c r="P69" i="11" s="1"/>
  <c r="P70" i="11" s="1"/>
  <c r="P71" i="11" s="1"/>
  <c r="P72" i="11" s="1"/>
  <c r="P73" i="11" s="1"/>
  <c r="P74" i="11" s="1"/>
  <c r="P75" i="11" s="1"/>
  <c r="P76" i="11" s="1"/>
  <c r="P77" i="11" s="1"/>
  <c r="P78" i="11" s="1"/>
  <c r="P79" i="11" s="1"/>
  <c r="P80" i="11" s="1"/>
  <c r="P81" i="11" s="1"/>
  <c r="P82" i="11" s="1"/>
  <c r="P83" i="11" s="1"/>
  <c r="P84" i="11" s="1"/>
  <c r="P85" i="11" s="1"/>
  <c r="P86" i="11" s="1"/>
  <c r="P87" i="11" s="1"/>
  <c r="P88" i="11" s="1"/>
  <c r="P89" i="11" s="1"/>
  <c r="P90" i="11" s="1"/>
  <c r="P91" i="11" s="1"/>
  <c r="P92" i="11" s="1"/>
  <c r="P93" i="11" s="1"/>
  <c r="P94" i="11" s="1"/>
  <c r="P95" i="11" s="1"/>
  <c r="P96" i="11" s="1"/>
  <c r="P97" i="11" s="1"/>
  <c r="P98" i="11" s="1"/>
  <c r="P99" i="11" s="1"/>
  <c r="P100" i="11" s="1"/>
  <c r="P101" i="11" s="1"/>
  <c r="P102" i="11" s="1"/>
  <c r="P103" i="11" s="1"/>
  <c r="P104" i="11" s="1"/>
  <c r="P105" i="11" s="1"/>
  <c r="P106" i="11" s="1"/>
  <c r="P107" i="11" s="1"/>
  <c r="P108" i="11" s="1"/>
  <c r="P109" i="11" s="1"/>
  <c r="P110" i="11" s="1"/>
  <c r="P111" i="11" s="1"/>
  <c r="P112" i="11" s="1"/>
  <c r="P113" i="11" s="1"/>
  <c r="P114" i="11" s="1"/>
  <c r="P115" i="11" s="1"/>
  <c r="P116" i="11" s="1"/>
  <c r="P117" i="11" s="1"/>
  <c r="P118" i="11" s="1"/>
  <c r="P119" i="11" s="1"/>
  <c r="P120" i="11" s="1"/>
  <c r="P121" i="11" s="1"/>
  <c r="P122" i="11" s="1"/>
  <c r="P123" i="11" s="1"/>
  <c r="P124" i="11" s="1"/>
  <c r="P125" i="11" s="1"/>
  <c r="P126" i="11" s="1"/>
  <c r="P127" i="11" s="1"/>
  <c r="P128" i="11" s="1"/>
  <c r="P129" i="11" s="1"/>
  <c r="P130" i="11" s="1"/>
  <c r="P131" i="11" s="1"/>
  <c r="P132" i="11" s="1"/>
  <c r="P133" i="11" s="1"/>
  <c r="P134" i="11" s="1"/>
  <c r="P135" i="11" s="1"/>
  <c r="P136" i="11" s="1"/>
  <c r="P137" i="11" s="1"/>
  <c r="P138" i="11" s="1"/>
  <c r="P139" i="11" s="1"/>
  <c r="P140" i="11" s="1"/>
  <c r="P141" i="11" s="1"/>
  <c r="P142" i="11" s="1"/>
  <c r="P143" i="11" s="1"/>
  <c r="P144" i="11" s="1"/>
  <c r="P145" i="11" s="1"/>
  <c r="P146" i="11" s="1"/>
  <c r="P147" i="11" s="1"/>
  <c r="P148" i="11" s="1"/>
  <c r="P149" i="11" s="1"/>
  <c r="P150" i="11" s="1"/>
  <c r="P151" i="11" s="1"/>
  <c r="P152" i="11" s="1"/>
  <c r="P153" i="11" s="1"/>
  <c r="P154" i="11" s="1"/>
  <c r="P155" i="11" s="1"/>
  <c r="P156" i="11" s="1"/>
  <c r="P157" i="11" s="1"/>
  <c r="P158" i="11" s="1"/>
  <c r="P159" i="11" s="1"/>
  <c r="P160" i="11" s="1"/>
  <c r="P161" i="11" s="1"/>
  <c r="P162" i="11" s="1"/>
  <c r="P163" i="11" s="1"/>
  <c r="P164" i="11" s="1"/>
  <c r="P165" i="11" s="1"/>
  <c r="P166" i="11" s="1"/>
  <c r="P167" i="11" s="1"/>
  <c r="P168" i="11" s="1"/>
  <c r="P169" i="11" s="1"/>
  <c r="P170" i="11" s="1"/>
  <c r="P171" i="11" s="1"/>
  <c r="P172" i="11" s="1"/>
  <c r="P173" i="11" s="1"/>
  <c r="P174" i="11" s="1"/>
  <c r="P175" i="11" s="1"/>
  <c r="P176" i="11" s="1"/>
  <c r="P177" i="11" s="1"/>
  <c r="P178" i="11" s="1"/>
  <c r="P179" i="11" s="1"/>
  <c r="P180" i="11" s="1"/>
  <c r="P181" i="11" s="1"/>
  <c r="P182" i="11" s="1"/>
  <c r="P183" i="11" s="1"/>
  <c r="P184" i="11" s="1"/>
  <c r="P185" i="11" s="1"/>
  <c r="P186" i="11" s="1"/>
  <c r="P187" i="11" s="1"/>
  <c r="P188" i="11" s="1"/>
  <c r="P189" i="11" s="1"/>
  <c r="P190" i="11" s="1"/>
  <c r="P191" i="11" s="1"/>
  <c r="P192" i="11" s="1"/>
  <c r="P193" i="11" s="1"/>
  <c r="P194" i="11" s="1"/>
  <c r="P195" i="11" s="1"/>
  <c r="P196" i="11" s="1"/>
  <c r="P197" i="11" s="1"/>
  <c r="P198" i="11" s="1"/>
  <c r="P199" i="11" s="1"/>
  <c r="P200" i="11" s="1"/>
  <c r="P201" i="11" s="1"/>
  <c r="P202" i="11" s="1"/>
  <c r="P203" i="11" s="1"/>
  <c r="P204" i="11" s="1"/>
  <c r="P205" i="11" s="1"/>
  <c r="P206" i="11" s="1"/>
  <c r="P207" i="11" s="1"/>
  <c r="P208" i="11" s="1"/>
  <c r="P209" i="11" s="1"/>
  <c r="P210" i="11" s="1"/>
  <c r="P211" i="11" s="1"/>
  <c r="P212" i="11" s="1"/>
  <c r="P213" i="11" s="1"/>
  <c r="P214" i="11" s="1"/>
  <c r="P215" i="11" s="1"/>
  <c r="P216" i="11" s="1"/>
  <c r="P217" i="11" s="1"/>
  <c r="P218" i="11" s="1"/>
  <c r="P219" i="11" s="1"/>
  <c r="P220" i="11" s="1"/>
  <c r="P221" i="11" s="1"/>
  <c r="P222" i="11" s="1"/>
  <c r="P223" i="11" s="1"/>
  <c r="P224" i="11" s="1"/>
  <c r="P225" i="11" s="1"/>
  <c r="P226" i="11" s="1"/>
  <c r="P227" i="11" s="1"/>
  <c r="P228" i="11" s="1"/>
  <c r="P229" i="11" s="1"/>
  <c r="P230" i="11" s="1"/>
  <c r="P231" i="11" s="1"/>
  <c r="P232" i="11" s="1"/>
  <c r="P233" i="11" s="1"/>
  <c r="P234" i="11" s="1"/>
  <c r="P235" i="11" s="1"/>
  <c r="P236" i="11" s="1"/>
  <c r="P237" i="11" s="1"/>
  <c r="P238" i="11" s="1"/>
  <c r="P239" i="11" s="1"/>
  <c r="P240" i="11" s="1"/>
  <c r="P241" i="11" s="1"/>
  <c r="P242" i="11" s="1"/>
  <c r="P243" i="11" s="1"/>
  <c r="P244" i="11" s="1"/>
  <c r="P245" i="11" s="1"/>
  <c r="P246" i="11" s="1"/>
  <c r="P247" i="11" s="1"/>
  <c r="P248" i="11" s="1"/>
  <c r="P249" i="11" s="1"/>
  <c r="P250" i="11" s="1"/>
  <c r="P251" i="11" s="1"/>
  <c r="P252" i="11" s="1"/>
  <c r="P253" i="11" s="1"/>
  <c r="P254" i="11" s="1"/>
  <c r="P255" i="11" s="1"/>
  <c r="P256" i="11" s="1"/>
  <c r="P257" i="11" s="1"/>
  <c r="P258" i="11" s="1"/>
  <c r="P259" i="11" s="1"/>
  <c r="P260" i="11" s="1"/>
  <c r="P261" i="11" s="1"/>
  <c r="P262" i="11" s="1"/>
  <c r="P263" i="11" s="1"/>
  <c r="P264" i="11" s="1"/>
  <c r="P265" i="11" s="1"/>
  <c r="P266" i="11" s="1"/>
  <c r="P267" i="11" s="1"/>
  <c r="P268" i="11" s="1"/>
  <c r="P269" i="11" s="1"/>
  <c r="P270" i="11" s="1"/>
  <c r="P271" i="11" s="1"/>
  <c r="P272" i="11" s="1"/>
  <c r="P273" i="11" s="1"/>
  <c r="P274" i="11" s="1"/>
  <c r="P275" i="11" s="1"/>
  <c r="P276" i="11" s="1"/>
  <c r="P277" i="11" s="1"/>
  <c r="P278" i="11" s="1"/>
  <c r="P279" i="11" s="1"/>
  <c r="P280" i="11" s="1"/>
  <c r="P281" i="11" s="1"/>
  <c r="P282" i="11" s="1"/>
  <c r="P283" i="11" s="1"/>
  <c r="P284" i="11" s="1"/>
  <c r="P285" i="11" s="1"/>
  <c r="P286" i="11" s="1"/>
  <c r="P287" i="11" s="1"/>
  <c r="P288" i="11" s="1"/>
  <c r="P289" i="11" s="1"/>
  <c r="P290" i="11" s="1"/>
  <c r="P291" i="11" s="1"/>
  <c r="P292" i="11" s="1"/>
  <c r="P293" i="11" s="1"/>
  <c r="P294" i="11" s="1"/>
  <c r="P295" i="11" s="1"/>
  <c r="P296" i="11" s="1"/>
  <c r="P297" i="11" s="1"/>
  <c r="P298" i="11" s="1"/>
  <c r="P299" i="11" s="1"/>
  <c r="P300" i="11" s="1"/>
  <c r="P301" i="11" s="1"/>
  <c r="P302" i="11" s="1"/>
  <c r="P303" i="11" s="1"/>
  <c r="P304" i="11" s="1"/>
  <c r="P305" i="11" s="1"/>
  <c r="P306" i="11" s="1"/>
  <c r="P307" i="11" s="1"/>
  <c r="P308" i="11" s="1"/>
  <c r="P309" i="11" s="1"/>
  <c r="P310" i="11" s="1"/>
  <c r="P311" i="11" s="1"/>
  <c r="O15" i="11"/>
  <c r="O16" i="11" s="1"/>
  <c r="O17" i="11" s="1"/>
  <c r="O18" i="11" s="1"/>
  <c r="O19" i="11" s="1"/>
  <c r="O20" i="11" s="1"/>
  <c r="O21" i="11" s="1"/>
  <c r="O22" i="11" s="1"/>
  <c r="O23" i="11" s="1"/>
  <c r="O24" i="11" s="1"/>
  <c r="O25" i="11" s="1"/>
  <c r="O26" i="11" s="1"/>
  <c r="O27" i="11" s="1"/>
  <c r="O28" i="11" s="1"/>
  <c r="O29" i="11" s="1"/>
  <c r="O30" i="11" s="1"/>
  <c r="O31" i="11" s="1"/>
  <c r="O32" i="11" s="1"/>
  <c r="O33" i="11" s="1"/>
  <c r="O34" i="11" s="1"/>
  <c r="O35" i="11" s="1"/>
  <c r="O36" i="11" s="1"/>
  <c r="O37" i="11" s="1"/>
  <c r="O38" i="11" s="1"/>
  <c r="O39" i="11" s="1"/>
  <c r="O40" i="11" s="1"/>
  <c r="O41" i="11" s="1"/>
  <c r="O42" i="11" s="1"/>
  <c r="O43" i="11" s="1"/>
  <c r="O44" i="11" s="1"/>
  <c r="O45" i="11" s="1"/>
  <c r="O46" i="11" s="1"/>
  <c r="O47" i="11" s="1"/>
  <c r="O48" i="11" s="1"/>
  <c r="O49" i="11" s="1"/>
  <c r="O50" i="11" s="1"/>
  <c r="O51" i="11" s="1"/>
  <c r="O52" i="11" s="1"/>
  <c r="O53" i="11" s="1"/>
  <c r="O54" i="11" s="1"/>
  <c r="O55" i="11" s="1"/>
  <c r="O56" i="11" s="1"/>
  <c r="O57" i="11" s="1"/>
  <c r="O58" i="11" s="1"/>
  <c r="O59" i="11" s="1"/>
  <c r="O60" i="11" s="1"/>
  <c r="O61" i="11" s="1"/>
  <c r="O62" i="11" s="1"/>
  <c r="O63" i="11" s="1"/>
  <c r="O64" i="11" s="1"/>
  <c r="O65" i="11" s="1"/>
  <c r="O66" i="11" s="1"/>
  <c r="O67" i="11" s="1"/>
  <c r="O68" i="11" s="1"/>
  <c r="O69" i="11" s="1"/>
  <c r="O70" i="11" s="1"/>
  <c r="O71" i="11" s="1"/>
  <c r="O72" i="11" s="1"/>
  <c r="O73" i="11" s="1"/>
  <c r="O74" i="11" s="1"/>
  <c r="O75" i="11" s="1"/>
  <c r="O76" i="11" s="1"/>
  <c r="O77" i="11" s="1"/>
  <c r="O78" i="11" s="1"/>
  <c r="O79" i="11" s="1"/>
  <c r="O80" i="11" s="1"/>
  <c r="O81" i="11" s="1"/>
  <c r="O82" i="11" s="1"/>
  <c r="O83" i="11" s="1"/>
  <c r="O84" i="11" s="1"/>
  <c r="O85" i="11" s="1"/>
  <c r="O86" i="11" s="1"/>
  <c r="O87" i="11" s="1"/>
  <c r="O88" i="11" s="1"/>
  <c r="O89" i="11" s="1"/>
  <c r="O90" i="11" s="1"/>
  <c r="O91" i="11" s="1"/>
  <c r="O92" i="11" s="1"/>
  <c r="O93" i="11" s="1"/>
  <c r="O94" i="11" s="1"/>
  <c r="O95" i="11" s="1"/>
  <c r="O96" i="11" s="1"/>
  <c r="O97" i="11" s="1"/>
  <c r="O98" i="11" s="1"/>
  <c r="O99" i="11" s="1"/>
  <c r="O100" i="11" s="1"/>
  <c r="O101" i="11" s="1"/>
  <c r="O102" i="11" s="1"/>
  <c r="O103" i="11" s="1"/>
  <c r="O104" i="11" s="1"/>
  <c r="O105" i="11" s="1"/>
  <c r="O106" i="11" s="1"/>
  <c r="O107" i="11" s="1"/>
  <c r="O108" i="11" s="1"/>
  <c r="O109" i="11" s="1"/>
  <c r="O110" i="11" s="1"/>
  <c r="O111" i="11" s="1"/>
  <c r="O112" i="11" s="1"/>
  <c r="O113" i="11" s="1"/>
  <c r="O114" i="11" s="1"/>
  <c r="O115" i="11" s="1"/>
  <c r="O116" i="11" s="1"/>
  <c r="O117" i="11" s="1"/>
  <c r="O118" i="11" s="1"/>
  <c r="O119" i="11" s="1"/>
  <c r="O120" i="11" s="1"/>
  <c r="O121" i="11" s="1"/>
  <c r="O122" i="11" s="1"/>
  <c r="O123" i="11" s="1"/>
  <c r="O124" i="11" s="1"/>
  <c r="O125" i="11" s="1"/>
  <c r="O126" i="11" s="1"/>
  <c r="O127" i="11" s="1"/>
  <c r="O128" i="11" s="1"/>
  <c r="O129" i="11" s="1"/>
  <c r="O130" i="11" s="1"/>
  <c r="O131" i="11" s="1"/>
  <c r="O132" i="11" s="1"/>
  <c r="O133" i="11" s="1"/>
  <c r="O134" i="11" s="1"/>
  <c r="O135" i="11" s="1"/>
  <c r="O136" i="11" s="1"/>
  <c r="O137" i="11" s="1"/>
  <c r="O138" i="11" s="1"/>
  <c r="O139" i="11" s="1"/>
  <c r="O140" i="11" s="1"/>
  <c r="O141" i="11" s="1"/>
  <c r="O142" i="11" s="1"/>
  <c r="O143" i="11" s="1"/>
  <c r="O144" i="11" s="1"/>
  <c r="O145" i="11" s="1"/>
  <c r="O146" i="11" s="1"/>
  <c r="O147" i="11" s="1"/>
  <c r="O148" i="11" s="1"/>
  <c r="O149" i="11" s="1"/>
  <c r="O150" i="11" s="1"/>
  <c r="O151" i="11" s="1"/>
  <c r="O152" i="11" s="1"/>
  <c r="O153" i="11" s="1"/>
  <c r="O154" i="11" s="1"/>
  <c r="O155" i="11" s="1"/>
  <c r="O156" i="11" s="1"/>
  <c r="O157" i="11" s="1"/>
  <c r="O158" i="11" s="1"/>
  <c r="O159" i="11" s="1"/>
  <c r="O160" i="11" s="1"/>
  <c r="O161" i="11" s="1"/>
  <c r="O162" i="11" s="1"/>
  <c r="O163" i="11" s="1"/>
  <c r="O164" i="11" s="1"/>
  <c r="O165" i="11" s="1"/>
  <c r="O166" i="11" s="1"/>
  <c r="O167" i="11" s="1"/>
  <c r="O168" i="11" s="1"/>
  <c r="O169" i="11" s="1"/>
  <c r="O170" i="11" s="1"/>
  <c r="O171" i="11" s="1"/>
  <c r="O172" i="11" s="1"/>
  <c r="O173" i="11" s="1"/>
  <c r="O174" i="11" s="1"/>
  <c r="O175" i="11" s="1"/>
  <c r="O176" i="11" s="1"/>
  <c r="O177" i="11" s="1"/>
  <c r="O178" i="11" s="1"/>
  <c r="O179" i="11" s="1"/>
  <c r="O180" i="11" s="1"/>
  <c r="O181" i="11" s="1"/>
  <c r="O182" i="11" s="1"/>
  <c r="O183" i="11" s="1"/>
  <c r="O184" i="11" s="1"/>
  <c r="O185" i="11" s="1"/>
  <c r="O186" i="11" s="1"/>
  <c r="O187" i="11" s="1"/>
  <c r="O188" i="11" s="1"/>
  <c r="O189" i="11" s="1"/>
  <c r="O190" i="11" s="1"/>
  <c r="O191" i="11" s="1"/>
  <c r="O192" i="11" s="1"/>
  <c r="O193" i="11" s="1"/>
  <c r="O194" i="11" s="1"/>
  <c r="O195" i="11" s="1"/>
  <c r="O196" i="11" s="1"/>
  <c r="O197" i="11" s="1"/>
  <c r="O198" i="11" s="1"/>
  <c r="O199" i="11" s="1"/>
  <c r="O200" i="11" s="1"/>
  <c r="O201" i="11" s="1"/>
  <c r="O202" i="11" s="1"/>
  <c r="O203" i="11" s="1"/>
  <c r="O204" i="11" s="1"/>
  <c r="O205" i="11" s="1"/>
  <c r="O206" i="11" s="1"/>
  <c r="O207" i="11" s="1"/>
  <c r="O208" i="11" s="1"/>
  <c r="O209" i="11" s="1"/>
  <c r="O210" i="11" s="1"/>
  <c r="O211" i="11" s="1"/>
  <c r="O212" i="11" s="1"/>
  <c r="O213" i="11" s="1"/>
  <c r="O214" i="11" s="1"/>
  <c r="O215" i="11" s="1"/>
  <c r="O216" i="11" s="1"/>
  <c r="O217" i="11" s="1"/>
  <c r="O218" i="11" s="1"/>
  <c r="O219" i="11" s="1"/>
  <c r="O220" i="11" s="1"/>
  <c r="O221" i="11" s="1"/>
  <c r="O222" i="11" s="1"/>
  <c r="O223" i="11" s="1"/>
  <c r="O224" i="11" s="1"/>
  <c r="O225" i="11" s="1"/>
  <c r="O226" i="11" s="1"/>
  <c r="O227" i="11" s="1"/>
  <c r="O228" i="11" s="1"/>
  <c r="O229" i="11" s="1"/>
  <c r="O230" i="11" s="1"/>
  <c r="O231" i="11" s="1"/>
  <c r="O232" i="11" s="1"/>
  <c r="O233" i="11" s="1"/>
  <c r="O234" i="11" s="1"/>
  <c r="O235" i="11" s="1"/>
  <c r="O236" i="11" s="1"/>
  <c r="O237" i="11" s="1"/>
  <c r="O238" i="11" s="1"/>
  <c r="O239" i="11" s="1"/>
  <c r="O240" i="11" s="1"/>
  <c r="O241" i="11" s="1"/>
  <c r="O242" i="11" s="1"/>
  <c r="O243" i="11" s="1"/>
  <c r="O244" i="11" s="1"/>
  <c r="O245" i="11" s="1"/>
  <c r="O246" i="11" s="1"/>
  <c r="O247" i="11" s="1"/>
  <c r="O248" i="11" s="1"/>
  <c r="O249" i="11" s="1"/>
  <c r="O250" i="11" s="1"/>
  <c r="O251" i="11" s="1"/>
  <c r="O252" i="11" s="1"/>
  <c r="O253" i="11" s="1"/>
  <c r="O254" i="11" s="1"/>
  <c r="O255" i="11" s="1"/>
  <c r="O256" i="11" s="1"/>
  <c r="O257" i="11" s="1"/>
  <c r="O258" i="11" s="1"/>
  <c r="O259" i="11" s="1"/>
  <c r="O260" i="11" s="1"/>
  <c r="O261" i="11" s="1"/>
  <c r="O262" i="11" s="1"/>
  <c r="O263" i="11" s="1"/>
  <c r="O264" i="11" s="1"/>
  <c r="O265" i="11" s="1"/>
  <c r="O266" i="11" s="1"/>
  <c r="O267" i="11" s="1"/>
  <c r="O268" i="11" s="1"/>
  <c r="O269" i="11" s="1"/>
  <c r="O270" i="11" s="1"/>
  <c r="O271" i="11" s="1"/>
  <c r="O272" i="11" s="1"/>
  <c r="O273" i="11" s="1"/>
  <c r="O274" i="11" s="1"/>
  <c r="O275" i="11" s="1"/>
  <c r="O276" i="11" s="1"/>
  <c r="O277" i="11" s="1"/>
  <c r="O278" i="11" s="1"/>
  <c r="O279" i="11" s="1"/>
  <c r="O280" i="11" s="1"/>
  <c r="O281" i="11" s="1"/>
  <c r="O282" i="11" s="1"/>
  <c r="O283" i="11" s="1"/>
  <c r="O284" i="11" s="1"/>
  <c r="O285" i="11" s="1"/>
  <c r="O286" i="11" s="1"/>
  <c r="O287" i="11" s="1"/>
  <c r="O288" i="11" s="1"/>
  <c r="O289" i="11" s="1"/>
  <c r="O290" i="11" s="1"/>
  <c r="O291" i="11" s="1"/>
  <c r="O292" i="11" s="1"/>
  <c r="O293" i="11" s="1"/>
  <c r="O294" i="11" s="1"/>
  <c r="O295" i="11" s="1"/>
  <c r="O296" i="11" s="1"/>
  <c r="O297" i="11" s="1"/>
  <c r="O298" i="11" s="1"/>
  <c r="O299" i="11" s="1"/>
  <c r="O300" i="11" s="1"/>
  <c r="O301" i="11" s="1"/>
  <c r="O302" i="11" s="1"/>
  <c r="O303" i="11" s="1"/>
  <c r="O304" i="11" s="1"/>
  <c r="O305" i="11" s="1"/>
  <c r="O306" i="11" s="1"/>
  <c r="O307" i="11" s="1"/>
  <c r="O308" i="11" s="1"/>
  <c r="O309" i="11" s="1"/>
  <c r="O310" i="11" s="1"/>
  <c r="O311" i="11" s="1"/>
  <c r="N15" i="11"/>
  <c r="N16" i="11" s="1"/>
  <c r="N17" i="11" s="1"/>
  <c r="N18" i="11" s="1"/>
  <c r="N19" i="11" s="1"/>
  <c r="N20" i="11" s="1"/>
  <c r="N21" i="11" s="1"/>
  <c r="N22" i="11" s="1"/>
  <c r="N23" i="11" s="1"/>
  <c r="N24" i="11" s="1"/>
  <c r="N25" i="11" s="1"/>
  <c r="N26" i="11" s="1"/>
  <c r="N27" i="11" s="1"/>
  <c r="N28" i="11" s="1"/>
  <c r="N29" i="11" s="1"/>
  <c r="N30" i="11" s="1"/>
  <c r="N31" i="11" s="1"/>
  <c r="N32" i="11" s="1"/>
  <c r="N33" i="11" s="1"/>
  <c r="N34" i="11" s="1"/>
  <c r="N35" i="11" s="1"/>
  <c r="N36" i="11" s="1"/>
  <c r="N37" i="11" s="1"/>
  <c r="N38" i="11" s="1"/>
  <c r="N39" i="11" s="1"/>
  <c r="N40" i="11" s="1"/>
  <c r="N41" i="11" s="1"/>
  <c r="N42" i="11" s="1"/>
  <c r="N43" i="11" s="1"/>
  <c r="N44" i="11" s="1"/>
  <c r="N45" i="11" s="1"/>
  <c r="N46" i="11" s="1"/>
  <c r="N47" i="11" s="1"/>
  <c r="N48" i="11" s="1"/>
  <c r="N49" i="11" s="1"/>
  <c r="N50" i="11" s="1"/>
  <c r="N51" i="11" s="1"/>
  <c r="N52" i="11" s="1"/>
  <c r="N53" i="11" s="1"/>
  <c r="N54" i="11" s="1"/>
  <c r="N55" i="11" s="1"/>
  <c r="N56" i="11" s="1"/>
  <c r="N57" i="11" s="1"/>
  <c r="N58" i="11" s="1"/>
  <c r="N59" i="11" s="1"/>
  <c r="N60" i="11" s="1"/>
  <c r="N61" i="11" s="1"/>
  <c r="N62" i="11" s="1"/>
  <c r="N63" i="11" s="1"/>
  <c r="N64" i="11" s="1"/>
  <c r="N65" i="11" s="1"/>
  <c r="N66" i="11" s="1"/>
  <c r="N67" i="11" s="1"/>
  <c r="N68" i="11" s="1"/>
  <c r="N69" i="11" s="1"/>
  <c r="N70" i="11" s="1"/>
  <c r="N71" i="11" s="1"/>
  <c r="N72" i="11" s="1"/>
  <c r="N73" i="11" s="1"/>
  <c r="N74" i="11" s="1"/>
  <c r="N75" i="11" s="1"/>
  <c r="N76" i="11" s="1"/>
  <c r="N77" i="11" s="1"/>
  <c r="N78" i="11" s="1"/>
  <c r="N79" i="11" s="1"/>
  <c r="N80" i="11" s="1"/>
  <c r="N81" i="11" s="1"/>
  <c r="N82" i="11" s="1"/>
  <c r="N83" i="11" s="1"/>
  <c r="N84" i="11" s="1"/>
  <c r="N85" i="11" s="1"/>
  <c r="N86" i="11" s="1"/>
  <c r="N87" i="11" s="1"/>
  <c r="N88" i="11" s="1"/>
  <c r="N89" i="11" s="1"/>
  <c r="N90" i="11" s="1"/>
  <c r="N91" i="11" s="1"/>
  <c r="N92" i="11" s="1"/>
  <c r="N93" i="11" s="1"/>
  <c r="N94" i="11" s="1"/>
  <c r="N95" i="11" s="1"/>
  <c r="N96" i="11" s="1"/>
  <c r="N97" i="11" s="1"/>
  <c r="N98" i="11" s="1"/>
  <c r="N99" i="11" s="1"/>
  <c r="N100" i="11" s="1"/>
  <c r="N101" i="11" s="1"/>
  <c r="N102" i="11" s="1"/>
  <c r="N103" i="11" s="1"/>
  <c r="N104" i="11" s="1"/>
  <c r="N105" i="11" s="1"/>
  <c r="N106" i="11" s="1"/>
  <c r="N107" i="11" s="1"/>
  <c r="N108" i="11" s="1"/>
  <c r="N109" i="11" s="1"/>
  <c r="N110" i="11" s="1"/>
  <c r="N111" i="11" s="1"/>
  <c r="N112" i="11" s="1"/>
  <c r="N113" i="11" s="1"/>
  <c r="N114" i="11" s="1"/>
  <c r="N115" i="11" s="1"/>
  <c r="N116" i="11" s="1"/>
  <c r="N117" i="11" s="1"/>
  <c r="N118" i="11" s="1"/>
  <c r="N119" i="11" s="1"/>
  <c r="N120" i="11" s="1"/>
  <c r="N121" i="11" s="1"/>
  <c r="N122" i="11" s="1"/>
  <c r="N123" i="11" s="1"/>
  <c r="N124" i="11" s="1"/>
  <c r="N125" i="11" s="1"/>
  <c r="N126" i="11" s="1"/>
  <c r="N127" i="11" s="1"/>
  <c r="N128" i="11" s="1"/>
  <c r="N129" i="11" s="1"/>
  <c r="N130" i="11" s="1"/>
  <c r="N131" i="11" s="1"/>
  <c r="N132" i="11" s="1"/>
  <c r="N133" i="11" s="1"/>
  <c r="N134" i="11" s="1"/>
  <c r="N135" i="11" s="1"/>
  <c r="N136" i="11" s="1"/>
  <c r="N137" i="11" s="1"/>
  <c r="N138" i="11" s="1"/>
  <c r="N139" i="11" s="1"/>
  <c r="N140" i="11" s="1"/>
  <c r="N141" i="11" s="1"/>
  <c r="N142" i="11" s="1"/>
  <c r="N143" i="11" s="1"/>
  <c r="N144" i="11" s="1"/>
  <c r="N145" i="11" s="1"/>
  <c r="N146" i="11" s="1"/>
  <c r="N147" i="11" s="1"/>
  <c r="N148" i="11" s="1"/>
  <c r="N149" i="11" s="1"/>
  <c r="N150" i="11" s="1"/>
  <c r="N151" i="11" s="1"/>
  <c r="N152" i="11" s="1"/>
  <c r="N153" i="11" s="1"/>
  <c r="N154" i="11" s="1"/>
  <c r="N155" i="11" s="1"/>
  <c r="N156" i="11" s="1"/>
  <c r="N157" i="11" s="1"/>
  <c r="N158" i="11" s="1"/>
  <c r="N159" i="11" s="1"/>
  <c r="N160" i="11" s="1"/>
  <c r="N161" i="11" s="1"/>
  <c r="N162" i="11" s="1"/>
  <c r="N163" i="11" s="1"/>
  <c r="N164" i="11" s="1"/>
  <c r="N165" i="11" s="1"/>
  <c r="N166" i="11" s="1"/>
  <c r="N167" i="11" s="1"/>
  <c r="N168" i="11" s="1"/>
  <c r="N169" i="11" s="1"/>
  <c r="N170" i="11" s="1"/>
  <c r="N171" i="11" s="1"/>
  <c r="N172" i="11" s="1"/>
  <c r="N173" i="11" s="1"/>
  <c r="N174" i="11" s="1"/>
  <c r="N175" i="11" s="1"/>
  <c r="N176" i="11" s="1"/>
  <c r="N177" i="11" s="1"/>
  <c r="N178" i="11" s="1"/>
  <c r="N179" i="11" s="1"/>
  <c r="N180" i="11" s="1"/>
  <c r="N181" i="11" s="1"/>
  <c r="N182" i="11" s="1"/>
  <c r="N183" i="11" s="1"/>
  <c r="N184" i="11" s="1"/>
  <c r="N185" i="11" s="1"/>
  <c r="N186" i="11" s="1"/>
  <c r="N187" i="11" s="1"/>
  <c r="N188" i="11" s="1"/>
  <c r="N189" i="11" s="1"/>
  <c r="N190" i="11" s="1"/>
  <c r="N191" i="11" s="1"/>
  <c r="N192" i="11" s="1"/>
  <c r="N193" i="11" s="1"/>
  <c r="N194" i="11" s="1"/>
  <c r="N195" i="11" s="1"/>
  <c r="N196" i="11" s="1"/>
  <c r="N197" i="11" s="1"/>
  <c r="N198" i="11" s="1"/>
  <c r="N199" i="11" s="1"/>
  <c r="N200" i="11" s="1"/>
  <c r="N201" i="11" s="1"/>
  <c r="N202" i="11" s="1"/>
  <c r="N203" i="11" s="1"/>
  <c r="N204" i="11" s="1"/>
  <c r="N205" i="11" s="1"/>
  <c r="N206" i="11" s="1"/>
  <c r="N207" i="11" s="1"/>
  <c r="N208" i="11" s="1"/>
  <c r="N209" i="11" s="1"/>
  <c r="N210" i="11" s="1"/>
  <c r="N211" i="11" s="1"/>
  <c r="N212" i="11" s="1"/>
  <c r="N213" i="11" s="1"/>
  <c r="N214" i="11" s="1"/>
  <c r="N215" i="11" s="1"/>
  <c r="N216" i="11" s="1"/>
  <c r="N217" i="11" s="1"/>
  <c r="N218" i="11" s="1"/>
  <c r="N219" i="11" s="1"/>
  <c r="N220" i="11" s="1"/>
  <c r="N221" i="11" s="1"/>
  <c r="N222" i="11" s="1"/>
  <c r="N223" i="11" s="1"/>
  <c r="N224" i="11" s="1"/>
  <c r="N225" i="11" s="1"/>
  <c r="N226" i="11" s="1"/>
  <c r="N227" i="11" s="1"/>
  <c r="N228" i="11" s="1"/>
  <c r="N229" i="11" s="1"/>
  <c r="N230" i="11" s="1"/>
  <c r="N231" i="11" s="1"/>
  <c r="N232" i="11" s="1"/>
  <c r="N233" i="11" s="1"/>
  <c r="N234" i="11" s="1"/>
  <c r="N235" i="11" s="1"/>
  <c r="N236" i="11" s="1"/>
  <c r="N237" i="11" s="1"/>
  <c r="N238" i="11" s="1"/>
  <c r="N239" i="11" s="1"/>
  <c r="N240" i="11" s="1"/>
  <c r="N241" i="11" s="1"/>
  <c r="N242" i="11" s="1"/>
  <c r="N243" i="11" s="1"/>
  <c r="N244" i="11" s="1"/>
  <c r="N245" i="11" s="1"/>
  <c r="N246" i="11" s="1"/>
  <c r="N247" i="11" s="1"/>
  <c r="N248" i="11" s="1"/>
  <c r="N249" i="11" s="1"/>
  <c r="N250" i="11" s="1"/>
  <c r="N251" i="11" s="1"/>
  <c r="N252" i="11" s="1"/>
  <c r="N253" i="11" s="1"/>
  <c r="N254" i="11" s="1"/>
  <c r="N255" i="11" s="1"/>
  <c r="N256" i="11" s="1"/>
  <c r="N257" i="11" s="1"/>
  <c r="N258" i="11" s="1"/>
  <c r="N259" i="11" s="1"/>
  <c r="N260" i="11" s="1"/>
  <c r="N261" i="11" s="1"/>
  <c r="N262" i="11" s="1"/>
  <c r="N263" i="11" s="1"/>
  <c r="N264" i="11" s="1"/>
  <c r="N265" i="11" s="1"/>
  <c r="N266" i="11" s="1"/>
  <c r="N267" i="11" s="1"/>
  <c r="N268" i="11" s="1"/>
  <c r="N269" i="11" s="1"/>
  <c r="N270" i="11" s="1"/>
  <c r="N271" i="11" s="1"/>
  <c r="N272" i="11" s="1"/>
  <c r="N273" i="11" s="1"/>
  <c r="N274" i="11" s="1"/>
  <c r="N275" i="11" s="1"/>
  <c r="N276" i="11" s="1"/>
  <c r="N277" i="11" s="1"/>
  <c r="N278" i="11" s="1"/>
  <c r="N279" i="11" s="1"/>
  <c r="N280" i="11" s="1"/>
  <c r="N281" i="11" s="1"/>
  <c r="N282" i="11" s="1"/>
  <c r="N283" i="11" s="1"/>
  <c r="N284" i="11" s="1"/>
  <c r="N285" i="11" s="1"/>
  <c r="N286" i="11" s="1"/>
  <c r="N287" i="11" s="1"/>
  <c r="N288" i="11" s="1"/>
  <c r="N289" i="11" s="1"/>
  <c r="N290" i="11" s="1"/>
  <c r="N291" i="11" s="1"/>
  <c r="N292" i="11" s="1"/>
  <c r="N293" i="11" s="1"/>
  <c r="N294" i="11" s="1"/>
  <c r="N295" i="11" s="1"/>
  <c r="N296" i="11" s="1"/>
  <c r="N297" i="11" s="1"/>
  <c r="N298" i="11" s="1"/>
  <c r="N299" i="11" s="1"/>
  <c r="N300" i="11" s="1"/>
  <c r="N301" i="11" s="1"/>
  <c r="N302" i="11" s="1"/>
  <c r="N303" i="11" s="1"/>
  <c r="N304" i="11" s="1"/>
  <c r="N305" i="11" s="1"/>
  <c r="N306" i="11" s="1"/>
  <c r="N307" i="11" s="1"/>
  <c r="N308" i="11" s="1"/>
  <c r="N309" i="11" s="1"/>
  <c r="N310" i="11" s="1"/>
  <c r="N311" i="11" s="1"/>
  <c r="M15" i="11"/>
  <c r="M16" i="11" s="1"/>
  <c r="I15" i="11"/>
  <c r="H15" i="11"/>
  <c r="M14" i="11"/>
  <c r="N14" i="11" s="1"/>
  <c r="O14" i="11" s="1"/>
  <c r="P14" i="11" s="1"/>
  <c r="J14" i="11"/>
  <c r="J15" i="11" s="1"/>
  <c r="I14" i="11"/>
  <c r="H14" i="11"/>
  <c r="I13" i="11"/>
  <c r="H13" i="11"/>
  <c r="I12" i="11"/>
  <c r="H12" i="11"/>
  <c r="I11" i="11"/>
  <c r="H11" i="11"/>
  <c r="I10" i="11"/>
  <c r="H10" i="11"/>
  <c r="AN9" i="11"/>
  <c r="I9" i="11"/>
  <c r="H9" i="11"/>
  <c r="AN8" i="11"/>
  <c r="I8" i="11"/>
  <c r="H8" i="11"/>
  <c r="J7" i="11"/>
  <c r="J10" i="11" s="1"/>
  <c r="I7" i="11"/>
  <c r="H7" i="11"/>
  <c r="I6" i="11"/>
  <c r="H6" i="11"/>
  <c r="J5" i="11"/>
  <c r="AQ5" i="11" s="1"/>
  <c r="AR5" i="11" s="1"/>
  <c r="AS5" i="11" s="1"/>
  <c r="I5" i="11"/>
  <c r="H5" i="11"/>
  <c r="AM4" i="11"/>
  <c r="AM3" i="11"/>
  <c r="AS1" i="11"/>
  <c r="AM1" i="11"/>
  <c r="R1" i="11"/>
  <c r="Q1" i="11"/>
  <c r="I305" i="10"/>
  <c r="H305" i="10"/>
  <c r="I304" i="10"/>
  <c r="H304" i="10"/>
  <c r="I303" i="10"/>
  <c r="H303" i="10"/>
  <c r="I302" i="10"/>
  <c r="H302" i="10"/>
  <c r="I301" i="10"/>
  <c r="H301" i="10"/>
  <c r="I300" i="10"/>
  <c r="H300" i="10"/>
  <c r="I299" i="10"/>
  <c r="H299" i="10"/>
  <c r="I298" i="10"/>
  <c r="H298" i="10"/>
  <c r="I297" i="10"/>
  <c r="H297" i="10"/>
  <c r="I296" i="10"/>
  <c r="H296" i="10"/>
  <c r="I295" i="10"/>
  <c r="H295" i="10"/>
  <c r="I294" i="10"/>
  <c r="H294" i="10"/>
  <c r="I293" i="10"/>
  <c r="H293" i="10"/>
  <c r="I292" i="10"/>
  <c r="H292" i="10"/>
  <c r="I291" i="10"/>
  <c r="H291" i="10"/>
  <c r="J290" i="10"/>
  <c r="I290" i="10"/>
  <c r="H290" i="10"/>
  <c r="I289" i="10"/>
  <c r="H289" i="10"/>
  <c r="I288" i="10"/>
  <c r="H288" i="10"/>
  <c r="I287" i="10"/>
  <c r="H287" i="10"/>
  <c r="I286" i="10"/>
  <c r="H286" i="10"/>
  <c r="I285" i="10"/>
  <c r="H285" i="10"/>
  <c r="I284" i="10"/>
  <c r="H284" i="10"/>
  <c r="I283" i="10"/>
  <c r="H283" i="10"/>
  <c r="I282" i="10"/>
  <c r="H282" i="10"/>
  <c r="I281" i="10"/>
  <c r="H281" i="10"/>
  <c r="I280" i="10"/>
  <c r="H280" i="10"/>
  <c r="I279" i="10"/>
  <c r="H279" i="10"/>
  <c r="I278" i="10"/>
  <c r="H278" i="10"/>
  <c r="I277" i="10"/>
  <c r="H277" i="10"/>
  <c r="I276" i="10"/>
  <c r="H276" i="10"/>
  <c r="I275" i="10"/>
  <c r="H275" i="10"/>
  <c r="I274" i="10"/>
  <c r="H274" i="10"/>
  <c r="I273" i="10"/>
  <c r="H273" i="10"/>
  <c r="I272" i="10"/>
  <c r="H272" i="10"/>
  <c r="I271" i="10"/>
  <c r="H271" i="10"/>
  <c r="I270" i="10"/>
  <c r="H270" i="10"/>
  <c r="I269" i="10"/>
  <c r="H269" i="10"/>
  <c r="J268" i="10"/>
  <c r="I268" i="10"/>
  <c r="H268" i="10"/>
  <c r="I267" i="10"/>
  <c r="H267" i="10"/>
  <c r="I266" i="10"/>
  <c r="H266" i="10"/>
  <c r="I265" i="10"/>
  <c r="H265" i="10"/>
  <c r="I264" i="10"/>
  <c r="H264" i="10"/>
  <c r="I263" i="10"/>
  <c r="H263" i="10"/>
  <c r="I262" i="10"/>
  <c r="H262" i="10"/>
  <c r="I261" i="10"/>
  <c r="H261" i="10"/>
  <c r="I260" i="10"/>
  <c r="H260" i="10"/>
  <c r="J259" i="10"/>
  <c r="I259" i="10"/>
  <c r="H259" i="10"/>
  <c r="I258" i="10"/>
  <c r="H258" i="10"/>
  <c r="I257" i="10"/>
  <c r="H257" i="10"/>
  <c r="I256" i="10"/>
  <c r="H256" i="10"/>
  <c r="I255" i="10"/>
  <c r="H255" i="10"/>
  <c r="I254" i="10"/>
  <c r="H254" i="10"/>
  <c r="I253" i="10"/>
  <c r="H253" i="10"/>
  <c r="I252" i="10"/>
  <c r="H252" i="10"/>
  <c r="I251" i="10"/>
  <c r="H251" i="10"/>
  <c r="I250" i="10"/>
  <c r="H250" i="10"/>
  <c r="I249" i="10"/>
  <c r="H249" i="10"/>
  <c r="I248" i="10"/>
  <c r="H248" i="10"/>
  <c r="I247" i="10"/>
  <c r="H247" i="10"/>
  <c r="J246" i="10"/>
  <c r="I246" i="10"/>
  <c r="H246" i="10"/>
  <c r="I245" i="10"/>
  <c r="H245" i="10"/>
  <c r="I244" i="10"/>
  <c r="H244" i="10"/>
  <c r="I243" i="10"/>
  <c r="H243" i="10"/>
  <c r="I242" i="10"/>
  <c r="H242" i="10"/>
  <c r="I241" i="10"/>
  <c r="H241" i="10"/>
  <c r="I240" i="10"/>
  <c r="H240" i="10"/>
  <c r="I239" i="10"/>
  <c r="H239" i="10"/>
  <c r="I238" i="10"/>
  <c r="H238" i="10"/>
  <c r="I237" i="10"/>
  <c r="H237" i="10"/>
  <c r="I236" i="10"/>
  <c r="H236" i="10"/>
  <c r="I235" i="10"/>
  <c r="H235" i="10"/>
  <c r="I234" i="10"/>
  <c r="H234" i="10"/>
  <c r="I233" i="10"/>
  <c r="H233" i="10"/>
  <c r="J232" i="10"/>
  <c r="I232" i="10"/>
  <c r="H232" i="10"/>
  <c r="I231" i="10"/>
  <c r="H231" i="10"/>
  <c r="I230" i="10"/>
  <c r="H230" i="10"/>
  <c r="I229" i="10"/>
  <c r="H229" i="10"/>
  <c r="I228" i="10"/>
  <c r="H228" i="10"/>
  <c r="I227" i="10"/>
  <c r="H227" i="10"/>
  <c r="J226" i="10"/>
  <c r="I226" i="10"/>
  <c r="H226" i="10"/>
  <c r="I225" i="10"/>
  <c r="H225" i="10"/>
  <c r="I224" i="10"/>
  <c r="H224" i="10"/>
  <c r="I223" i="10"/>
  <c r="H223" i="10"/>
  <c r="I222" i="10"/>
  <c r="H222" i="10"/>
  <c r="I221" i="10"/>
  <c r="H221" i="10"/>
  <c r="I220" i="10"/>
  <c r="H220" i="10"/>
  <c r="J219" i="10"/>
  <c r="J231" i="10" s="1"/>
  <c r="I219" i="10"/>
  <c r="H219" i="10"/>
  <c r="I218" i="10"/>
  <c r="H218" i="10"/>
  <c r="I217" i="10"/>
  <c r="H217" i="10"/>
  <c r="I216" i="10"/>
  <c r="H216" i="10"/>
  <c r="I215" i="10"/>
  <c r="H215" i="10"/>
  <c r="I214" i="10"/>
  <c r="H214" i="10"/>
  <c r="I213" i="10"/>
  <c r="H213" i="10"/>
  <c r="J212" i="10"/>
  <c r="J218" i="10" s="1"/>
  <c r="I212" i="10"/>
  <c r="H212" i="10"/>
  <c r="I211" i="10"/>
  <c r="H211" i="10"/>
  <c r="I210" i="10"/>
  <c r="H210" i="10"/>
  <c r="I209" i="10"/>
  <c r="H209" i="10"/>
  <c r="I208" i="10"/>
  <c r="H208" i="10"/>
  <c r="I207" i="10"/>
  <c r="H207" i="10"/>
  <c r="I206" i="10"/>
  <c r="H206" i="10"/>
  <c r="I205" i="10"/>
  <c r="H205" i="10"/>
  <c r="I204" i="10"/>
  <c r="H204" i="10"/>
  <c r="J203" i="10"/>
  <c r="I203" i="10"/>
  <c r="H203" i="10"/>
  <c r="I202" i="10"/>
  <c r="H202" i="10"/>
  <c r="I201" i="10"/>
  <c r="H201" i="10"/>
  <c r="I200" i="10"/>
  <c r="H200" i="10"/>
  <c r="I199" i="10"/>
  <c r="H199" i="10"/>
  <c r="I198" i="10"/>
  <c r="H198" i="10"/>
  <c r="I197" i="10"/>
  <c r="H197" i="10"/>
  <c r="I196" i="10"/>
  <c r="H196" i="10"/>
  <c r="I195" i="10"/>
  <c r="H195" i="10"/>
  <c r="I194" i="10"/>
  <c r="H194" i="10"/>
  <c r="I193" i="10"/>
  <c r="H193" i="10"/>
  <c r="I192" i="10"/>
  <c r="H192" i="10"/>
  <c r="I191" i="10"/>
  <c r="H191" i="10"/>
  <c r="I190" i="10"/>
  <c r="H190" i="10"/>
  <c r="J189" i="10"/>
  <c r="J201" i="10" s="1"/>
  <c r="I189" i="10"/>
  <c r="H189" i="10"/>
  <c r="I188" i="10"/>
  <c r="H188" i="10"/>
  <c r="I187" i="10"/>
  <c r="H187" i="10"/>
  <c r="I186" i="10"/>
  <c r="H186" i="10"/>
  <c r="I185" i="10"/>
  <c r="H185" i="10"/>
  <c r="I184" i="10"/>
  <c r="H184" i="10"/>
  <c r="I183" i="10"/>
  <c r="H183" i="10"/>
  <c r="J182" i="10"/>
  <c r="I182" i="10"/>
  <c r="H182" i="10"/>
  <c r="I181" i="10"/>
  <c r="H181" i="10"/>
  <c r="I180" i="10"/>
  <c r="H180" i="10"/>
  <c r="I179" i="10"/>
  <c r="H179" i="10"/>
  <c r="I178" i="10"/>
  <c r="H178" i="10"/>
  <c r="I177" i="10"/>
  <c r="H177" i="10"/>
  <c r="I176" i="10"/>
  <c r="H176" i="10"/>
  <c r="J175" i="10"/>
  <c r="J181" i="10" s="1"/>
  <c r="I175" i="10"/>
  <c r="H175" i="10"/>
  <c r="I174" i="10"/>
  <c r="H174" i="10"/>
  <c r="I173" i="10"/>
  <c r="H173" i="10"/>
  <c r="I172" i="10"/>
  <c r="H172" i="10"/>
  <c r="I171" i="10"/>
  <c r="H171" i="10"/>
  <c r="I170" i="10"/>
  <c r="H170" i="10"/>
  <c r="I169" i="10"/>
  <c r="H169" i="10"/>
  <c r="J168" i="10"/>
  <c r="I168" i="10"/>
  <c r="H168" i="10"/>
  <c r="I167" i="10"/>
  <c r="H167" i="10"/>
  <c r="I166" i="10"/>
  <c r="H166" i="10"/>
  <c r="I165" i="10"/>
  <c r="H165" i="10"/>
  <c r="I164" i="10"/>
  <c r="H164" i="10"/>
  <c r="I163" i="10"/>
  <c r="H163" i="10"/>
  <c r="I162" i="10"/>
  <c r="H162" i="10"/>
  <c r="J161" i="10"/>
  <c r="J167" i="10" s="1"/>
  <c r="I161" i="10"/>
  <c r="H161" i="10"/>
  <c r="I160" i="10"/>
  <c r="H160" i="10"/>
  <c r="I159" i="10"/>
  <c r="H159" i="10"/>
  <c r="I158" i="10"/>
  <c r="H158" i="10"/>
  <c r="I157" i="10"/>
  <c r="H157" i="10"/>
  <c r="I156" i="10"/>
  <c r="H156" i="10"/>
  <c r="I155" i="10"/>
  <c r="H155" i="10"/>
  <c r="J154" i="10"/>
  <c r="I154" i="10"/>
  <c r="H154" i="10"/>
  <c r="I153" i="10"/>
  <c r="H153" i="10"/>
  <c r="I152" i="10"/>
  <c r="H152" i="10"/>
  <c r="I151" i="10"/>
  <c r="H151" i="10"/>
  <c r="I150" i="10"/>
  <c r="H150" i="10"/>
  <c r="I149" i="10"/>
  <c r="H149" i="10"/>
  <c r="I148" i="10"/>
  <c r="H148" i="10"/>
  <c r="J147" i="10"/>
  <c r="J153" i="10" s="1"/>
  <c r="I147" i="10"/>
  <c r="H147" i="10"/>
  <c r="I146" i="10"/>
  <c r="H146" i="10"/>
  <c r="I145" i="10"/>
  <c r="H145" i="10"/>
  <c r="I144" i="10"/>
  <c r="H144" i="10"/>
  <c r="I143" i="10"/>
  <c r="H143" i="10"/>
  <c r="I142" i="10"/>
  <c r="H142" i="10"/>
  <c r="I141" i="10"/>
  <c r="H141" i="10"/>
  <c r="J140" i="10"/>
  <c r="I140" i="10"/>
  <c r="H140" i="10"/>
  <c r="I139" i="10"/>
  <c r="H139" i="10"/>
  <c r="I138" i="10"/>
  <c r="H138" i="10"/>
  <c r="I137" i="10"/>
  <c r="H137" i="10"/>
  <c r="I136" i="10"/>
  <c r="H136" i="10"/>
  <c r="I135" i="10"/>
  <c r="H135" i="10"/>
  <c r="I134" i="10"/>
  <c r="H134" i="10"/>
  <c r="I133" i="10"/>
  <c r="H133" i="10"/>
  <c r="J132" i="10"/>
  <c r="J139" i="10" s="1"/>
  <c r="I132" i="10"/>
  <c r="H132" i="10"/>
  <c r="I131" i="10"/>
  <c r="H131" i="10"/>
  <c r="I130" i="10"/>
  <c r="H130" i="10"/>
  <c r="I129" i="10"/>
  <c r="H129" i="10"/>
  <c r="I128" i="10"/>
  <c r="H128" i="10"/>
  <c r="I127" i="10"/>
  <c r="H127" i="10"/>
  <c r="I126" i="10"/>
  <c r="H126" i="10"/>
  <c r="I125" i="10"/>
  <c r="H125" i="10"/>
  <c r="I124" i="10"/>
  <c r="H124" i="10"/>
  <c r="I123" i="10"/>
  <c r="H123" i="10"/>
  <c r="I122" i="10"/>
  <c r="H122" i="10"/>
  <c r="I121" i="10"/>
  <c r="H121" i="10"/>
  <c r="I120" i="10"/>
  <c r="H120" i="10"/>
  <c r="J119" i="10"/>
  <c r="I119" i="10"/>
  <c r="H119" i="10"/>
  <c r="I118" i="10"/>
  <c r="H118" i="10"/>
  <c r="I117" i="10"/>
  <c r="H117" i="10"/>
  <c r="I116" i="10"/>
  <c r="H116" i="10"/>
  <c r="I115" i="10"/>
  <c r="H115" i="10"/>
  <c r="I114" i="10"/>
  <c r="H114" i="10"/>
  <c r="I113" i="10"/>
  <c r="H113" i="10"/>
  <c r="J112" i="10"/>
  <c r="J117" i="10" s="1"/>
  <c r="I112" i="10"/>
  <c r="H112" i="10"/>
  <c r="I111" i="10"/>
  <c r="H111" i="10"/>
  <c r="I110" i="10"/>
  <c r="H110" i="10"/>
  <c r="I109" i="10"/>
  <c r="H109" i="10"/>
  <c r="I108" i="10"/>
  <c r="H108" i="10"/>
  <c r="I107" i="10"/>
  <c r="H107" i="10"/>
  <c r="J106" i="10"/>
  <c r="I106" i="10"/>
  <c r="H106" i="10"/>
  <c r="I105" i="10"/>
  <c r="H105" i="10"/>
  <c r="I104" i="10"/>
  <c r="H104" i="10"/>
  <c r="I103" i="10"/>
  <c r="H103" i="10"/>
  <c r="I102" i="10"/>
  <c r="H102" i="10"/>
  <c r="I101" i="10"/>
  <c r="H101" i="10"/>
  <c r="I100" i="10"/>
  <c r="H100" i="10"/>
  <c r="I99" i="10"/>
  <c r="H99" i="10"/>
  <c r="J98" i="10"/>
  <c r="J105" i="10" s="1"/>
  <c r="I98" i="10"/>
  <c r="H98" i="10"/>
  <c r="I97" i="10"/>
  <c r="H97" i="10"/>
  <c r="I96" i="10"/>
  <c r="H96" i="10"/>
  <c r="I95" i="10"/>
  <c r="H95" i="10"/>
  <c r="I94" i="10"/>
  <c r="H94" i="10"/>
  <c r="I93" i="10"/>
  <c r="H93" i="10"/>
  <c r="I92" i="10"/>
  <c r="H92" i="10"/>
  <c r="J91" i="10"/>
  <c r="I91" i="10"/>
  <c r="H91" i="10"/>
  <c r="I90" i="10"/>
  <c r="H90" i="10"/>
  <c r="I89" i="10"/>
  <c r="H89" i="10"/>
  <c r="I88" i="10"/>
  <c r="H88" i="10"/>
  <c r="I87" i="10"/>
  <c r="H87" i="10"/>
  <c r="I86" i="10"/>
  <c r="H86" i="10"/>
  <c r="I85" i="10"/>
  <c r="H85" i="10"/>
  <c r="J84" i="10"/>
  <c r="J90" i="10" s="1"/>
  <c r="I84" i="10"/>
  <c r="H84" i="10"/>
  <c r="I83" i="10"/>
  <c r="H83" i="10"/>
  <c r="I82" i="10"/>
  <c r="H82" i="10"/>
  <c r="I81" i="10"/>
  <c r="H81" i="10"/>
  <c r="I80" i="10"/>
  <c r="H80" i="10"/>
  <c r="I79" i="10"/>
  <c r="H79" i="10"/>
  <c r="I78" i="10"/>
  <c r="H78" i="10"/>
  <c r="J77" i="10"/>
  <c r="I77" i="10"/>
  <c r="H77" i="10"/>
  <c r="I76" i="10"/>
  <c r="H76" i="10"/>
  <c r="I75" i="10"/>
  <c r="H75" i="10"/>
  <c r="I74" i="10"/>
  <c r="H74" i="10"/>
  <c r="I73" i="10"/>
  <c r="H73" i="10"/>
  <c r="I72" i="10"/>
  <c r="H72" i="10"/>
  <c r="I71" i="10"/>
  <c r="H71" i="10"/>
  <c r="J70" i="10"/>
  <c r="J76" i="10" s="1"/>
  <c r="I70" i="10"/>
  <c r="H70" i="10"/>
  <c r="I69" i="10"/>
  <c r="H69" i="10"/>
  <c r="I68" i="10"/>
  <c r="H68" i="10"/>
  <c r="I67" i="10"/>
  <c r="H67" i="10"/>
  <c r="I66" i="10"/>
  <c r="H66" i="10"/>
  <c r="I65" i="10"/>
  <c r="H65" i="10"/>
  <c r="I64" i="10"/>
  <c r="H64" i="10"/>
  <c r="I63" i="10"/>
  <c r="H63" i="10"/>
  <c r="I62" i="10"/>
  <c r="H62" i="10"/>
  <c r="I61" i="10"/>
  <c r="H61" i="10"/>
  <c r="I60" i="10"/>
  <c r="H60" i="10"/>
  <c r="I59" i="10"/>
  <c r="H59" i="10"/>
  <c r="I58" i="10"/>
  <c r="H58" i="10"/>
  <c r="I57" i="10"/>
  <c r="H57" i="10"/>
  <c r="J56" i="10"/>
  <c r="J64" i="10" s="1"/>
  <c r="I56" i="10"/>
  <c r="H56" i="10"/>
  <c r="I55" i="10"/>
  <c r="H55" i="10"/>
  <c r="I54" i="10"/>
  <c r="H54" i="10"/>
  <c r="J53" i="10"/>
  <c r="I53" i="10"/>
  <c r="H53" i="10"/>
  <c r="I52" i="10"/>
  <c r="H52" i="10"/>
  <c r="I51" i="10"/>
  <c r="H51" i="10"/>
  <c r="I50" i="10"/>
  <c r="H50" i="10"/>
  <c r="J49" i="10"/>
  <c r="I49" i="10"/>
  <c r="H49" i="10"/>
  <c r="J48" i="10"/>
  <c r="I48" i="10"/>
  <c r="H48" i="10"/>
  <c r="I47" i="10"/>
  <c r="H47" i="10"/>
  <c r="I46" i="10"/>
  <c r="H46" i="10"/>
  <c r="I45" i="10"/>
  <c r="H45" i="10"/>
  <c r="J44" i="10"/>
  <c r="I44" i="10"/>
  <c r="H44" i="10"/>
  <c r="I43" i="10"/>
  <c r="H43" i="10"/>
  <c r="J42" i="10"/>
  <c r="J46" i="10" s="1"/>
  <c r="I42" i="10"/>
  <c r="H42" i="10"/>
  <c r="I41" i="10"/>
  <c r="H41" i="10"/>
  <c r="I40" i="10"/>
  <c r="H40" i="10"/>
  <c r="I39" i="10"/>
  <c r="H39" i="10"/>
  <c r="I38" i="10"/>
  <c r="H38" i="10"/>
  <c r="J37" i="10"/>
  <c r="I37" i="10"/>
  <c r="H37" i="10"/>
  <c r="I36" i="10"/>
  <c r="H36" i="10"/>
  <c r="J35" i="10"/>
  <c r="I35" i="10"/>
  <c r="H35" i="10"/>
  <c r="I34" i="10"/>
  <c r="H34" i="10"/>
  <c r="I33" i="10"/>
  <c r="H33" i="10"/>
  <c r="I32" i="10"/>
  <c r="H32" i="10"/>
  <c r="I31" i="10"/>
  <c r="H31" i="10"/>
  <c r="I30" i="10"/>
  <c r="H30" i="10"/>
  <c r="I29" i="10"/>
  <c r="H29" i="10"/>
  <c r="J28" i="10"/>
  <c r="J34" i="10" s="1"/>
  <c r="I28" i="10"/>
  <c r="H28" i="10"/>
  <c r="I27" i="10"/>
  <c r="H27" i="10"/>
  <c r="I26" i="10"/>
  <c r="H26" i="10"/>
  <c r="I25" i="10"/>
  <c r="H25" i="10"/>
  <c r="I24" i="10"/>
  <c r="H24" i="10"/>
  <c r="I23" i="10"/>
  <c r="H23" i="10"/>
  <c r="I22" i="10"/>
  <c r="H22" i="10"/>
  <c r="J21" i="10"/>
  <c r="I21" i="10"/>
  <c r="H21" i="10"/>
  <c r="I20" i="10"/>
  <c r="H20" i="10"/>
  <c r="I19" i="10"/>
  <c r="H19" i="10"/>
  <c r="I18" i="10"/>
  <c r="H18" i="10"/>
  <c r="I17" i="10"/>
  <c r="H17" i="10"/>
  <c r="O16" i="10"/>
  <c r="O17" i="10" s="1"/>
  <c r="O18" i="10" s="1"/>
  <c r="O19" i="10" s="1"/>
  <c r="O20" i="10" s="1"/>
  <c r="O21" i="10" s="1"/>
  <c r="O22" i="10" s="1"/>
  <c r="O23" i="10" s="1"/>
  <c r="O24" i="10" s="1"/>
  <c r="O25" i="10" s="1"/>
  <c r="O26" i="10" s="1"/>
  <c r="O27" i="10" s="1"/>
  <c r="O28" i="10" s="1"/>
  <c r="O29" i="10" s="1"/>
  <c r="O30" i="10" s="1"/>
  <c r="O31" i="10" s="1"/>
  <c r="O32" i="10" s="1"/>
  <c r="O33" i="10" s="1"/>
  <c r="O34" i="10" s="1"/>
  <c r="O35" i="10" s="1"/>
  <c r="O36" i="10" s="1"/>
  <c r="O37" i="10" s="1"/>
  <c r="O38" i="10" s="1"/>
  <c r="O39" i="10" s="1"/>
  <c r="O40" i="10" s="1"/>
  <c r="O41" i="10" s="1"/>
  <c r="O42" i="10" s="1"/>
  <c r="O43" i="10" s="1"/>
  <c r="O44" i="10" s="1"/>
  <c r="O45" i="10" s="1"/>
  <c r="O46" i="10" s="1"/>
  <c r="O47" i="10" s="1"/>
  <c r="O48" i="10" s="1"/>
  <c r="O49" i="10" s="1"/>
  <c r="O50" i="10" s="1"/>
  <c r="O51" i="10" s="1"/>
  <c r="O52" i="10" s="1"/>
  <c r="O53" i="10" s="1"/>
  <c r="O54" i="10" s="1"/>
  <c r="O55" i="10" s="1"/>
  <c r="O56" i="10" s="1"/>
  <c r="O57" i="10" s="1"/>
  <c r="O58" i="10" s="1"/>
  <c r="O59" i="10" s="1"/>
  <c r="O60" i="10" s="1"/>
  <c r="O61" i="10" s="1"/>
  <c r="O62" i="10" s="1"/>
  <c r="O63" i="10" s="1"/>
  <c r="O64" i="10" s="1"/>
  <c r="O65" i="10" s="1"/>
  <c r="O66" i="10" s="1"/>
  <c r="O67" i="10" s="1"/>
  <c r="O68" i="10" s="1"/>
  <c r="O69" i="10" s="1"/>
  <c r="O70" i="10" s="1"/>
  <c r="O71" i="10" s="1"/>
  <c r="O72" i="10" s="1"/>
  <c r="O73" i="10" s="1"/>
  <c r="O74" i="10" s="1"/>
  <c r="O75" i="10" s="1"/>
  <c r="O76" i="10" s="1"/>
  <c r="O77" i="10" s="1"/>
  <c r="O78" i="10" s="1"/>
  <c r="O79" i="10" s="1"/>
  <c r="O80" i="10" s="1"/>
  <c r="O81" i="10" s="1"/>
  <c r="O82" i="10" s="1"/>
  <c r="O83" i="10" s="1"/>
  <c r="O84" i="10" s="1"/>
  <c r="O85" i="10" s="1"/>
  <c r="O86" i="10" s="1"/>
  <c r="O87" i="10" s="1"/>
  <c r="O88" i="10" s="1"/>
  <c r="O89" i="10" s="1"/>
  <c r="O90" i="10" s="1"/>
  <c r="O91" i="10" s="1"/>
  <c r="O92" i="10" s="1"/>
  <c r="O93" i="10" s="1"/>
  <c r="O94" i="10" s="1"/>
  <c r="O95" i="10" s="1"/>
  <c r="O96" i="10" s="1"/>
  <c r="O97" i="10" s="1"/>
  <c r="O98" i="10" s="1"/>
  <c r="O99" i="10" s="1"/>
  <c r="O100" i="10" s="1"/>
  <c r="O101" i="10" s="1"/>
  <c r="O102" i="10" s="1"/>
  <c r="O103" i="10" s="1"/>
  <c r="O104" i="10" s="1"/>
  <c r="O105" i="10" s="1"/>
  <c r="O106" i="10" s="1"/>
  <c r="O107" i="10" s="1"/>
  <c r="O108" i="10" s="1"/>
  <c r="O109" i="10" s="1"/>
  <c r="O110" i="10" s="1"/>
  <c r="O111" i="10" s="1"/>
  <c r="O112" i="10" s="1"/>
  <c r="O113" i="10" s="1"/>
  <c r="O114" i="10" s="1"/>
  <c r="O115" i="10" s="1"/>
  <c r="O116" i="10" s="1"/>
  <c r="O117" i="10" s="1"/>
  <c r="O118" i="10" s="1"/>
  <c r="O119" i="10" s="1"/>
  <c r="O120" i="10" s="1"/>
  <c r="O121" i="10" s="1"/>
  <c r="O122" i="10" s="1"/>
  <c r="O123" i="10" s="1"/>
  <c r="O124" i="10" s="1"/>
  <c r="O125" i="10" s="1"/>
  <c r="O126" i="10" s="1"/>
  <c r="O127" i="10" s="1"/>
  <c r="O128" i="10" s="1"/>
  <c r="O129" i="10" s="1"/>
  <c r="O130" i="10" s="1"/>
  <c r="O131" i="10" s="1"/>
  <c r="O132" i="10" s="1"/>
  <c r="O133" i="10" s="1"/>
  <c r="O134" i="10" s="1"/>
  <c r="O135" i="10" s="1"/>
  <c r="O136" i="10" s="1"/>
  <c r="O137" i="10" s="1"/>
  <c r="O138" i="10" s="1"/>
  <c r="O139" i="10" s="1"/>
  <c r="O140" i="10" s="1"/>
  <c r="O141" i="10" s="1"/>
  <c r="O142" i="10" s="1"/>
  <c r="O143" i="10" s="1"/>
  <c r="O144" i="10" s="1"/>
  <c r="O145" i="10" s="1"/>
  <c r="O146" i="10" s="1"/>
  <c r="O147" i="10" s="1"/>
  <c r="O148" i="10" s="1"/>
  <c r="O149" i="10" s="1"/>
  <c r="O150" i="10" s="1"/>
  <c r="O151" i="10" s="1"/>
  <c r="O152" i="10" s="1"/>
  <c r="O153" i="10" s="1"/>
  <c r="O154" i="10" s="1"/>
  <c r="O155" i="10" s="1"/>
  <c r="O156" i="10" s="1"/>
  <c r="O157" i="10" s="1"/>
  <c r="O158" i="10" s="1"/>
  <c r="O159" i="10" s="1"/>
  <c r="O160" i="10" s="1"/>
  <c r="O161" i="10" s="1"/>
  <c r="O162" i="10" s="1"/>
  <c r="O163" i="10" s="1"/>
  <c r="O164" i="10" s="1"/>
  <c r="O165" i="10" s="1"/>
  <c r="O166" i="10" s="1"/>
  <c r="O167" i="10" s="1"/>
  <c r="O168" i="10" s="1"/>
  <c r="O169" i="10" s="1"/>
  <c r="O170" i="10" s="1"/>
  <c r="O171" i="10" s="1"/>
  <c r="O172" i="10" s="1"/>
  <c r="O173" i="10" s="1"/>
  <c r="O174" i="10" s="1"/>
  <c r="O175" i="10" s="1"/>
  <c r="O176" i="10" s="1"/>
  <c r="O177" i="10" s="1"/>
  <c r="O178" i="10" s="1"/>
  <c r="O179" i="10" s="1"/>
  <c r="O180" i="10" s="1"/>
  <c r="O181" i="10" s="1"/>
  <c r="O182" i="10" s="1"/>
  <c r="O183" i="10" s="1"/>
  <c r="O184" i="10" s="1"/>
  <c r="O185" i="10" s="1"/>
  <c r="O186" i="10" s="1"/>
  <c r="O187" i="10" s="1"/>
  <c r="O188" i="10" s="1"/>
  <c r="O189" i="10" s="1"/>
  <c r="O190" i="10" s="1"/>
  <c r="O191" i="10" s="1"/>
  <c r="O192" i="10" s="1"/>
  <c r="O193" i="10" s="1"/>
  <c r="O194" i="10" s="1"/>
  <c r="O195" i="10" s="1"/>
  <c r="O196" i="10" s="1"/>
  <c r="O197" i="10" s="1"/>
  <c r="O198" i="10" s="1"/>
  <c r="O199" i="10" s="1"/>
  <c r="O200" i="10" s="1"/>
  <c r="O201" i="10" s="1"/>
  <c r="O202" i="10" s="1"/>
  <c r="O203" i="10" s="1"/>
  <c r="O204" i="10" s="1"/>
  <c r="O205" i="10" s="1"/>
  <c r="O206" i="10" s="1"/>
  <c r="O207" i="10" s="1"/>
  <c r="O208" i="10" s="1"/>
  <c r="O209" i="10" s="1"/>
  <c r="O210" i="10" s="1"/>
  <c r="O211" i="10" s="1"/>
  <c r="O212" i="10" s="1"/>
  <c r="O213" i="10" s="1"/>
  <c r="O214" i="10" s="1"/>
  <c r="O215" i="10" s="1"/>
  <c r="O216" i="10" s="1"/>
  <c r="O217" i="10" s="1"/>
  <c r="O218" i="10" s="1"/>
  <c r="O219" i="10" s="1"/>
  <c r="O220" i="10" s="1"/>
  <c r="O221" i="10" s="1"/>
  <c r="O222" i="10" s="1"/>
  <c r="O223" i="10" s="1"/>
  <c r="O224" i="10" s="1"/>
  <c r="O225" i="10" s="1"/>
  <c r="O226" i="10" s="1"/>
  <c r="O227" i="10" s="1"/>
  <c r="O228" i="10" s="1"/>
  <c r="O229" i="10" s="1"/>
  <c r="O230" i="10" s="1"/>
  <c r="O231" i="10" s="1"/>
  <c r="O232" i="10" s="1"/>
  <c r="O233" i="10" s="1"/>
  <c r="O234" i="10" s="1"/>
  <c r="O235" i="10" s="1"/>
  <c r="O236" i="10" s="1"/>
  <c r="O237" i="10" s="1"/>
  <c r="O238" i="10" s="1"/>
  <c r="O239" i="10" s="1"/>
  <c r="O240" i="10" s="1"/>
  <c r="O241" i="10" s="1"/>
  <c r="O242" i="10" s="1"/>
  <c r="O243" i="10" s="1"/>
  <c r="O244" i="10" s="1"/>
  <c r="O245" i="10" s="1"/>
  <c r="O246" i="10" s="1"/>
  <c r="O247" i="10" s="1"/>
  <c r="O248" i="10" s="1"/>
  <c r="O249" i="10" s="1"/>
  <c r="O250" i="10" s="1"/>
  <c r="O251" i="10" s="1"/>
  <c r="O252" i="10" s="1"/>
  <c r="O253" i="10" s="1"/>
  <c r="O254" i="10" s="1"/>
  <c r="O255" i="10" s="1"/>
  <c r="O256" i="10" s="1"/>
  <c r="O257" i="10" s="1"/>
  <c r="O258" i="10" s="1"/>
  <c r="O259" i="10" s="1"/>
  <c r="O260" i="10" s="1"/>
  <c r="O261" i="10" s="1"/>
  <c r="O262" i="10" s="1"/>
  <c r="O263" i="10" s="1"/>
  <c r="O264" i="10" s="1"/>
  <c r="O265" i="10" s="1"/>
  <c r="O266" i="10" s="1"/>
  <c r="O267" i="10" s="1"/>
  <c r="O268" i="10" s="1"/>
  <c r="O269" i="10" s="1"/>
  <c r="O270" i="10" s="1"/>
  <c r="O271" i="10" s="1"/>
  <c r="O272" i="10" s="1"/>
  <c r="O273" i="10" s="1"/>
  <c r="O274" i="10" s="1"/>
  <c r="O275" i="10" s="1"/>
  <c r="O276" i="10" s="1"/>
  <c r="O277" i="10" s="1"/>
  <c r="O278" i="10" s="1"/>
  <c r="O279" i="10" s="1"/>
  <c r="O280" i="10" s="1"/>
  <c r="O281" i="10" s="1"/>
  <c r="O282" i="10" s="1"/>
  <c r="O283" i="10" s="1"/>
  <c r="O284" i="10" s="1"/>
  <c r="O285" i="10" s="1"/>
  <c r="O286" i="10" s="1"/>
  <c r="O287" i="10" s="1"/>
  <c r="O288" i="10" s="1"/>
  <c r="O289" i="10" s="1"/>
  <c r="O290" i="10" s="1"/>
  <c r="O291" i="10" s="1"/>
  <c r="O292" i="10" s="1"/>
  <c r="O293" i="10" s="1"/>
  <c r="O294" i="10" s="1"/>
  <c r="O295" i="10" s="1"/>
  <c r="O296" i="10" s="1"/>
  <c r="O297" i="10" s="1"/>
  <c r="O298" i="10" s="1"/>
  <c r="O299" i="10" s="1"/>
  <c r="O300" i="10" s="1"/>
  <c r="O301" i="10" s="1"/>
  <c r="O302" i="10" s="1"/>
  <c r="O303" i="10" s="1"/>
  <c r="O304" i="10" s="1"/>
  <c r="O305" i="10" s="1"/>
  <c r="O306" i="10" s="1"/>
  <c r="O307" i="10" s="1"/>
  <c r="O308" i="10" s="1"/>
  <c r="O309" i="10" s="1"/>
  <c r="O310" i="10" s="1"/>
  <c r="O311" i="10" s="1"/>
  <c r="I16" i="10"/>
  <c r="H16" i="10"/>
  <c r="P15" i="10"/>
  <c r="P16" i="10" s="1"/>
  <c r="P17" i="10" s="1"/>
  <c r="P18" i="10" s="1"/>
  <c r="P19" i="10" s="1"/>
  <c r="P20" i="10" s="1"/>
  <c r="P21" i="10" s="1"/>
  <c r="P22" i="10" s="1"/>
  <c r="P23" i="10" s="1"/>
  <c r="P24" i="10" s="1"/>
  <c r="P25" i="10" s="1"/>
  <c r="P26" i="10" s="1"/>
  <c r="P27" i="10" s="1"/>
  <c r="P28" i="10" s="1"/>
  <c r="P29" i="10" s="1"/>
  <c r="P30" i="10" s="1"/>
  <c r="P31" i="10" s="1"/>
  <c r="P32" i="10" s="1"/>
  <c r="P33" i="10" s="1"/>
  <c r="P34" i="10" s="1"/>
  <c r="P35" i="10" s="1"/>
  <c r="P36" i="10" s="1"/>
  <c r="P37" i="10" s="1"/>
  <c r="P38" i="10" s="1"/>
  <c r="P39" i="10" s="1"/>
  <c r="P40" i="10" s="1"/>
  <c r="P41" i="10" s="1"/>
  <c r="P42" i="10" s="1"/>
  <c r="P43" i="10" s="1"/>
  <c r="P44" i="10" s="1"/>
  <c r="P45" i="10" s="1"/>
  <c r="P46" i="10" s="1"/>
  <c r="P47" i="10" s="1"/>
  <c r="P48" i="10" s="1"/>
  <c r="P49" i="10" s="1"/>
  <c r="P50" i="10" s="1"/>
  <c r="P51" i="10" s="1"/>
  <c r="P52" i="10" s="1"/>
  <c r="P53" i="10" s="1"/>
  <c r="P54" i="10" s="1"/>
  <c r="P55" i="10" s="1"/>
  <c r="P56" i="10" s="1"/>
  <c r="P57" i="10" s="1"/>
  <c r="P58" i="10" s="1"/>
  <c r="P59" i="10" s="1"/>
  <c r="P60" i="10" s="1"/>
  <c r="P61" i="10" s="1"/>
  <c r="P62" i="10" s="1"/>
  <c r="P63" i="10" s="1"/>
  <c r="P64" i="10" s="1"/>
  <c r="P65" i="10" s="1"/>
  <c r="P66" i="10" s="1"/>
  <c r="P67" i="10" s="1"/>
  <c r="P68" i="10" s="1"/>
  <c r="P69" i="10" s="1"/>
  <c r="P70" i="10" s="1"/>
  <c r="P71" i="10" s="1"/>
  <c r="P72" i="10" s="1"/>
  <c r="P73" i="10" s="1"/>
  <c r="P74" i="10" s="1"/>
  <c r="P75" i="10" s="1"/>
  <c r="P76" i="10" s="1"/>
  <c r="P77" i="10" s="1"/>
  <c r="P78" i="10" s="1"/>
  <c r="P79" i="10" s="1"/>
  <c r="P80" i="10" s="1"/>
  <c r="P81" i="10" s="1"/>
  <c r="P82" i="10" s="1"/>
  <c r="P83" i="10" s="1"/>
  <c r="P84" i="10" s="1"/>
  <c r="P85" i="10" s="1"/>
  <c r="P86" i="10" s="1"/>
  <c r="P87" i="10" s="1"/>
  <c r="P88" i="10" s="1"/>
  <c r="P89" i="10" s="1"/>
  <c r="P90" i="10" s="1"/>
  <c r="P91" i="10" s="1"/>
  <c r="P92" i="10" s="1"/>
  <c r="P93" i="10" s="1"/>
  <c r="P94" i="10" s="1"/>
  <c r="P95" i="10" s="1"/>
  <c r="P96" i="10" s="1"/>
  <c r="P97" i="10" s="1"/>
  <c r="P98" i="10" s="1"/>
  <c r="P99" i="10" s="1"/>
  <c r="P100" i="10" s="1"/>
  <c r="P101" i="10" s="1"/>
  <c r="P102" i="10" s="1"/>
  <c r="P103" i="10" s="1"/>
  <c r="P104" i="10" s="1"/>
  <c r="P105" i="10" s="1"/>
  <c r="P106" i="10" s="1"/>
  <c r="P107" i="10" s="1"/>
  <c r="P108" i="10" s="1"/>
  <c r="P109" i="10" s="1"/>
  <c r="P110" i="10" s="1"/>
  <c r="P111" i="10" s="1"/>
  <c r="P112" i="10" s="1"/>
  <c r="P113" i="10" s="1"/>
  <c r="P114" i="10" s="1"/>
  <c r="P115" i="10" s="1"/>
  <c r="P116" i="10" s="1"/>
  <c r="P117" i="10" s="1"/>
  <c r="P118" i="10" s="1"/>
  <c r="P119" i="10" s="1"/>
  <c r="P120" i="10" s="1"/>
  <c r="P121" i="10" s="1"/>
  <c r="P122" i="10" s="1"/>
  <c r="P123" i="10" s="1"/>
  <c r="P124" i="10" s="1"/>
  <c r="P125" i="10" s="1"/>
  <c r="P126" i="10" s="1"/>
  <c r="P127" i="10" s="1"/>
  <c r="P128" i="10" s="1"/>
  <c r="P129" i="10" s="1"/>
  <c r="P130" i="10" s="1"/>
  <c r="P131" i="10" s="1"/>
  <c r="P132" i="10" s="1"/>
  <c r="P133" i="10" s="1"/>
  <c r="P134" i="10" s="1"/>
  <c r="P135" i="10" s="1"/>
  <c r="P136" i="10" s="1"/>
  <c r="P137" i="10" s="1"/>
  <c r="P138" i="10" s="1"/>
  <c r="P139" i="10" s="1"/>
  <c r="P140" i="10" s="1"/>
  <c r="P141" i="10" s="1"/>
  <c r="P142" i="10" s="1"/>
  <c r="P143" i="10" s="1"/>
  <c r="P144" i="10" s="1"/>
  <c r="P145" i="10" s="1"/>
  <c r="P146" i="10" s="1"/>
  <c r="P147" i="10" s="1"/>
  <c r="P148" i="10" s="1"/>
  <c r="P149" i="10" s="1"/>
  <c r="P150" i="10" s="1"/>
  <c r="P151" i="10" s="1"/>
  <c r="P152" i="10" s="1"/>
  <c r="P153" i="10" s="1"/>
  <c r="P154" i="10" s="1"/>
  <c r="P155" i="10" s="1"/>
  <c r="P156" i="10" s="1"/>
  <c r="P157" i="10" s="1"/>
  <c r="P158" i="10" s="1"/>
  <c r="P159" i="10" s="1"/>
  <c r="P160" i="10" s="1"/>
  <c r="P161" i="10" s="1"/>
  <c r="P162" i="10" s="1"/>
  <c r="P163" i="10" s="1"/>
  <c r="P164" i="10" s="1"/>
  <c r="P165" i="10" s="1"/>
  <c r="P166" i="10" s="1"/>
  <c r="P167" i="10" s="1"/>
  <c r="P168" i="10" s="1"/>
  <c r="P169" i="10" s="1"/>
  <c r="P170" i="10" s="1"/>
  <c r="P171" i="10" s="1"/>
  <c r="P172" i="10" s="1"/>
  <c r="P173" i="10" s="1"/>
  <c r="P174" i="10" s="1"/>
  <c r="P175" i="10" s="1"/>
  <c r="P176" i="10" s="1"/>
  <c r="P177" i="10" s="1"/>
  <c r="P178" i="10" s="1"/>
  <c r="P179" i="10" s="1"/>
  <c r="P180" i="10" s="1"/>
  <c r="P181" i="10" s="1"/>
  <c r="P182" i="10" s="1"/>
  <c r="P183" i="10" s="1"/>
  <c r="P184" i="10" s="1"/>
  <c r="P185" i="10" s="1"/>
  <c r="P186" i="10" s="1"/>
  <c r="P187" i="10" s="1"/>
  <c r="P188" i="10" s="1"/>
  <c r="P189" i="10" s="1"/>
  <c r="P190" i="10" s="1"/>
  <c r="P191" i="10" s="1"/>
  <c r="P192" i="10" s="1"/>
  <c r="P193" i="10" s="1"/>
  <c r="P194" i="10" s="1"/>
  <c r="P195" i="10" s="1"/>
  <c r="P196" i="10" s="1"/>
  <c r="P197" i="10" s="1"/>
  <c r="P198" i="10" s="1"/>
  <c r="P199" i="10" s="1"/>
  <c r="P200" i="10" s="1"/>
  <c r="P201" i="10" s="1"/>
  <c r="P202" i="10" s="1"/>
  <c r="P203" i="10" s="1"/>
  <c r="P204" i="10" s="1"/>
  <c r="P205" i="10" s="1"/>
  <c r="P206" i="10" s="1"/>
  <c r="P207" i="10" s="1"/>
  <c r="P208" i="10" s="1"/>
  <c r="P209" i="10" s="1"/>
  <c r="P210" i="10" s="1"/>
  <c r="P211" i="10" s="1"/>
  <c r="P212" i="10" s="1"/>
  <c r="P213" i="10" s="1"/>
  <c r="P214" i="10" s="1"/>
  <c r="P215" i="10" s="1"/>
  <c r="P216" i="10" s="1"/>
  <c r="P217" i="10" s="1"/>
  <c r="P218" i="10" s="1"/>
  <c r="P219" i="10" s="1"/>
  <c r="P220" i="10" s="1"/>
  <c r="P221" i="10" s="1"/>
  <c r="P222" i="10" s="1"/>
  <c r="P223" i="10" s="1"/>
  <c r="P224" i="10" s="1"/>
  <c r="P225" i="10" s="1"/>
  <c r="P226" i="10" s="1"/>
  <c r="P227" i="10" s="1"/>
  <c r="P228" i="10" s="1"/>
  <c r="P229" i="10" s="1"/>
  <c r="P230" i="10" s="1"/>
  <c r="P231" i="10" s="1"/>
  <c r="P232" i="10" s="1"/>
  <c r="P233" i="10" s="1"/>
  <c r="P234" i="10" s="1"/>
  <c r="P235" i="10" s="1"/>
  <c r="P236" i="10" s="1"/>
  <c r="P237" i="10" s="1"/>
  <c r="P238" i="10" s="1"/>
  <c r="P239" i="10" s="1"/>
  <c r="P240" i="10" s="1"/>
  <c r="P241" i="10" s="1"/>
  <c r="P242" i="10" s="1"/>
  <c r="P243" i="10" s="1"/>
  <c r="P244" i="10" s="1"/>
  <c r="P245" i="10" s="1"/>
  <c r="P246" i="10" s="1"/>
  <c r="P247" i="10" s="1"/>
  <c r="P248" i="10" s="1"/>
  <c r="P249" i="10" s="1"/>
  <c r="P250" i="10" s="1"/>
  <c r="P251" i="10" s="1"/>
  <c r="P252" i="10" s="1"/>
  <c r="P253" i="10" s="1"/>
  <c r="P254" i="10" s="1"/>
  <c r="P255" i="10" s="1"/>
  <c r="P256" i="10" s="1"/>
  <c r="P257" i="10" s="1"/>
  <c r="P258" i="10" s="1"/>
  <c r="P259" i="10" s="1"/>
  <c r="P260" i="10" s="1"/>
  <c r="P261" i="10" s="1"/>
  <c r="P262" i="10" s="1"/>
  <c r="P263" i="10" s="1"/>
  <c r="P264" i="10" s="1"/>
  <c r="P265" i="10" s="1"/>
  <c r="P266" i="10" s="1"/>
  <c r="P267" i="10" s="1"/>
  <c r="P268" i="10" s="1"/>
  <c r="P269" i="10" s="1"/>
  <c r="P270" i="10" s="1"/>
  <c r="P271" i="10" s="1"/>
  <c r="P272" i="10" s="1"/>
  <c r="P273" i="10" s="1"/>
  <c r="P274" i="10" s="1"/>
  <c r="P275" i="10" s="1"/>
  <c r="P276" i="10" s="1"/>
  <c r="P277" i="10" s="1"/>
  <c r="P278" i="10" s="1"/>
  <c r="P279" i="10" s="1"/>
  <c r="P280" i="10" s="1"/>
  <c r="P281" i="10" s="1"/>
  <c r="P282" i="10" s="1"/>
  <c r="P283" i="10" s="1"/>
  <c r="P284" i="10" s="1"/>
  <c r="P285" i="10" s="1"/>
  <c r="P286" i="10" s="1"/>
  <c r="P287" i="10" s="1"/>
  <c r="P288" i="10" s="1"/>
  <c r="P289" i="10" s="1"/>
  <c r="P290" i="10" s="1"/>
  <c r="P291" i="10" s="1"/>
  <c r="P292" i="10" s="1"/>
  <c r="P293" i="10" s="1"/>
  <c r="P294" i="10" s="1"/>
  <c r="P295" i="10" s="1"/>
  <c r="P296" i="10" s="1"/>
  <c r="P297" i="10" s="1"/>
  <c r="P298" i="10" s="1"/>
  <c r="P299" i="10" s="1"/>
  <c r="P300" i="10" s="1"/>
  <c r="P301" i="10" s="1"/>
  <c r="P302" i="10" s="1"/>
  <c r="P303" i="10" s="1"/>
  <c r="P304" i="10" s="1"/>
  <c r="P305" i="10" s="1"/>
  <c r="P306" i="10" s="1"/>
  <c r="P307" i="10" s="1"/>
  <c r="P308" i="10" s="1"/>
  <c r="P309" i="10" s="1"/>
  <c r="P310" i="10" s="1"/>
  <c r="P311" i="10" s="1"/>
  <c r="O15" i="10"/>
  <c r="N15" i="10"/>
  <c r="N16" i="10" s="1"/>
  <c r="N17" i="10" s="1"/>
  <c r="N18" i="10" s="1"/>
  <c r="N19" i="10" s="1"/>
  <c r="N20" i="10" s="1"/>
  <c r="N21" i="10" s="1"/>
  <c r="N22" i="10" s="1"/>
  <c r="N23" i="10" s="1"/>
  <c r="N24" i="10" s="1"/>
  <c r="N25" i="10" s="1"/>
  <c r="N26" i="10" s="1"/>
  <c r="N27" i="10" s="1"/>
  <c r="N28" i="10" s="1"/>
  <c r="N29" i="10" s="1"/>
  <c r="N30" i="10" s="1"/>
  <c r="N31" i="10" s="1"/>
  <c r="N32" i="10" s="1"/>
  <c r="N33" i="10" s="1"/>
  <c r="N34" i="10" s="1"/>
  <c r="N35" i="10" s="1"/>
  <c r="N36" i="10" s="1"/>
  <c r="N37" i="10" s="1"/>
  <c r="N38" i="10" s="1"/>
  <c r="N39" i="10" s="1"/>
  <c r="N40" i="10" s="1"/>
  <c r="N41" i="10" s="1"/>
  <c r="N42" i="10" s="1"/>
  <c r="N43" i="10" s="1"/>
  <c r="N44" i="10" s="1"/>
  <c r="N45" i="10" s="1"/>
  <c r="N46" i="10" s="1"/>
  <c r="N47" i="10" s="1"/>
  <c r="N48" i="10" s="1"/>
  <c r="N49" i="10" s="1"/>
  <c r="N50" i="10" s="1"/>
  <c r="N51" i="10" s="1"/>
  <c r="N52" i="10" s="1"/>
  <c r="N53" i="10" s="1"/>
  <c r="N54" i="10" s="1"/>
  <c r="N55" i="10" s="1"/>
  <c r="N56" i="10" s="1"/>
  <c r="N57" i="10" s="1"/>
  <c r="N58" i="10" s="1"/>
  <c r="N59" i="10" s="1"/>
  <c r="N60" i="10" s="1"/>
  <c r="N61" i="10" s="1"/>
  <c r="N62" i="10" s="1"/>
  <c r="N63" i="10" s="1"/>
  <c r="N64" i="10" s="1"/>
  <c r="N65" i="10" s="1"/>
  <c r="N66" i="10" s="1"/>
  <c r="N67" i="10" s="1"/>
  <c r="N68" i="10" s="1"/>
  <c r="N69" i="10" s="1"/>
  <c r="N70" i="10" s="1"/>
  <c r="N71" i="10" s="1"/>
  <c r="N72" i="10" s="1"/>
  <c r="N73" i="10" s="1"/>
  <c r="N74" i="10" s="1"/>
  <c r="N75" i="10" s="1"/>
  <c r="N76" i="10" s="1"/>
  <c r="N77" i="10" s="1"/>
  <c r="N78" i="10" s="1"/>
  <c r="N79" i="10" s="1"/>
  <c r="N80" i="10" s="1"/>
  <c r="N81" i="10" s="1"/>
  <c r="N82" i="10" s="1"/>
  <c r="N83" i="10" s="1"/>
  <c r="N84" i="10" s="1"/>
  <c r="N85" i="10" s="1"/>
  <c r="N86" i="10" s="1"/>
  <c r="N87" i="10" s="1"/>
  <c r="N88" i="10" s="1"/>
  <c r="N89" i="10" s="1"/>
  <c r="N90" i="10" s="1"/>
  <c r="N91" i="10" s="1"/>
  <c r="N92" i="10" s="1"/>
  <c r="N93" i="10" s="1"/>
  <c r="N94" i="10" s="1"/>
  <c r="N95" i="10" s="1"/>
  <c r="N96" i="10" s="1"/>
  <c r="N97" i="10" s="1"/>
  <c r="N98" i="10" s="1"/>
  <c r="N99" i="10" s="1"/>
  <c r="N100" i="10" s="1"/>
  <c r="N101" i="10" s="1"/>
  <c r="N102" i="10" s="1"/>
  <c r="N103" i="10" s="1"/>
  <c r="N104" i="10" s="1"/>
  <c r="N105" i="10" s="1"/>
  <c r="N106" i="10" s="1"/>
  <c r="N107" i="10" s="1"/>
  <c r="N108" i="10" s="1"/>
  <c r="N109" i="10" s="1"/>
  <c r="N110" i="10" s="1"/>
  <c r="N111" i="10" s="1"/>
  <c r="N112" i="10" s="1"/>
  <c r="N113" i="10" s="1"/>
  <c r="N114" i="10" s="1"/>
  <c r="N115" i="10" s="1"/>
  <c r="N116" i="10" s="1"/>
  <c r="N117" i="10" s="1"/>
  <c r="N118" i="10" s="1"/>
  <c r="N119" i="10" s="1"/>
  <c r="N120" i="10" s="1"/>
  <c r="N121" i="10" s="1"/>
  <c r="N122" i="10" s="1"/>
  <c r="N123" i="10" s="1"/>
  <c r="N124" i="10" s="1"/>
  <c r="N125" i="10" s="1"/>
  <c r="N126" i="10" s="1"/>
  <c r="N127" i="10" s="1"/>
  <c r="N128" i="10" s="1"/>
  <c r="N129" i="10" s="1"/>
  <c r="N130" i="10" s="1"/>
  <c r="N131" i="10" s="1"/>
  <c r="N132" i="10" s="1"/>
  <c r="N133" i="10" s="1"/>
  <c r="N134" i="10" s="1"/>
  <c r="N135" i="10" s="1"/>
  <c r="N136" i="10" s="1"/>
  <c r="N137" i="10" s="1"/>
  <c r="N138" i="10" s="1"/>
  <c r="N139" i="10" s="1"/>
  <c r="N140" i="10" s="1"/>
  <c r="N141" i="10" s="1"/>
  <c r="N142" i="10" s="1"/>
  <c r="N143" i="10" s="1"/>
  <c r="N144" i="10" s="1"/>
  <c r="N145" i="10" s="1"/>
  <c r="N146" i="10" s="1"/>
  <c r="N147" i="10" s="1"/>
  <c r="N148" i="10" s="1"/>
  <c r="N149" i="10" s="1"/>
  <c r="N150" i="10" s="1"/>
  <c r="N151" i="10" s="1"/>
  <c r="N152" i="10" s="1"/>
  <c r="N153" i="10" s="1"/>
  <c r="N154" i="10" s="1"/>
  <c r="N155" i="10" s="1"/>
  <c r="N156" i="10" s="1"/>
  <c r="N157" i="10" s="1"/>
  <c r="N158" i="10" s="1"/>
  <c r="N159" i="10" s="1"/>
  <c r="N160" i="10" s="1"/>
  <c r="N161" i="10" s="1"/>
  <c r="N162" i="10" s="1"/>
  <c r="N163" i="10" s="1"/>
  <c r="N164" i="10" s="1"/>
  <c r="N165" i="10" s="1"/>
  <c r="N166" i="10" s="1"/>
  <c r="N167" i="10" s="1"/>
  <c r="N168" i="10" s="1"/>
  <c r="N169" i="10" s="1"/>
  <c r="N170" i="10" s="1"/>
  <c r="N171" i="10" s="1"/>
  <c r="N172" i="10" s="1"/>
  <c r="N173" i="10" s="1"/>
  <c r="N174" i="10" s="1"/>
  <c r="N175" i="10" s="1"/>
  <c r="N176" i="10" s="1"/>
  <c r="N177" i="10" s="1"/>
  <c r="N178" i="10" s="1"/>
  <c r="N179" i="10" s="1"/>
  <c r="N180" i="10" s="1"/>
  <c r="N181" i="10" s="1"/>
  <c r="N182" i="10" s="1"/>
  <c r="N183" i="10" s="1"/>
  <c r="N184" i="10" s="1"/>
  <c r="N185" i="10" s="1"/>
  <c r="N186" i="10" s="1"/>
  <c r="N187" i="10" s="1"/>
  <c r="N188" i="10" s="1"/>
  <c r="N189" i="10" s="1"/>
  <c r="N190" i="10" s="1"/>
  <c r="N191" i="10" s="1"/>
  <c r="N192" i="10" s="1"/>
  <c r="N193" i="10" s="1"/>
  <c r="N194" i="10" s="1"/>
  <c r="N195" i="10" s="1"/>
  <c r="N196" i="10" s="1"/>
  <c r="N197" i="10" s="1"/>
  <c r="N198" i="10" s="1"/>
  <c r="N199" i="10" s="1"/>
  <c r="N200" i="10" s="1"/>
  <c r="N201" i="10" s="1"/>
  <c r="N202" i="10" s="1"/>
  <c r="N203" i="10" s="1"/>
  <c r="N204" i="10" s="1"/>
  <c r="N205" i="10" s="1"/>
  <c r="N206" i="10" s="1"/>
  <c r="N207" i="10" s="1"/>
  <c r="N208" i="10" s="1"/>
  <c r="N209" i="10" s="1"/>
  <c r="N210" i="10" s="1"/>
  <c r="N211" i="10" s="1"/>
  <c r="N212" i="10" s="1"/>
  <c r="N213" i="10" s="1"/>
  <c r="N214" i="10" s="1"/>
  <c r="N215" i="10" s="1"/>
  <c r="N216" i="10" s="1"/>
  <c r="N217" i="10" s="1"/>
  <c r="N218" i="10" s="1"/>
  <c r="N219" i="10" s="1"/>
  <c r="N220" i="10" s="1"/>
  <c r="N221" i="10" s="1"/>
  <c r="N222" i="10" s="1"/>
  <c r="N223" i="10" s="1"/>
  <c r="N224" i="10" s="1"/>
  <c r="N225" i="10" s="1"/>
  <c r="N226" i="10" s="1"/>
  <c r="N227" i="10" s="1"/>
  <c r="N228" i="10" s="1"/>
  <c r="N229" i="10" s="1"/>
  <c r="N230" i="10" s="1"/>
  <c r="N231" i="10" s="1"/>
  <c r="N232" i="10" s="1"/>
  <c r="N233" i="10" s="1"/>
  <c r="N234" i="10" s="1"/>
  <c r="N235" i="10" s="1"/>
  <c r="N236" i="10" s="1"/>
  <c r="N237" i="10" s="1"/>
  <c r="N238" i="10" s="1"/>
  <c r="N239" i="10" s="1"/>
  <c r="N240" i="10" s="1"/>
  <c r="N241" i="10" s="1"/>
  <c r="N242" i="10" s="1"/>
  <c r="N243" i="10" s="1"/>
  <c r="N244" i="10" s="1"/>
  <c r="N245" i="10" s="1"/>
  <c r="N246" i="10" s="1"/>
  <c r="N247" i="10" s="1"/>
  <c r="N248" i="10" s="1"/>
  <c r="N249" i="10" s="1"/>
  <c r="N250" i="10" s="1"/>
  <c r="N251" i="10" s="1"/>
  <c r="N252" i="10" s="1"/>
  <c r="N253" i="10" s="1"/>
  <c r="N254" i="10" s="1"/>
  <c r="N255" i="10" s="1"/>
  <c r="N256" i="10" s="1"/>
  <c r="N257" i="10" s="1"/>
  <c r="N258" i="10" s="1"/>
  <c r="N259" i="10" s="1"/>
  <c r="N260" i="10" s="1"/>
  <c r="N261" i="10" s="1"/>
  <c r="N262" i="10" s="1"/>
  <c r="N263" i="10" s="1"/>
  <c r="N264" i="10" s="1"/>
  <c r="N265" i="10" s="1"/>
  <c r="N266" i="10" s="1"/>
  <c r="N267" i="10" s="1"/>
  <c r="N268" i="10" s="1"/>
  <c r="N269" i="10" s="1"/>
  <c r="N270" i="10" s="1"/>
  <c r="N271" i="10" s="1"/>
  <c r="N272" i="10" s="1"/>
  <c r="N273" i="10" s="1"/>
  <c r="N274" i="10" s="1"/>
  <c r="N275" i="10" s="1"/>
  <c r="N276" i="10" s="1"/>
  <c r="N277" i="10" s="1"/>
  <c r="N278" i="10" s="1"/>
  <c r="N279" i="10" s="1"/>
  <c r="N280" i="10" s="1"/>
  <c r="N281" i="10" s="1"/>
  <c r="N282" i="10" s="1"/>
  <c r="N283" i="10" s="1"/>
  <c r="N284" i="10" s="1"/>
  <c r="N285" i="10" s="1"/>
  <c r="N286" i="10" s="1"/>
  <c r="N287" i="10" s="1"/>
  <c r="N288" i="10" s="1"/>
  <c r="N289" i="10" s="1"/>
  <c r="N290" i="10" s="1"/>
  <c r="N291" i="10" s="1"/>
  <c r="N292" i="10" s="1"/>
  <c r="N293" i="10" s="1"/>
  <c r="N294" i="10" s="1"/>
  <c r="N295" i="10" s="1"/>
  <c r="N296" i="10" s="1"/>
  <c r="N297" i="10" s="1"/>
  <c r="N298" i="10" s="1"/>
  <c r="N299" i="10" s="1"/>
  <c r="N300" i="10" s="1"/>
  <c r="N301" i="10" s="1"/>
  <c r="N302" i="10" s="1"/>
  <c r="N303" i="10" s="1"/>
  <c r="N304" i="10" s="1"/>
  <c r="N305" i="10" s="1"/>
  <c r="N306" i="10" s="1"/>
  <c r="N307" i="10" s="1"/>
  <c r="N308" i="10" s="1"/>
  <c r="N309" i="10" s="1"/>
  <c r="N310" i="10" s="1"/>
  <c r="N311" i="10" s="1"/>
  <c r="M15" i="10"/>
  <c r="M16" i="10" s="1"/>
  <c r="I15" i="10"/>
  <c r="H15" i="10"/>
  <c r="J14" i="10"/>
  <c r="AQ14" i="10" s="1"/>
  <c r="AR14" i="10" s="1"/>
  <c r="AS14" i="10" s="1"/>
  <c r="I14" i="10"/>
  <c r="H14" i="10"/>
  <c r="I13" i="10"/>
  <c r="H13" i="10"/>
  <c r="I12" i="10"/>
  <c r="H12" i="10"/>
  <c r="I11" i="10"/>
  <c r="H11" i="10"/>
  <c r="I10" i="10"/>
  <c r="H10" i="10"/>
  <c r="AN9" i="10"/>
  <c r="I9" i="10"/>
  <c r="H9" i="10"/>
  <c r="AN8" i="10"/>
  <c r="I8" i="10"/>
  <c r="H8" i="10"/>
  <c r="J7" i="10"/>
  <c r="J10" i="10" s="1"/>
  <c r="I7" i="10"/>
  <c r="H7" i="10"/>
  <c r="I6" i="10"/>
  <c r="H6" i="10"/>
  <c r="I5" i="10"/>
  <c r="H5" i="10"/>
  <c r="AM4" i="10"/>
  <c r="AM3" i="10"/>
  <c r="AS1" i="10"/>
  <c r="AM1" i="10"/>
  <c r="R1" i="10"/>
  <c r="Q1" i="10"/>
  <c r="S1" i="10" s="1"/>
  <c r="AQ7" i="10" l="1"/>
  <c r="AR7" i="10" s="1"/>
  <c r="AS7" i="10" s="1"/>
  <c r="J12" i="10"/>
  <c r="AQ12" i="10" s="1"/>
  <c r="AR12" i="10" s="1"/>
  <c r="AS12" i="10" s="1"/>
  <c r="J63" i="10"/>
  <c r="J66" i="10"/>
  <c r="J68" i="10"/>
  <c r="J118" i="10"/>
  <c r="J19" i="11"/>
  <c r="J33" i="11"/>
  <c r="J36" i="11"/>
  <c r="J40" i="11"/>
  <c r="J55" i="11"/>
  <c r="J97" i="11"/>
  <c r="J99" i="11"/>
  <c r="J103" i="11"/>
  <c r="J109" i="11"/>
  <c r="J123" i="11"/>
  <c r="J131" i="11"/>
  <c r="J143" i="11"/>
  <c r="J155" i="11"/>
  <c r="J159" i="11"/>
  <c r="J171" i="11"/>
  <c r="J181" i="11"/>
  <c r="J202" i="11"/>
  <c r="J218" i="11"/>
  <c r="J258" i="11"/>
  <c r="J249" i="11"/>
  <c r="J253" i="11"/>
  <c r="J257" i="11"/>
  <c r="J285" i="11"/>
  <c r="J289" i="11"/>
  <c r="J291" i="11"/>
  <c r="J295" i="11"/>
  <c r="M7" i="12"/>
  <c r="N7" i="12" s="1"/>
  <c r="AZ10" i="12"/>
  <c r="J11" i="12"/>
  <c r="BC11" i="12" s="1"/>
  <c r="J33" i="12"/>
  <c r="J31" i="12"/>
  <c r="J34" i="12"/>
  <c r="J36" i="12"/>
  <c r="J40" i="12"/>
  <c r="J53" i="12"/>
  <c r="J83" i="12"/>
  <c r="J97" i="12"/>
  <c r="J111" i="12"/>
  <c r="J131" i="12"/>
  <c r="J137" i="12"/>
  <c r="J145" i="12"/>
  <c r="J143" i="12"/>
  <c r="J146" i="12"/>
  <c r="J162" i="12"/>
  <c r="J166" i="12"/>
  <c r="J170" i="12"/>
  <c r="J188" i="12"/>
  <c r="J231" i="12"/>
  <c r="J34" i="13"/>
  <c r="M34" i="13" s="1"/>
  <c r="J31" i="13"/>
  <c r="M31" i="13" s="1"/>
  <c r="M42" i="13"/>
  <c r="J45" i="13"/>
  <c r="M45" i="13" s="1"/>
  <c r="J47" i="13"/>
  <c r="M47" i="13" s="1"/>
  <c r="M48" i="13"/>
  <c r="J51" i="13"/>
  <c r="M51" i="13" s="1"/>
  <c r="J55" i="13"/>
  <c r="M55" i="13" s="1"/>
  <c r="M56" i="13"/>
  <c r="J63" i="13"/>
  <c r="M63" i="13" s="1"/>
  <c r="J78" i="13"/>
  <c r="M78" i="13" s="1"/>
  <c r="J97" i="13"/>
  <c r="M97" i="13" s="1"/>
  <c r="J94" i="13"/>
  <c r="M94" i="13" s="1"/>
  <c r="J110" i="13"/>
  <c r="M110" i="13" s="1"/>
  <c r="J120" i="13"/>
  <c r="M120" i="13" s="1"/>
  <c r="J144" i="13"/>
  <c r="M144" i="13" s="1"/>
  <c r="J145" i="13"/>
  <c r="M145" i="13" s="1"/>
  <c r="J143" i="13"/>
  <c r="M143" i="13" s="1"/>
  <c r="M140" i="13"/>
  <c r="AE5" i="14"/>
  <c r="AE18" i="14"/>
  <c r="J47" i="10"/>
  <c r="J59" i="10"/>
  <c r="M7" i="10"/>
  <c r="AN10" i="10"/>
  <c r="J11" i="10"/>
  <c r="AQ11" i="10" s="1"/>
  <c r="AR11" i="10" s="1"/>
  <c r="AS11" i="10" s="1"/>
  <c r="J13" i="10"/>
  <c r="AQ13" i="10" s="1"/>
  <c r="AR13" i="10" s="1"/>
  <c r="AS13" i="10" s="1"/>
  <c r="J27" i="10"/>
  <c r="J40" i="10"/>
  <c r="J41" i="10"/>
  <c r="J43" i="10"/>
  <c r="J45" i="10"/>
  <c r="J52" i="10"/>
  <c r="J51" i="10"/>
  <c r="J55" i="10"/>
  <c r="J57" i="10"/>
  <c r="J61" i="10"/>
  <c r="J65" i="10"/>
  <c r="J67" i="10"/>
  <c r="J69" i="10"/>
  <c r="J83" i="10"/>
  <c r="J97" i="10"/>
  <c r="J111" i="10"/>
  <c r="J114" i="10"/>
  <c r="J131" i="10"/>
  <c r="J146" i="10"/>
  <c r="J174" i="10"/>
  <c r="J188" i="10"/>
  <c r="J206" i="10"/>
  <c r="J245" i="10"/>
  <c r="J267" i="10"/>
  <c r="S1" i="11"/>
  <c r="J6" i="11"/>
  <c r="AQ6" i="11" s="1"/>
  <c r="AR6" i="11" s="1"/>
  <c r="AS6" i="11" s="1"/>
  <c r="AN10" i="11"/>
  <c r="AQ14" i="11"/>
  <c r="AR14" i="11" s="1"/>
  <c r="AS14" i="11" s="1"/>
  <c r="J18" i="11"/>
  <c r="J20" i="11"/>
  <c r="J38" i="11"/>
  <c r="J101" i="11"/>
  <c r="J105" i="11"/>
  <c r="J157" i="11"/>
  <c r="J287" i="11"/>
  <c r="BC7" i="12"/>
  <c r="J12" i="12"/>
  <c r="BC12" i="12" s="1"/>
  <c r="J38" i="12"/>
  <c r="J139" i="12"/>
  <c r="J164" i="12"/>
  <c r="J19" i="13"/>
  <c r="M19" i="13" s="1"/>
  <c r="J43" i="13"/>
  <c r="M43" i="13" s="1"/>
  <c r="J49" i="13"/>
  <c r="M49" i="13" s="1"/>
  <c r="J53" i="13"/>
  <c r="M53" i="13" s="1"/>
  <c r="J117" i="13"/>
  <c r="M117" i="13" s="1"/>
  <c r="J118" i="13"/>
  <c r="M118" i="13" s="1"/>
  <c r="J114" i="13"/>
  <c r="M114" i="13" s="1"/>
  <c r="J129" i="13"/>
  <c r="M129" i="13" s="1"/>
  <c r="J130" i="13"/>
  <c r="M130" i="13" s="1"/>
  <c r="J126" i="13"/>
  <c r="M126" i="13" s="1"/>
  <c r="J122" i="13"/>
  <c r="M122" i="13" s="1"/>
  <c r="M119" i="13"/>
  <c r="J124" i="13"/>
  <c r="M124" i="13" s="1"/>
  <c r="J138" i="13"/>
  <c r="M138" i="13" s="1"/>
  <c r="J134" i="13"/>
  <c r="M134" i="13" s="1"/>
  <c r="M154" i="13"/>
  <c r="J169" i="13"/>
  <c r="M169" i="13" s="1"/>
  <c r="J180" i="13"/>
  <c r="M180" i="13" s="1"/>
  <c r="J181" i="13"/>
  <c r="M181" i="13" s="1"/>
  <c r="M182" i="13"/>
  <c r="J188" i="13"/>
  <c r="M188" i="13" s="1"/>
  <c r="M189" i="13"/>
  <c r="J192" i="13"/>
  <c r="M192" i="13" s="1"/>
  <c r="J196" i="13"/>
  <c r="M196" i="13" s="1"/>
  <c r="J204" i="13"/>
  <c r="M204" i="13" s="1"/>
  <c r="J208" i="13"/>
  <c r="M208" i="13" s="1"/>
  <c r="J218" i="13"/>
  <c r="M218" i="13" s="1"/>
  <c r="J217" i="13"/>
  <c r="M217" i="13" s="1"/>
  <c r="J221" i="13"/>
  <c r="M221" i="13" s="1"/>
  <c r="M232" i="13"/>
  <c r="J235" i="13"/>
  <c r="M235" i="13" s="1"/>
  <c r="J239" i="13"/>
  <c r="M239" i="13" s="1"/>
  <c r="J253" i="13"/>
  <c r="M253" i="13" s="1"/>
  <c r="J247" i="13"/>
  <c r="M247" i="13" s="1"/>
  <c r="J251" i="13"/>
  <c r="M251" i="13" s="1"/>
  <c r="J271" i="13"/>
  <c r="M271" i="13" s="1"/>
  <c r="J287" i="13"/>
  <c r="M287" i="13" s="1"/>
  <c r="J1" i="14"/>
  <c r="AF9" i="14"/>
  <c r="AF10" i="14"/>
  <c r="AF11" i="14"/>
  <c r="AF12" i="14"/>
  <c r="AF15" i="14"/>
  <c r="AF16" i="14"/>
  <c r="AF6" i="15"/>
  <c r="J1" i="15"/>
  <c r="AF8" i="15"/>
  <c r="AF9" i="15"/>
  <c r="AF12" i="15"/>
  <c r="AF14" i="15"/>
  <c r="AF16" i="15"/>
  <c r="AF17" i="15"/>
  <c r="AF18" i="15"/>
  <c r="AF19" i="15"/>
  <c r="J157" i="13"/>
  <c r="M157" i="13" s="1"/>
  <c r="J190" i="13"/>
  <c r="M190" i="13" s="1"/>
  <c r="J194" i="13"/>
  <c r="M194" i="13" s="1"/>
  <c r="J198" i="13"/>
  <c r="M198" i="13" s="1"/>
  <c r="J202" i="13"/>
  <c r="M202" i="13" s="1"/>
  <c r="J233" i="13"/>
  <c r="M233" i="13" s="1"/>
  <c r="J237" i="13"/>
  <c r="M237" i="13" s="1"/>
  <c r="J243" i="13"/>
  <c r="M243" i="13" s="1"/>
  <c r="AF13" i="14"/>
  <c r="AF17" i="14"/>
  <c r="I1" i="15"/>
  <c r="AF13" i="15"/>
  <c r="AF15" i="15"/>
  <c r="AG15" i="15" s="1"/>
  <c r="AH15" i="15" s="1"/>
  <c r="AG8" i="15"/>
  <c r="AH8" i="15" s="1"/>
  <c r="AE19" i="15"/>
  <c r="AG19" i="15" s="1"/>
  <c r="AH19" i="15" s="1"/>
  <c r="AE18" i="15"/>
  <c r="AE10" i="15"/>
  <c r="AE7" i="15"/>
  <c r="AE17" i="15"/>
  <c r="AG17" i="15" s="1"/>
  <c r="AH17" i="15" s="1"/>
  <c r="AE15" i="15"/>
  <c r="AE13" i="15"/>
  <c r="AG13" i="15" s="1"/>
  <c r="AH13" i="15" s="1"/>
  <c r="AE11" i="15"/>
  <c r="AE14" i="15"/>
  <c r="AG14" i="15" s="1"/>
  <c r="AH14" i="15" s="1"/>
  <c r="AE8" i="15"/>
  <c r="AE6" i="15"/>
  <c r="AG6" i="15" s="1"/>
  <c r="AH6" i="15" s="1"/>
  <c r="AE16" i="15"/>
  <c r="AE12" i="15"/>
  <c r="AG12" i="15" s="1"/>
  <c r="AH12" i="15" s="1"/>
  <c r="AE9" i="15"/>
  <c r="AG9" i="15" s="1"/>
  <c r="AH9" i="15" s="1"/>
  <c r="AG11" i="15"/>
  <c r="AH11" i="15" s="1"/>
  <c r="AF10" i="15"/>
  <c r="AG10" i="15" s="1"/>
  <c r="AH10" i="15" s="1"/>
  <c r="AF7" i="15"/>
  <c r="AG7" i="15" s="1"/>
  <c r="AH7" i="15" s="1"/>
  <c r="K1" i="14"/>
  <c r="AE10" i="14"/>
  <c r="AG18" i="14"/>
  <c r="AH18" i="14" s="1"/>
  <c r="AF5" i="14"/>
  <c r="AG5" i="14" s="1"/>
  <c r="AH5" i="14" s="1"/>
  <c r="H8" i="14"/>
  <c r="AE12" i="14"/>
  <c r="AG12" i="14" s="1"/>
  <c r="AH12" i="14" s="1"/>
  <c r="E1" i="14"/>
  <c r="AE7" i="14"/>
  <c r="AG7" i="14" s="1"/>
  <c r="AH7" i="14" s="1"/>
  <c r="AE14" i="14"/>
  <c r="AG14" i="14" s="1"/>
  <c r="AH14" i="14" s="1"/>
  <c r="AG10" i="14"/>
  <c r="AH10" i="14" s="1"/>
  <c r="AE17" i="14"/>
  <c r="AG17" i="14" s="1"/>
  <c r="AH17" i="14" s="1"/>
  <c r="AE15" i="14"/>
  <c r="AE13" i="14"/>
  <c r="AG13" i="14" s="1"/>
  <c r="AH13" i="14" s="1"/>
  <c r="AE11" i="14"/>
  <c r="AE8" i="14"/>
  <c r="AG8" i="14" s="1"/>
  <c r="AH8" i="14" s="1"/>
  <c r="AE9" i="14"/>
  <c r="AE6" i="14"/>
  <c r="AG6" i="14" s="1"/>
  <c r="AH6" i="14" s="1"/>
  <c r="AE16" i="14"/>
  <c r="AG16" i="14" s="1"/>
  <c r="AH16" i="14" s="1"/>
  <c r="AI12" i="13"/>
  <c r="AI9" i="13"/>
  <c r="AI7" i="13"/>
  <c r="AI11" i="13"/>
  <c r="AI6" i="13"/>
  <c r="AI14" i="13"/>
  <c r="AI10" i="13"/>
  <c r="AI8" i="13"/>
  <c r="AI5" i="13"/>
  <c r="AI13" i="13"/>
  <c r="J73" i="13"/>
  <c r="M73" i="13" s="1"/>
  <c r="J75" i="13"/>
  <c r="M75" i="13" s="1"/>
  <c r="J71" i="13"/>
  <c r="M71" i="13" s="1"/>
  <c r="M70" i="13"/>
  <c r="J72" i="13"/>
  <c r="M72" i="13" s="1"/>
  <c r="J74" i="13"/>
  <c r="M74" i="13" s="1"/>
  <c r="J61" i="13"/>
  <c r="M61" i="13" s="1"/>
  <c r="J57" i="13"/>
  <c r="M57" i="13" s="1"/>
  <c r="J76" i="13"/>
  <c r="M76" i="13" s="1"/>
  <c r="J11" i="13"/>
  <c r="J9" i="13"/>
  <c r="J6" i="13"/>
  <c r="J5" i="13"/>
  <c r="J13" i="13"/>
  <c r="J10" i="13"/>
  <c r="J8" i="13"/>
  <c r="M7" i="13"/>
  <c r="AJ7" i="13"/>
  <c r="J12" i="13"/>
  <c r="J38" i="13"/>
  <c r="M38" i="13" s="1"/>
  <c r="J41" i="13"/>
  <c r="M41" i="13" s="1"/>
  <c r="J37" i="13"/>
  <c r="M37" i="13" s="1"/>
  <c r="J33" i="13"/>
  <c r="M33" i="13" s="1"/>
  <c r="J29" i="13"/>
  <c r="M29" i="13" s="1"/>
  <c r="J40" i="13"/>
  <c r="M40" i="13" s="1"/>
  <c r="J36" i="13"/>
  <c r="M36" i="13" s="1"/>
  <c r="M35" i="13"/>
  <c r="J16" i="13"/>
  <c r="M16" i="13" s="1"/>
  <c r="J20" i="13"/>
  <c r="M20" i="13" s="1"/>
  <c r="J24" i="13"/>
  <c r="M24" i="13" s="1"/>
  <c r="J32" i="13"/>
  <c r="M32" i="13" s="1"/>
  <c r="J44" i="13"/>
  <c r="M44" i="13" s="1"/>
  <c r="J52" i="13"/>
  <c r="M52" i="13" s="1"/>
  <c r="J69" i="13"/>
  <c r="M69" i="13" s="1"/>
  <c r="J65" i="13"/>
  <c r="M65" i="13" s="1"/>
  <c r="J67" i="13"/>
  <c r="M67" i="13" s="1"/>
  <c r="J60" i="13"/>
  <c r="M60" i="13" s="1"/>
  <c r="J64" i="13"/>
  <c r="M64" i="13" s="1"/>
  <c r="J68" i="13"/>
  <c r="M68" i="13" s="1"/>
  <c r="J105" i="13"/>
  <c r="M105" i="13" s="1"/>
  <c r="J101" i="13"/>
  <c r="M101" i="13" s="1"/>
  <c r="J104" i="13"/>
  <c r="M104" i="13" s="1"/>
  <c r="J100" i="13"/>
  <c r="M100" i="13" s="1"/>
  <c r="J96" i="13"/>
  <c r="M96" i="13" s="1"/>
  <c r="J92" i="13"/>
  <c r="M92" i="13" s="1"/>
  <c r="J103" i="13"/>
  <c r="M103" i="13" s="1"/>
  <c r="J99" i="13"/>
  <c r="M99" i="13" s="1"/>
  <c r="M98" i="13"/>
  <c r="AJ14" i="13"/>
  <c r="AK14" i="13" s="1"/>
  <c r="AL14" i="13" s="1"/>
  <c r="J17" i="13"/>
  <c r="M17" i="13" s="1"/>
  <c r="J25" i="13"/>
  <c r="M25" i="13" s="1"/>
  <c r="J66" i="13"/>
  <c r="M66" i="13" s="1"/>
  <c r="M14" i="13"/>
  <c r="J15" i="13"/>
  <c r="M15" i="13" s="1"/>
  <c r="M21" i="13"/>
  <c r="J22" i="13"/>
  <c r="M22" i="13" s="1"/>
  <c r="J30" i="13"/>
  <c r="M30" i="13" s="1"/>
  <c r="J50" i="13"/>
  <c r="M50" i="13" s="1"/>
  <c r="J58" i="13"/>
  <c r="M58" i="13" s="1"/>
  <c r="J62" i="13"/>
  <c r="M62" i="13" s="1"/>
  <c r="J109" i="13"/>
  <c r="M109" i="13" s="1"/>
  <c r="J108" i="13"/>
  <c r="M108" i="13" s="1"/>
  <c r="J111" i="13"/>
  <c r="M111" i="13" s="1"/>
  <c r="J107" i="13"/>
  <c r="M107" i="13" s="1"/>
  <c r="M106" i="13"/>
  <c r="J79" i="13"/>
  <c r="M79" i="13" s="1"/>
  <c r="J83" i="13"/>
  <c r="M83" i="13" s="1"/>
  <c r="J87" i="13"/>
  <c r="M87" i="13" s="1"/>
  <c r="J95" i="13"/>
  <c r="M95" i="13" s="1"/>
  <c r="J115" i="13"/>
  <c r="M115" i="13" s="1"/>
  <c r="J123" i="13"/>
  <c r="M123" i="13" s="1"/>
  <c r="J127" i="13"/>
  <c r="M127" i="13" s="1"/>
  <c r="J131" i="13"/>
  <c r="M131" i="13" s="1"/>
  <c r="J135" i="13"/>
  <c r="M135" i="13" s="1"/>
  <c r="J88" i="13"/>
  <c r="M88" i="13" s="1"/>
  <c r="J116" i="13"/>
  <c r="M116" i="13" s="1"/>
  <c r="J136" i="13"/>
  <c r="M136" i="13" s="1"/>
  <c r="J139" i="13"/>
  <c r="M139" i="13" s="1"/>
  <c r="M84" i="13"/>
  <c r="J85" i="13"/>
  <c r="M85" i="13" s="1"/>
  <c r="J93" i="13"/>
  <c r="M93" i="13" s="1"/>
  <c r="M112" i="13"/>
  <c r="J113" i="13"/>
  <c r="M113" i="13" s="1"/>
  <c r="J121" i="13"/>
  <c r="M121" i="13" s="1"/>
  <c r="J125" i="13"/>
  <c r="M125" i="13" s="1"/>
  <c r="M132" i="13"/>
  <c r="J133" i="13"/>
  <c r="M133" i="13" s="1"/>
  <c r="J137" i="13"/>
  <c r="M137" i="13" s="1"/>
  <c r="J152" i="13"/>
  <c r="M152" i="13" s="1"/>
  <c r="J148" i="13"/>
  <c r="M148" i="13" s="1"/>
  <c r="M147" i="13"/>
  <c r="J150" i="13"/>
  <c r="M150" i="13" s="1"/>
  <c r="J153" i="13"/>
  <c r="M153" i="13" s="1"/>
  <c r="J164" i="13"/>
  <c r="M164" i="13" s="1"/>
  <c r="J167" i="13"/>
  <c r="M167" i="13" s="1"/>
  <c r="J163" i="13"/>
  <c r="M163" i="13" s="1"/>
  <c r="J159" i="13"/>
  <c r="M159" i="13" s="1"/>
  <c r="J155" i="13"/>
  <c r="M155" i="13" s="1"/>
  <c r="J166" i="13"/>
  <c r="M166" i="13" s="1"/>
  <c r="J162" i="13"/>
  <c r="M162" i="13" s="1"/>
  <c r="M161" i="13"/>
  <c r="J142" i="13"/>
  <c r="M142" i="13" s="1"/>
  <c r="J146" i="13"/>
  <c r="M146" i="13" s="1"/>
  <c r="J158" i="13"/>
  <c r="M158" i="13" s="1"/>
  <c r="J170" i="13"/>
  <c r="M170" i="13" s="1"/>
  <c r="J174" i="13"/>
  <c r="M174" i="13" s="1"/>
  <c r="J178" i="13"/>
  <c r="M178" i="13" s="1"/>
  <c r="J185" i="13"/>
  <c r="M185" i="13" s="1"/>
  <c r="J187" i="13"/>
  <c r="M187" i="13" s="1"/>
  <c r="J179" i="13"/>
  <c r="M179" i="13" s="1"/>
  <c r="J156" i="13"/>
  <c r="M156" i="13" s="1"/>
  <c r="M175" i="13"/>
  <c r="J176" i="13"/>
  <c r="M176" i="13" s="1"/>
  <c r="J184" i="13"/>
  <c r="M184" i="13" s="1"/>
  <c r="J186" i="13"/>
  <c r="M186" i="13" s="1"/>
  <c r="J191" i="13"/>
  <c r="M191" i="13" s="1"/>
  <c r="J195" i="13"/>
  <c r="M195" i="13" s="1"/>
  <c r="J199" i="13"/>
  <c r="M199" i="13" s="1"/>
  <c r="J207" i="13"/>
  <c r="M207" i="13" s="1"/>
  <c r="J211" i="13"/>
  <c r="M211" i="13" s="1"/>
  <c r="J215" i="13"/>
  <c r="M215" i="13" s="1"/>
  <c r="J223" i="13"/>
  <c r="M223" i="13" s="1"/>
  <c r="J200" i="13"/>
  <c r="M200" i="13" s="1"/>
  <c r="J216" i="13"/>
  <c r="M216" i="13" s="1"/>
  <c r="J193" i="13"/>
  <c r="M193" i="13" s="1"/>
  <c r="J197" i="13"/>
  <c r="M197" i="13" s="1"/>
  <c r="J205" i="13"/>
  <c r="M205" i="13" s="1"/>
  <c r="M212" i="13"/>
  <c r="J213" i="13"/>
  <c r="M213" i="13" s="1"/>
  <c r="J230" i="13"/>
  <c r="M230" i="13" s="1"/>
  <c r="J226" i="13"/>
  <c r="M226" i="13" s="1"/>
  <c r="J222" i="13"/>
  <c r="M222" i="13" s="1"/>
  <c r="J229" i="13"/>
  <c r="M229" i="13" s="1"/>
  <c r="J225" i="13"/>
  <c r="M225" i="13" s="1"/>
  <c r="J228" i="13"/>
  <c r="M228" i="13" s="1"/>
  <c r="J224" i="13"/>
  <c r="M224" i="13" s="1"/>
  <c r="J220" i="13"/>
  <c r="M220" i="13" s="1"/>
  <c r="M219" i="13"/>
  <c r="J227" i="13"/>
  <c r="M227" i="13" s="1"/>
  <c r="J236" i="13"/>
  <c r="M236" i="13" s="1"/>
  <c r="J240" i="13"/>
  <c r="M240" i="13" s="1"/>
  <c r="J244" i="13"/>
  <c r="M244" i="13" s="1"/>
  <c r="J248" i="13"/>
  <c r="M248" i="13" s="1"/>
  <c r="J252" i="13"/>
  <c r="M252" i="13" s="1"/>
  <c r="J256" i="13"/>
  <c r="M256" i="13" s="1"/>
  <c r="J266" i="13"/>
  <c r="M266" i="13" s="1"/>
  <c r="J262" i="13"/>
  <c r="M262" i="13" s="1"/>
  <c r="J265" i="13"/>
  <c r="M265" i="13" s="1"/>
  <c r="J261" i="13"/>
  <c r="M261" i="13" s="1"/>
  <c r="J264" i="13"/>
  <c r="M264" i="13" s="1"/>
  <c r="J260" i="13"/>
  <c r="M260" i="13" s="1"/>
  <c r="M259" i="13"/>
  <c r="J241" i="13"/>
  <c r="M241" i="13" s="1"/>
  <c r="J245" i="13"/>
  <c r="M245" i="13" s="1"/>
  <c r="J234" i="13"/>
  <c r="M234" i="13" s="1"/>
  <c r="J238" i="13"/>
  <c r="M238" i="13" s="1"/>
  <c r="J258" i="13"/>
  <c r="M258" i="13" s="1"/>
  <c r="J257" i="13"/>
  <c r="M257" i="13" s="1"/>
  <c r="J250" i="13"/>
  <c r="M250" i="13" s="1"/>
  <c r="J254" i="13"/>
  <c r="M254" i="13" s="1"/>
  <c r="J255" i="13"/>
  <c r="M255" i="13" s="1"/>
  <c r="J267" i="13"/>
  <c r="M267" i="13" s="1"/>
  <c r="J309" i="13"/>
  <c r="M309" i="13" s="1"/>
  <c r="J305" i="13"/>
  <c r="M305" i="13" s="1"/>
  <c r="J301" i="13"/>
  <c r="M301" i="13" s="1"/>
  <c r="J297" i="13"/>
  <c r="M297" i="13" s="1"/>
  <c r="J293" i="13"/>
  <c r="M293" i="13" s="1"/>
  <c r="J310" i="13"/>
  <c r="M310" i="13" s="1"/>
  <c r="J306" i="13"/>
  <c r="M306" i="13" s="1"/>
  <c r="J304" i="13"/>
  <c r="M304" i="13" s="1"/>
  <c r="J300" i="13"/>
  <c r="M300" i="13" s="1"/>
  <c r="J296" i="13"/>
  <c r="M296" i="13" s="1"/>
  <c r="J292" i="13"/>
  <c r="M292" i="13" s="1"/>
  <c r="J311" i="13"/>
  <c r="M311" i="13" s="1"/>
  <c r="J307" i="13"/>
  <c r="M307" i="13" s="1"/>
  <c r="J303" i="13"/>
  <c r="M303" i="13" s="1"/>
  <c r="J299" i="13"/>
  <c r="M299" i="13" s="1"/>
  <c r="J295" i="13"/>
  <c r="M295" i="13" s="1"/>
  <c r="J291" i="13"/>
  <c r="M291" i="13" s="1"/>
  <c r="J294" i="13"/>
  <c r="M294" i="13" s="1"/>
  <c r="J286" i="13"/>
  <c r="M286" i="13" s="1"/>
  <c r="J282" i="13"/>
  <c r="M282" i="13" s="1"/>
  <c r="J278" i="13"/>
  <c r="M278" i="13" s="1"/>
  <c r="J274" i="13"/>
  <c r="M274" i="13" s="1"/>
  <c r="J298" i="13"/>
  <c r="M298" i="13" s="1"/>
  <c r="J289" i="13"/>
  <c r="M289" i="13" s="1"/>
  <c r="J285" i="13"/>
  <c r="M285" i="13" s="1"/>
  <c r="J281" i="13"/>
  <c r="M281" i="13" s="1"/>
  <c r="J308" i="13"/>
  <c r="M308" i="13" s="1"/>
  <c r="J302" i="13"/>
  <c r="M302" i="13" s="1"/>
  <c r="J288" i="13"/>
  <c r="M288" i="13" s="1"/>
  <c r="J284" i="13"/>
  <c r="M284" i="13" s="1"/>
  <c r="J280" i="13"/>
  <c r="M280" i="13" s="1"/>
  <c r="J276" i="13"/>
  <c r="M276" i="13" s="1"/>
  <c r="J272" i="13"/>
  <c r="M272" i="13" s="1"/>
  <c r="J275" i="13"/>
  <c r="M275" i="13" s="1"/>
  <c r="J283" i="13"/>
  <c r="M283" i="13" s="1"/>
  <c r="M268" i="13"/>
  <c r="J269" i="13"/>
  <c r="M269" i="13" s="1"/>
  <c r="J273" i="13"/>
  <c r="M273" i="13" s="1"/>
  <c r="J270" i="13"/>
  <c r="M270" i="13" s="1"/>
  <c r="J279" i="13"/>
  <c r="M279" i="13" s="1"/>
  <c r="W311" i="12"/>
  <c r="W309" i="12"/>
  <c r="W307" i="12"/>
  <c r="W305" i="12"/>
  <c r="W304" i="12"/>
  <c r="W303" i="12"/>
  <c r="W302" i="12"/>
  <c r="W310" i="12"/>
  <c r="W308" i="12"/>
  <c r="W306" i="12"/>
  <c r="W301" i="12"/>
  <c r="W300" i="12"/>
  <c r="W299" i="12"/>
  <c r="W298" i="12"/>
  <c r="W297" i="12"/>
  <c r="W296" i="12"/>
  <c r="W295" i="12"/>
  <c r="W294" i="12"/>
  <c r="W293" i="12"/>
  <c r="W292" i="12"/>
  <c r="W291" i="12"/>
  <c r="W290" i="12"/>
  <c r="W289" i="12"/>
  <c r="W288" i="12"/>
  <c r="W287" i="12"/>
  <c r="W286" i="12"/>
  <c r="W285" i="12"/>
  <c r="W284" i="12"/>
  <c r="W283" i="12"/>
  <c r="W282" i="12"/>
  <c r="W281" i="12"/>
  <c r="W280" i="12"/>
  <c r="W279" i="12"/>
  <c r="W278" i="12"/>
  <c r="W277" i="12"/>
  <c r="W276" i="12"/>
  <c r="W275" i="12"/>
  <c r="W274" i="12"/>
  <c r="W273" i="12"/>
  <c r="W272" i="12"/>
  <c r="W271" i="12"/>
  <c r="W270" i="12"/>
  <c r="W269" i="12"/>
  <c r="W268" i="12"/>
  <c r="W267" i="12"/>
  <c r="W266" i="12"/>
  <c r="W265" i="12"/>
  <c r="W264" i="12"/>
  <c r="W263" i="12"/>
  <c r="W262" i="12"/>
  <c r="W261" i="12"/>
  <c r="W260" i="12"/>
  <c r="W259" i="12"/>
  <c r="W258" i="12"/>
  <c r="W255" i="12"/>
  <c r="W254" i="12"/>
  <c r="W253" i="12"/>
  <c r="W252" i="12"/>
  <c r="W251" i="12"/>
  <c r="W250" i="12"/>
  <c r="W249" i="12"/>
  <c r="W248" i="12"/>
  <c r="W247" i="12"/>
  <c r="W246" i="12"/>
  <c r="W245" i="12"/>
  <c r="W244" i="12"/>
  <c r="W243" i="12"/>
  <c r="W242" i="12"/>
  <c r="W241" i="12"/>
  <c r="W256" i="12"/>
  <c r="W257" i="12"/>
  <c r="W239" i="12"/>
  <c r="W240" i="12"/>
  <c r="W237" i="12"/>
  <c r="W233" i="12"/>
  <c r="W228" i="12"/>
  <c r="W224" i="12"/>
  <c r="W220" i="12"/>
  <c r="W215" i="12"/>
  <c r="W210" i="12"/>
  <c r="W238" i="12"/>
  <c r="W234" i="12"/>
  <c r="W229" i="12"/>
  <c r="W225" i="12"/>
  <c r="W221" i="12"/>
  <c r="W216" i="12"/>
  <c r="W212" i="12"/>
  <c r="W211" i="12"/>
  <c r="W235" i="12"/>
  <c r="W230" i="12"/>
  <c r="W226" i="12"/>
  <c r="W222" i="12"/>
  <c r="W217" i="12"/>
  <c r="W213" i="12"/>
  <c r="W208" i="12"/>
  <c r="W206" i="12"/>
  <c r="W236" i="12"/>
  <c r="W223" i="12"/>
  <c r="W207" i="12"/>
  <c r="W201" i="12"/>
  <c r="W197" i="12"/>
  <c r="W193" i="12"/>
  <c r="W189" i="12"/>
  <c r="W188" i="12"/>
  <c r="W184" i="12"/>
  <c r="W179" i="12"/>
  <c r="W232" i="12"/>
  <c r="W219" i="12"/>
  <c r="W203" i="12"/>
  <c r="W202" i="12"/>
  <c r="W198" i="12"/>
  <c r="W194" i="12"/>
  <c r="W190" i="12"/>
  <c r="W185" i="12"/>
  <c r="W180" i="12"/>
  <c r="W175" i="12"/>
  <c r="W174" i="12"/>
  <c r="W231" i="12"/>
  <c r="W218" i="12"/>
  <c r="W209" i="12"/>
  <c r="W204" i="12"/>
  <c r="W199" i="12"/>
  <c r="W195" i="12"/>
  <c r="W191" i="12"/>
  <c r="W186" i="12"/>
  <c r="W182" i="12"/>
  <c r="W181" i="12"/>
  <c r="W177" i="12"/>
  <c r="W176" i="12"/>
  <c r="W173" i="12"/>
  <c r="W172" i="12"/>
  <c r="W171" i="12"/>
  <c r="W170" i="12"/>
  <c r="W169" i="12"/>
  <c r="W168" i="12"/>
  <c r="W167" i="12"/>
  <c r="W166" i="12"/>
  <c r="W165" i="12"/>
  <c r="W164" i="12"/>
  <c r="W163" i="12"/>
  <c r="W162" i="12"/>
  <c r="W161" i="12"/>
  <c r="W160" i="12"/>
  <c r="W159" i="12"/>
  <c r="W158" i="12"/>
  <c r="W157" i="12"/>
  <c r="W156" i="12"/>
  <c r="W155" i="12"/>
  <c r="W154" i="12"/>
  <c r="W153" i="12"/>
  <c r="W152" i="12"/>
  <c r="W151" i="12"/>
  <c r="W150" i="12"/>
  <c r="W149" i="12"/>
  <c r="W148" i="12"/>
  <c r="W147" i="12"/>
  <c r="W146" i="12"/>
  <c r="W145" i="12"/>
  <c r="W144" i="12"/>
  <c r="W143" i="12"/>
  <c r="W142" i="12"/>
  <c r="W141" i="12"/>
  <c r="W140" i="12"/>
  <c r="W139" i="12"/>
  <c r="W138" i="12"/>
  <c r="W137" i="12"/>
  <c r="W205" i="12"/>
  <c r="W196" i="12"/>
  <c r="W183" i="12"/>
  <c r="W192" i="12"/>
  <c r="W178" i="12"/>
  <c r="W214" i="12"/>
  <c r="W200" i="12"/>
  <c r="W136" i="12"/>
  <c r="W132" i="12"/>
  <c r="W131" i="12"/>
  <c r="W127" i="12"/>
  <c r="W123" i="12"/>
  <c r="W119" i="12"/>
  <c r="W118" i="12"/>
  <c r="W114" i="12"/>
  <c r="W109" i="12"/>
  <c r="W104" i="12"/>
  <c r="W100" i="12"/>
  <c r="W95" i="12"/>
  <c r="W91" i="12"/>
  <c r="W90" i="12"/>
  <c r="W86" i="12"/>
  <c r="W81" i="12"/>
  <c r="W78" i="12"/>
  <c r="W133" i="12"/>
  <c r="W128" i="12"/>
  <c r="W124" i="12"/>
  <c r="W120" i="12"/>
  <c r="W115" i="12"/>
  <c r="W110" i="12"/>
  <c r="W106" i="12"/>
  <c r="W105" i="12"/>
  <c r="W101" i="12"/>
  <c r="W96" i="12"/>
  <c r="W92" i="12"/>
  <c r="W87" i="12"/>
  <c r="W82" i="12"/>
  <c r="W79" i="12"/>
  <c r="W74" i="12"/>
  <c r="W134" i="12"/>
  <c r="W129" i="12"/>
  <c r="W125" i="12"/>
  <c r="W121" i="12"/>
  <c r="W116" i="12"/>
  <c r="W112" i="12"/>
  <c r="W111" i="12"/>
  <c r="W107" i="12"/>
  <c r="W102" i="12"/>
  <c r="W98" i="12"/>
  <c r="W97" i="12"/>
  <c r="W93" i="12"/>
  <c r="W88" i="12"/>
  <c r="W84" i="12"/>
  <c r="W83" i="12"/>
  <c r="W80" i="12"/>
  <c r="W75" i="12"/>
  <c r="W73" i="12"/>
  <c r="W72" i="12"/>
  <c r="W71" i="12"/>
  <c r="W70" i="12"/>
  <c r="W69" i="12"/>
  <c r="W68" i="12"/>
  <c r="W67" i="12"/>
  <c r="W66" i="12"/>
  <c r="W65" i="12"/>
  <c r="W64" i="12"/>
  <c r="W63" i="12"/>
  <c r="W62" i="12"/>
  <c r="W61" i="12"/>
  <c r="W60" i="12"/>
  <c r="W59" i="12"/>
  <c r="W58" i="12"/>
  <c r="W57" i="12"/>
  <c r="W56" i="12"/>
  <c r="W55" i="12"/>
  <c r="W54" i="12"/>
  <c r="W53" i="12"/>
  <c r="W52" i="12"/>
  <c r="W51" i="12"/>
  <c r="W50" i="12"/>
  <c r="W49" i="12"/>
  <c r="W48" i="12"/>
  <c r="W47" i="12"/>
  <c r="W46" i="12"/>
  <c r="W45" i="12"/>
  <c r="W44" i="12"/>
  <c r="W43" i="12"/>
  <c r="W42" i="12"/>
  <c r="W41" i="12"/>
  <c r="W40" i="12"/>
  <c r="W39" i="12"/>
  <c r="W38" i="12"/>
  <c r="W37" i="12"/>
  <c r="W36" i="12"/>
  <c r="W35" i="12"/>
  <c r="W34" i="12"/>
  <c r="W33" i="12"/>
  <c r="W32" i="12"/>
  <c r="W31" i="12"/>
  <c r="W30" i="12"/>
  <c r="W29" i="12"/>
  <c r="W28" i="12"/>
  <c r="W27" i="12"/>
  <c r="W26" i="12"/>
  <c r="W25" i="12"/>
  <c r="W24" i="12"/>
  <c r="W23" i="12"/>
  <c r="W22" i="12"/>
  <c r="W21" i="12"/>
  <c r="W20" i="12"/>
  <c r="W19" i="12"/>
  <c r="W135" i="12"/>
  <c r="W122" i="12"/>
  <c r="W103" i="12"/>
  <c r="W18" i="12"/>
  <c r="W9" i="12"/>
  <c r="W126" i="12"/>
  <c r="W77" i="12"/>
  <c r="W108" i="12"/>
  <c r="W99" i="12"/>
  <c r="W89" i="12"/>
  <c r="W17" i="12"/>
  <c r="W16" i="12"/>
  <c r="W8" i="12"/>
  <c r="W7" i="12"/>
  <c r="W6" i="12"/>
  <c r="W5" i="12"/>
  <c r="W113" i="12"/>
  <c r="W94" i="12"/>
  <c r="W76" i="12"/>
  <c r="W227" i="12"/>
  <c r="W187" i="12"/>
  <c r="W130" i="12"/>
  <c r="W117" i="12"/>
  <c r="W85" i="12"/>
  <c r="W15" i="12"/>
  <c r="W14" i="12"/>
  <c r="W13" i="12"/>
  <c r="W12" i="12"/>
  <c r="W11" i="12"/>
  <c r="W10" i="12"/>
  <c r="BC10" i="12"/>
  <c r="M10" i="12"/>
  <c r="O7" i="12"/>
  <c r="BB7" i="12"/>
  <c r="BB6" i="12"/>
  <c r="BB5" i="12"/>
  <c r="BB14" i="12"/>
  <c r="BD14" i="12" s="1"/>
  <c r="BE14" i="12" s="1"/>
  <c r="BB13" i="12"/>
  <c r="BB12" i="12"/>
  <c r="BD12" i="12" s="1"/>
  <c r="BE12" i="12" s="1"/>
  <c r="BB11" i="12"/>
  <c r="BD11" i="12" s="1"/>
  <c r="BE11" i="12" s="1"/>
  <c r="BB10" i="12"/>
  <c r="BB8" i="12"/>
  <c r="BB9" i="12"/>
  <c r="N17" i="12"/>
  <c r="BD7" i="12"/>
  <c r="BE7" i="12" s="1"/>
  <c r="M18" i="12"/>
  <c r="J44" i="12"/>
  <c r="J60" i="12"/>
  <c r="J64" i="12"/>
  <c r="J5" i="12"/>
  <c r="J6" i="12"/>
  <c r="J8" i="12"/>
  <c r="M11" i="12"/>
  <c r="M12" i="12"/>
  <c r="M14" i="12"/>
  <c r="J16" i="12"/>
  <c r="P16" i="12"/>
  <c r="J17" i="12"/>
  <c r="J20" i="12"/>
  <c r="J24" i="12"/>
  <c r="J39" i="12"/>
  <c r="J43" i="12"/>
  <c r="J47" i="12"/>
  <c r="J51" i="12"/>
  <c r="J55" i="12"/>
  <c r="J59" i="12"/>
  <c r="J63" i="12"/>
  <c r="J67" i="12"/>
  <c r="O17" i="12"/>
  <c r="J68" i="12"/>
  <c r="J9" i="12"/>
  <c r="J18" i="12"/>
  <c r="J19" i="12"/>
  <c r="J23" i="12"/>
  <c r="J27" i="12"/>
  <c r="J46" i="12"/>
  <c r="J50" i="12"/>
  <c r="J54" i="12"/>
  <c r="J58" i="12"/>
  <c r="J62" i="12"/>
  <c r="J66" i="12"/>
  <c r="J76" i="12"/>
  <c r="J75" i="12"/>
  <c r="J74" i="12"/>
  <c r="J159" i="12"/>
  <c r="J155" i="12"/>
  <c r="J160" i="12"/>
  <c r="J156" i="12"/>
  <c r="J152" i="12"/>
  <c r="J148" i="12"/>
  <c r="J157" i="12"/>
  <c r="J150" i="12"/>
  <c r="J158" i="12"/>
  <c r="J13" i="12"/>
  <c r="J15" i="12"/>
  <c r="J25" i="12"/>
  <c r="J52" i="12"/>
  <c r="J22" i="12"/>
  <c r="J30" i="12"/>
  <c r="J37" i="12"/>
  <c r="J49" i="12"/>
  <c r="J57" i="12"/>
  <c r="J61" i="12"/>
  <c r="J65" i="12"/>
  <c r="J73" i="12"/>
  <c r="J151" i="12"/>
  <c r="J138" i="12"/>
  <c r="J142" i="12"/>
  <c r="J149" i="12"/>
  <c r="J153" i="12"/>
  <c r="J165" i="12"/>
  <c r="J169" i="12"/>
  <c r="J173" i="12"/>
  <c r="J172" i="12"/>
  <c r="J78" i="12"/>
  <c r="J79" i="12"/>
  <c r="J80" i="12"/>
  <c r="J81" i="12"/>
  <c r="J82" i="12"/>
  <c r="J85" i="12"/>
  <c r="J86" i="12"/>
  <c r="J87" i="12"/>
  <c r="J88" i="12"/>
  <c r="J89" i="12"/>
  <c r="J92" i="12"/>
  <c r="J93" i="12"/>
  <c r="J94" i="12"/>
  <c r="J95" i="12"/>
  <c r="J96" i="12"/>
  <c r="J99" i="12"/>
  <c r="J100" i="12"/>
  <c r="J101" i="12"/>
  <c r="J102" i="12"/>
  <c r="J103" i="12"/>
  <c r="J104" i="12"/>
  <c r="J107" i="12"/>
  <c r="J108" i="12"/>
  <c r="J109" i="12"/>
  <c r="J110" i="12"/>
  <c r="J113" i="12"/>
  <c r="J114" i="12"/>
  <c r="J115" i="12"/>
  <c r="J116" i="12"/>
  <c r="J117" i="12"/>
  <c r="J120" i="12"/>
  <c r="J121" i="12"/>
  <c r="J122" i="12"/>
  <c r="J123" i="12"/>
  <c r="J124" i="12"/>
  <c r="J125" i="12"/>
  <c r="J126" i="12"/>
  <c r="J127" i="12"/>
  <c r="J128" i="12"/>
  <c r="J129" i="12"/>
  <c r="J130" i="12"/>
  <c r="J133" i="12"/>
  <c r="J134" i="12"/>
  <c r="J135" i="12"/>
  <c r="J163" i="12"/>
  <c r="J171" i="12"/>
  <c r="J176" i="12"/>
  <c r="J177" i="12"/>
  <c r="J178" i="12"/>
  <c r="J179" i="12"/>
  <c r="J180" i="12"/>
  <c r="J183" i="12"/>
  <c r="J184" i="12"/>
  <c r="J185" i="12"/>
  <c r="J186" i="12"/>
  <c r="J187" i="12"/>
  <c r="J190" i="12"/>
  <c r="J191" i="12"/>
  <c r="J192" i="12"/>
  <c r="J193" i="12"/>
  <c r="J194" i="12"/>
  <c r="J195" i="12"/>
  <c r="J196" i="12"/>
  <c r="J197" i="12"/>
  <c r="J198" i="12"/>
  <c r="J199" i="12"/>
  <c r="J200" i="12"/>
  <c r="J201" i="12"/>
  <c r="J211" i="12"/>
  <c r="J210" i="12"/>
  <c r="J209" i="12"/>
  <c r="J208" i="12"/>
  <c r="J207" i="12"/>
  <c r="J206" i="12"/>
  <c r="J204" i="12"/>
  <c r="J205" i="12"/>
  <c r="J213" i="12"/>
  <c r="J214" i="12"/>
  <c r="J215" i="12"/>
  <c r="J216" i="12"/>
  <c r="J217" i="12"/>
  <c r="J220" i="12"/>
  <c r="J221" i="12"/>
  <c r="J222" i="12"/>
  <c r="J223" i="12"/>
  <c r="J224" i="12"/>
  <c r="J225" i="12"/>
  <c r="J226" i="12"/>
  <c r="J227" i="12"/>
  <c r="J228" i="12"/>
  <c r="J229" i="12"/>
  <c r="J230" i="12"/>
  <c r="J245" i="12"/>
  <c r="J244" i="12"/>
  <c r="J243" i="12"/>
  <c r="J242" i="12"/>
  <c r="J241" i="12"/>
  <c r="J240" i="12"/>
  <c r="J239" i="12"/>
  <c r="J233" i="12"/>
  <c r="J234" i="12"/>
  <c r="J235" i="12"/>
  <c r="J236" i="12"/>
  <c r="J237" i="12"/>
  <c r="J238" i="12"/>
  <c r="J258" i="12"/>
  <c r="J257" i="12"/>
  <c r="J256" i="12"/>
  <c r="J247" i="12"/>
  <c r="J248" i="12"/>
  <c r="J249" i="12"/>
  <c r="J250" i="12"/>
  <c r="J251" i="12"/>
  <c r="J252" i="12"/>
  <c r="J253" i="12"/>
  <c r="J254" i="12"/>
  <c r="J255" i="12"/>
  <c r="J260" i="12"/>
  <c r="J261" i="12"/>
  <c r="J262" i="12"/>
  <c r="J263" i="12"/>
  <c r="J264" i="12"/>
  <c r="J265" i="12"/>
  <c r="J266" i="12"/>
  <c r="J311" i="12"/>
  <c r="J309" i="12"/>
  <c r="J307" i="12"/>
  <c r="J305" i="12"/>
  <c r="J304" i="12"/>
  <c r="J303" i="12"/>
  <c r="J310" i="12"/>
  <c r="J308" i="12"/>
  <c r="J302" i="12"/>
  <c r="J301" i="12"/>
  <c r="J300" i="12"/>
  <c r="J299" i="12"/>
  <c r="J298" i="12"/>
  <c r="J297" i="12"/>
  <c r="J296" i="12"/>
  <c r="J306" i="12"/>
  <c r="J295" i="12"/>
  <c r="J294" i="12"/>
  <c r="J293" i="12"/>
  <c r="J292" i="12"/>
  <c r="J291" i="12"/>
  <c r="J288" i="12"/>
  <c r="J289" i="12"/>
  <c r="J287" i="12"/>
  <c r="J286" i="12"/>
  <c r="J285" i="12"/>
  <c r="J284" i="12"/>
  <c r="J283" i="12"/>
  <c r="J282" i="12"/>
  <c r="J281" i="12"/>
  <c r="J280" i="12"/>
  <c r="J279" i="12"/>
  <c r="J278" i="12"/>
  <c r="J277" i="12"/>
  <c r="J276" i="12"/>
  <c r="J275" i="12"/>
  <c r="J274" i="12"/>
  <c r="J273" i="12"/>
  <c r="J272" i="12"/>
  <c r="J269" i="12"/>
  <c r="J270" i="12"/>
  <c r="J271" i="12"/>
  <c r="W311" i="11"/>
  <c r="W309" i="11"/>
  <c r="W307" i="11"/>
  <c r="W305" i="11"/>
  <c r="W304" i="11"/>
  <c r="W303" i="11"/>
  <c r="W302" i="11"/>
  <c r="W301" i="11"/>
  <c r="W300" i="11"/>
  <c r="W299" i="11"/>
  <c r="W298" i="11"/>
  <c r="W297" i="11"/>
  <c r="W310" i="11"/>
  <c r="W308" i="11"/>
  <c r="W306" i="11"/>
  <c r="W296" i="11"/>
  <c r="W295" i="11"/>
  <c r="W293" i="11"/>
  <c r="W291" i="11"/>
  <c r="W289" i="11"/>
  <c r="W287" i="11"/>
  <c r="W285" i="11"/>
  <c r="W288" i="11"/>
  <c r="W286" i="11"/>
  <c r="W284" i="11"/>
  <c r="W282" i="11"/>
  <c r="W278" i="11"/>
  <c r="W274" i="11"/>
  <c r="W270" i="11"/>
  <c r="W267" i="11"/>
  <c r="W281" i="11"/>
  <c r="W277" i="11"/>
  <c r="W273" i="11"/>
  <c r="W269" i="11"/>
  <c r="W266" i="11"/>
  <c r="W292" i="11"/>
  <c r="W280" i="11"/>
  <c r="W279" i="11"/>
  <c r="W272" i="11"/>
  <c r="W271" i="11"/>
  <c r="W262" i="11"/>
  <c r="W260" i="11"/>
  <c r="W258" i="11"/>
  <c r="W256" i="11"/>
  <c r="W254" i="11"/>
  <c r="W252" i="11"/>
  <c r="W250" i="11"/>
  <c r="W248" i="11"/>
  <c r="W246" i="11"/>
  <c r="W290" i="11"/>
  <c r="W265" i="11"/>
  <c r="W264" i="11"/>
  <c r="W294" i="11"/>
  <c r="W275" i="11"/>
  <c r="W241" i="11"/>
  <c r="W237" i="11"/>
  <c r="W233" i="11"/>
  <c r="W230" i="11"/>
  <c r="W226" i="11"/>
  <c r="W222" i="11"/>
  <c r="W215" i="11"/>
  <c r="W208" i="11"/>
  <c r="W204" i="11"/>
  <c r="W202" i="11"/>
  <c r="W201" i="11"/>
  <c r="W200" i="11"/>
  <c r="W199" i="11"/>
  <c r="W198" i="11"/>
  <c r="W197" i="11"/>
  <c r="W196" i="11"/>
  <c r="W195" i="11"/>
  <c r="W194" i="11"/>
  <c r="W193" i="11"/>
  <c r="W192" i="11"/>
  <c r="W191" i="11"/>
  <c r="W190" i="11"/>
  <c r="W189" i="11"/>
  <c r="W188" i="11"/>
  <c r="W187" i="11"/>
  <c r="W186" i="11"/>
  <c r="W185" i="11"/>
  <c r="W184" i="11"/>
  <c r="W183" i="11"/>
  <c r="W182" i="11"/>
  <c r="W181" i="11"/>
  <c r="W180" i="11"/>
  <c r="W179" i="11"/>
  <c r="W178" i="11"/>
  <c r="W177" i="11"/>
  <c r="W176" i="11"/>
  <c r="W175" i="11"/>
  <c r="W174" i="11"/>
  <c r="W173" i="11"/>
  <c r="W172" i="11"/>
  <c r="W171" i="11"/>
  <c r="W170" i="11"/>
  <c r="W169" i="11"/>
  <c r="W168" i="11"/>
  <c r="W167" i="11"/>
  <c r="W166" i="11"/>
  <c r="W165" i="11"/>
  <c r="W164" i="11"/>
  <c r="W163" i="11"/>
  <c r="W162" i="11"/>
  <c r="W161" i="11"/>
  <c r="W160" i="11"/>
  <c r="W159" i="11"/>
  <c r="W158" i="11"/>
  <c r="W157" i="11"/>
  <c r="W156" i="11"/>
  <c r="W155" i="11"/>
  <c r="W154" i="11"/>
  <c r="W153" i="11"/>
  <c r="W152" i="11"/>
  <c r="W151" i="11"/>
  <c r="W150" i="11"/>
  <c r="W149" i="11"/>
  <c r="W148" i="11"/>
  <c r="W147" i="11"/>
  <c r="W146" i="11"/>
  <c r="W145" i="11"/>
  <c r="W144" i="11"/>
  <c r="W143" i="11"/>
  <c r="W142" i="11"/>
  <c r="W141" i="11"/>
  <c r="W140" i="11"/>
  <c r="W139" i="11"/>
  <c r="W138" i="11"/>
  <c r="W137" i="11"/>
  <c r="W136" i="11"/>
  <c r="W135" i="11"/>
  <c r="W134" i="11"/>
  <c r="W133" i="11"/>
  <c r="W268" i="11"/>
  <c r="W245" i="11"/>
  <c r="W240" i="11"/>
  <c r="W236" i="11"/>
  <c r="W232" i="11"/>
  <c r="W229" i="11"/>
  <c r="W225" i="11"/>
  <c r="W221" i="11"/>
  <c r="W218" i="11"/>
  <c r="W214" i="11"/>
  <c r="W211" i="11"/>
  <c r="W207" i="11"/>
  <c r="W203" i="11"/>
  <c r="W276" i="11"/>
  <c r="W243" i="11"/>
  <c r="W242" i="11"/>
  <c r="W235" i="11"/>
  <c r="W234" i="11"/>
  <c r="W231" i="11"/>
  <c r="W224" i="11"/>
  <c r="W223" i="11"/>
  <c r="W206" i="11"/>
  <c r="W205" i="11"/>
  <c r="W261" i="11"/>
  <c r="W257" i="11"/>
  <c r="W253" i="11"/>
  <c r="W249" i="11"/>
  <c r="W217" i="11"/>
  <c r="W216" i="11"/>
  <c r="W132" i="11"/>
  <c r="W131" i="11"/>
  <c r="W130" i="11"/>
  <c r="W129" i="11"/>
  <c r="W128" i="11"/>
  <c r="W127" i="11"/>
  <c r="W126" i="11"/>
  <c r="W125" i="11"/>
  <c r="W124" i="11"/>
  <c r="W123" i="11"/>
  <c r="W122" i="11"/>
  <c r="W121" i="11"/>
  <c r="W120" i="11"/>
  <c r="W119" i="11"/>
  <c r="W118" i="11"/>
  <c r="W117" i="11"/>
  <c r="W116" i="11"/>
  <c r="W115" i="11"/>
  <c r="W114" i="11"/>
  <c r="W113" i="11"/>
  <c r="W112" i="11"/>
  <c r="W111" i="11"/>
  <c r="W110" i="11"/>
  <c r="W109" i="11"/>
  <c r="W108" i="11"/>
  <c r="W107" i="11"/>
  <c r="W106" i="11"/>
  <c r="W105" i="11"/>
  <c r="W104" i="11"/>
  <c r="W103" i="11"/>
  <c r="W102" i="11"/>
  <c r="W101" i="11"/>
  <c r="W100" i="11"/>
  <c r="W99" i="11"/>
  <c r="W98" i="11"/>
  <c r="W97" i="11"/>
  <c r="W96" i="11"/>
  <c r="W95" i="11"/>
  <c r="W94" i="11"/>
  <c r="W93" i="11"/>
  <c r="W92" i="11"/>
  <c r="W91" i="11"/>
  <c r="W90" i="11"/>
  <c r="W89" i="11"/>
  <c r="W88" i="11"/>
  <c r="W87" i="11"/>
  <c r="W86" i="11"/>
  <c r="W85" i="11"/>
  <c r="W84" i="11"/>
  <c r="W83" i="11"/>
  <c r="W82" i="11"/>
  <c r="W81" i="11"/>
  <c r="W80" i="11"/>
  <c r="W79" i="11"/>
  <c r="W78" i="11"/>
  <c r="W77" i="11"/>
  <c r="W76" i="11"/>
  <c r="W75" i="11"/>
  <c r="W74" i="11"/>
  <c r="W73" i="11"/>
  <c r="W72" i="11"/>
  <c r="W283" i="11"/>
  <c r="W259" i="11"/>
  <c r="W220" i="11"/>
  <c r="W15" i="11"/>
  <c r="W14" i="11"/>
  <c r="W13" i="11"/>
  <c r="W12" i="11"/>
  <c r="W247" i="11"/>
  <c r="W239" i="11"/>
  <c r="W219" i="11"/>
  <c r="W213" i="11"/>
  <c r="W212" i="11"/>
  <c r="W210" i="11"/>
  <c r="W10" i="11"/>
  <c r="W255" i="11"/>
  <c r="W228" i="11"/>
  <c r="W71" i="11"/>
  <c r="W69" i="11"/>
  <c r="W67" i="11"/>
  <c r="W65" i="11"/>
  <c r="W63" i="11"/>
  <c r="W61" i="11"/>
  <c r="W59" i="11"/>
  <c r="W57" i="11"/>
  <c r="W55" i="11"/>
  <c r="W53" i="11"/>
  <c r="W51" i="11"/>
  <c r="W49" i="11"/>
  <c r="W47" i="11"/>
  <c r="W45" i="11"/>
  <c r="W43" i="11"/>
  <c r="W41" i="11"/>
  <c r="W39" i="11"/>
  <c r="W37" i="11"/>
  <c r="W35" i="11"/>
  <c r="W33" i="11"/>
  <c r="W31" i="11"/>
  <c r="W29" i="11"/>
  <c r="W27" i="11"/>
  <c r="W25" i="11"/>
  <c r="W23" i="11"/>
  <c r="W21" i="11"/>
  <c r="W19" i="11"/>
  <c r="W68" i="11"/>
  <c r="W62" i="11"/>
  <c r="W56" i="11"/>
  <c r="W54" i="11"/>
  <c r="W52" i="11"/>
  <c r="W48" i="11"/>
  <c r="W46" i="11"/>
  <c r="W42" i="11"/>
  <c r="W40" i="11"/>
  <c r="W32" i="11"/>
  <c r="W30" i="11"/>
  <c r="W28" i="11"/>
  <c r="W26" i="11"/>
  <c r="W24" i="11"/>
  <c r="W22" i="11"/>
  <c r="W18" i="11"/>
  <c r="W8" i="11"/>
  <c r="W7" i="11"/>
  <c r="W6" i="11"/>
  <c r="W263" i="11"/>
  <c r="W244" i="11"/>
  <c r="W238" i="11"/>
  <c r="W209" i="11"/>
  <c r="W251" i="11"/>
  <c r="W227" i="11"/>
  <c r="W17" i="11"/>
  <c r="W11" i="11"/>
  <c r="W9" i="11"/>
  <c r="W70" i="11"/>
  <c r="W66" i="11"/>
  <c r="W64" i="11"/>
  <c r="W60" i="11"/>
  <c r="W58" i="11"/>
  <c r="W50" i="11"/>
  <c r="W44" i="11"/>
  <c r="W38" i="11"/>
  <c r="W36" i="11"/>
  <c r="W34" i="11"/>
  <c r="W20" i="11"/>
  <c r="W16" i="11"/>
  <c r="W5" i="11"/>
  <c r="AP8" i="11"/>
  <c r="AP12" i="11"/>
  <c r="AP10" i="11"/>
  <c r="AP13" i="11"/>
  <c r="AP9" i="11"/>
  <c r="AP11" i="11"/>
  <c r="AP7" i="11"/>
  <c r="AP6" i="11"/>
  <c r="AP5" i="11"/>
  <c r="AP14" i="11"/>
  <c r="M10" i="11"/>
  <c r="AQ10" i="11"/>
  <c r="AR10" i="11" s="1"/>
  <c r="AS10" i="11" s="1"/>
  <c r="J8" i="11"/>
  <c r="J30" i="11"/>
  <c r="J32" i="11"/>
  <c r="J34" i="11"/>
  <c r="J44" i="11"/>
  <c r="J46" i="11"/>
  <c r="J50" i="11"/>
  <c r="J52" i="11"/>
  <c r="J54" i="11"/>
  <c r="J58" i="11"/>
  <c r="J62" i="11"/>
  <c r="J66" i="11"/>
  <c r="J76" i="11"/>
  <c r="J74" i="11"/>
  <c r="J72" i="11"/>
  <c r="J82" i="11"/>
  <c r="J80" i="11"/>
  <c r="J78" i="11"/>
  <c r="J79" i="11"/>
  <c r="J83" i="11"/>
  <c r="M5" i="11"/>
  <c r="M6" i="11"/>
  <c r="M7" i="11"/>
  <c r="J138" i="11"/>
  <c r="J136" i="11"/>
  <c r="J134" i="11"/>
  <c r="J139" i="11"/>
  <c r="J137" i="11"/>
  <c r="J135" i="11"/>
  <c r="J133" i="11"/>
  <c r="M17" i="11"/>
  <c r="J17" i="11"/>
  <c r="J16" i="11"/>
  <c r="J23" i="11"/>
  <c r="J25" i="11"/>
  <c r="J27" i="11"/>
  <c r="J29" i="11"/>
  <c r="J31" i="11"/>
  <c r="J37" i="11"/>
  <c r="J39" i="11"/>
  <c r="J43" i="11"/>
  <c r="J45" i="11"/>
  <c r="J49" i="11"/>
  <c r="J51" i="11"/>
  <c r="J53" i="11"/>
  <c r="J57" i="11"/>
  <c r="J59" i="11"/>
  <c r="J61" i="11"/>
  <c r="J63" i="11"/>
  <c r="J65" i="11"/>
  <c r="J67" i="11"/>
  <c r="J69" i="11"/>
  <c r="J71" i="11"/>
  <c r="J90" i="11"/>
  <c r="J166" i="11"/>
  <c r="J164" i="11"/>
  <c r="J162" i="11"/>
  <c r="J163" i="11"/>
  <c r="J165" i="11"/>
  <c r="J167" i="11"/>
  <c r="J13" i="11"/>
  <c r="J12" i="11"/>
  <c r="J11" i="11"/>
  <c r="J60" i="11"/>
  <c r="J64" i="11"/>
  <c r="J73" i="11"/>
  <c r="J75" i="11"/>
  <c r="J81" i="11"/>
  <c r="J96" i="11"/>
  <c r="J94" i="11"/>
  <c r="J92" i="11"/>
  <c r="J93" i="11"/>
  <c r="J95" i="11"/>
  <c r="AQ7" i="11"/>
  <c r="AR7" i="11" s="1"/>
  <c r="AS7" i="11" s="1"/>
  <c r="J9" i="11"/>
  <c r="J118" i="11"/>
  <c r="J114" i="11"/>
  <c r="J117" i="11"/>
  <c r="J113" i="11"/>
  <c r="J130" i="11"/>
  <c r="J126" i="11"/>
  <c r="J122" i="11"/>
  <c r="J129" i="11"/>
  <c r="J125" i="11"/>
  <c r="J121" i="11"/>
  <c r="J120" i="11"/>
  <c r="J127" i="11"/>
  <c r="J128" i="11"/>
  <c r="J86" i="11"/>
  <c r="J88" i="11"/>
  <c r="J100" i="11"/>
  <c r="J102" i="11"/>
  <c r="J108" i="11"/>
  <c r="J152" i="11"/>
  <c r="J150" i="11"/>
  <c r="J148" i="11"/>
  <c r="J149" i="11"/>
  <c r="J151" i="11"/>
  <c r="J153" i="11"/>
  <c r="J142" i="11"/>
  <c r="J144" i="11"/>
  <c r="J156" i="11"/>
  <c r="J158" i="11"/>
  <c r="J170" i="11"/>
  <c r="J172" i="11"/>
  <c r="J267" i="11"/>
  <c r="J266" i="11"/>
  <c r="J265" i="11"/>
  <c r="J264" i="11"/>
  <c r="J262" i="11"/>
  <c r="J260" i="11"/>
  <c r="J263" i="11"/>
  <c r="J176" i="11"/>
  <c r="J177" i="11"/>
  <c r="J178" i="11"/>
  <c r="J179" i="11"/>
  <c r="J180" i="11"/>
  <c r="J183" i="11"/>
  <c r="J184" i="11"/>
  <c r="J185" i="11"/>
  <c r="J186" i="11"/>
  <c r="J187" i="11"/>
  <c r="J190" i="11"/>
  <c r="J191" i="11"/>
  <c r="J192" i="11"/>
  <c r="J193" i="11"/>
  <c r="J194" i="11"/>
  <c r="J195" i="11"/>
  <c r="J196" i="11"/>
  <c r="J197" i="11"/>
  <c r="J198" i="11"/>
  <c r="J199" i="11"/>
  <c r="J200" i="11"/>
  <c r="J201" i="11"/>
  <c r="J244" i="11"/>
  <c r="J248" i="11"/>
  <c r="J250" i="11"/>
  <c r="J252" i="11"/>
  <c r="J254" i="11"/>
  <c r="J256" i="11"/>
  <c r="J204" i="11"/>
  <c r="J205" i="11"/>
  <c r="J206" i="11"/>
  <c r="J207" i="11"/>
  <c r="J208" i="11"/>
  <c r="J209" i="11"/>
  <c r="J210" i="11"/>
  <c r="J213" i="11"/>
  <c r="J214" i="11"/>
  <c r="J215" i="11"/>
  <c r="J216" i="11"/>
  <c r="J217" i="11"/>
  <c r="J220" i="11"/>
  <c r="J221" i="11"/>
  <c r="J222" i="11"/>
  <c r="J223" i="11"/>
  <c r="J224" i="11"/>
  <c r="J225" i="11"/>
  <c r="J226" i="11"/>
  <c r="J227" i="11"/>
  <c r="J228" i="11"/>
  <c r="J229" i="11"/>
  <c r="J230" i="11"/>
  <c r="J233" i="11"/>
  <c r="J234" i="11"/>
  <c r="J235" i="11"/>
  <c r="J236" i="11"/>
  <c r="J237" i="11"/>
  <c r="J238" i="11"/>
  <c r="J239" i="11"/>
  <c r="J240" i="11"/>
  <c r="J241" i="11"/>
  <c r="J242" i="11"/>
  <c r="J311" i="11"/>
  <c r="J309" i="11"/>
  <c r="J307" i="11"/>
  <c r="J305" i="11"/>
  <c r="J304" i="11"/>
  <c r="J303" i="11"/>
  <c r="J302" i="11"/>
  <c r="J301" i="11"/>
  <c r="J300" i="11"/>
  <c r="J299" i="11"/>
  <c r="J298" i="11"/>
  <c r="J306" i="11"/>
  <c r="J297" i="11"/>
  <c r="J308" i="11"/>
  <c r="J269" i="11"/>
  <c r="J270" i="11"/>
  <c r="J271" i="11"/>
  <c r="J272" i="11"/>
  <c r="J273" i="11"/>
  <c r="J274" i="11"/>
  <c r="J275" i="11"/>
  <c r="J276" i="11"/>
  <c r="J277" i="11"/>
  <c r="J278" i="11"/>
  <c r="J279" i="11"/>
  <c r="J280" i="11"/>
  <c r="J281" i="11"/>
  <c r="J282" i="11"/>
  <c r="J283" i="11"/>
  <c r="J284" i="11"/>
  <c r="J286" i="11"/>
  <c r="J288" i="11"/>
  <c r="J292" i="11"/>
  <c r="J294" i="11"/>
  <c r="J296" i="11"/>
  <c r="J310" i="11"/>
  <c r="AP7" i="10"/>
  <c r="AP6" i="10"/>
  <c r="AP5" i="10"/>
  <c r="AP14" i="10"/>
  <c r="AP12" i="10"/>
  <c r="AP10" i="10"/>
  <c r="AP13" i="10"/>
  <c r="AP11" i="10"/>
  <c r="AP8" i="10"/>
  <c r="AP9" i="10"/>
  <c r="W311" i="10"/>
  <c r="W309" i="10"/>
  <c r="W307" i="10"/>
  <c r="W305" i="10"/>
  <c r="W304" i="10"/>
  <c r="W303" i="10"/>
  <c r="W302" i="10"/>
  <c r="W301" i="10"/>
  <c r="W300" i="10"/>
  <c r="W299" i="10"/>
  <c r="W298" i="10"/>
  <c r="W297" i="10"/>
  <c r="W310" i="10"/>
  <c r="W308" i="10"/>
  <c r="W306" i="10"/>
  <c r="W287" i="10"/>
  <c r="W285" i="10"/>
  <c r="W296" i="10"/>
  <c r="W295" i="10"/>
  <c r="W294" i="10"/>
  <c r="W293" i="10"/>
  <c r="W292" i="10"/>
  <c r="W291" i="10"/>
  <c r="W290" i="10"/>
  <c r="W286" i="10"/>
  <c r="W284" i="10"/>
  <c r="W283" i="10"/>
  <c r="W282" i="10"/>
  <c r="W281" i="10"/>
  <c r="W280" i="10"/>
  <c r="W279" i="10"/>
  <c r="W278" i="10"/>
  <c r="W277" i="10"/>
  <c r="W276" i="10"/>
  <c r="W275" i="10"/>
  <c r="W274" i="10"/>
  <c r="W288" i="10"/>
  <c r="W289" i="10"/>
  <c r="W273" i="10"/>
  <c r="W272" i="10"/>
  <c r="W271" i="10"/>
  <c r="W270" i="10"/>
  <c r="W269" i="10"/>
  <c r="W268" i="10"/>
  <c r="W267" i="10"/>
  <c r="W266" i="10"/>
  <c r="W265" i="10"/>
  <c r="W264" i="10"/>
  <c r="W263" i="10"/>
  <c r="W262" i="10"/>
  <c r="W261" i="10"/>
  <c r="W260" i="10"/>
  <c r="W259" i="10"/>
  <c r="W258" i="10"/>
  <c r="W257" i="10"/>
  <c r="W256" i="10"/>
  <c r="W255" i="10"/>
  <c r="W254" i="10"/>
  <c r="W253" i="10"/>
  <c r="W252" i="10"/>
  <c r="W251" i="10"/>
  <c r="W250" i="10"/>
  <c r="W249" i="10"/>
  <c r="W248" i="10"/>
  <c r="W247" i="10"/>
  <c r="W246" i="10"/>
  <c r="W245" i="10"/>
  <c r="W244" i="10"/>
  <c r="W243" i="10"/>
  <c r="W242" i="10"/>
  <c r="W241" i="10"/>
  <c r="W240" i="10"/>
  <c r="W239" i="10"/>
  <c r="W238" i="10"/>
  <c r="W237" i="10"/>
  <c r="W236" i="10"/>
  <c r="W235" i="10"/>
  <c r="W234" i="10"/>
  <c r="W233" i="10"/>
  <c r="W232" i="10"/>
  <c r="W231" i="10"/>
  <c r="W230" i="10"/>
  <c r="W229" i="10"/>
  <c r="W228" i="10"/>
  <c r="W227" i="10"/>
  <c r="W226" i="10"/>
  <c r="W225" i="10"/>
  <c r="W224" i="10"/>
  <c r="W223" i="10"/>
  <c r="W222" i="10"/>
  <c r="W201" i="10"/>
  <c r="W200" i="10"/>
  <c r="W199" i="10"/>
  <c r="W198" i="10"/>
  <c r="W197" i="10"/>
  <c r="W196" i="10"/>
  <c r="W195" i="10"/>
  <c r="W194" i="10"/>
  <c r="W193" i="10"/>
  <c r="W192" i="10"/>
  <c r="W191" i="10"/>
  <c r="W190" i="10"/>
  <c r="W189" i="10"/>
  <c r="W188" i="10"/>
  <c r="W187" i="10"/>
  <c r="W186" i="10"/>
  <c r="W185" i="10"/>
  <c r="W184" i="10"/>
  <c r="W183" i="10"/>
  <c r="W182" i="10"/>
  <c r="W181" i="10"/>
  <c r="W180" i="10"/>
  <c r="W179" i="10"/>
  <c r="W178" i="10"/>
  <c r="W177" i="10"/>
  <c r="W176" i="10"/>
  <c r="W175" i="10"/>
  <c r="W174" i="10"/>
  <c r="W173" i="10"/>
  <c r="W172" i="10"/>
  <c r="W171" i="10"/>
  <c r="W170" i="10"/>
  <c r="W169" i="10"/>
  <c r="W168" i="10"/>
  <c r="W167" i="10"/>
  <c r="W166" i="10"/>
  <c r="W165" i="10"/>
  <c r="W164" i="10"/>
  <c r="W163" i="10"/>
  <c r="W162" i="10"/>
  <c r="W161" i="10"/>
  <c r="W160" i="10"/>
  <c r="W159" i="10"/>
  <c r="W158" i="10"/>
  <c r="W157" i="10"/>
  <c r="W221" i="10"/>
  <c r="W220" i="10"/>
  <c r="W219" i="10"/>
  <c r="W206" i="10"/>
  <c r="W204" i="10"/>
  <c r="W202" i="10"/>
  <c r="W218" i="10"/>
  <c r="W217" i="10"/>
  <c r="W216" i="10"/>
  <c r="W215" i="10"/>
  <c r="W214" i="10"/>
  <c r="W213" i="10"/>
  <c r="W212" i="10"/>
  <c r="W211" i="10"/>
  <c r="W207" i="10"/>
  <c r="W205" i="10"/>
  <c r="W208" i="10"/>
  <c r="W209" i="10"/>
  <c r="W203" i="10"/>
  <c r="W155" i="10"/>
  <c r="W154" i="10"/>
  <c r="W153" i="10"/>
  <c r="W152" i="10"/>
  <c r="W151" i="10"/>
  <c r="W150" i="10"/>
  <c r="W149" i="10"/>
  <c r="W148" i="10"/>
  <c r="W147" i="10"/>
  <c r="W146" i="10"/>
  <c r="W145" i="10"/>
  <c r="W144" i="10"/>
  <c r="W143" i="10"/>
  <c r="W142" i="10"/>
  <c r="W141" i="10"/>
  <c r="W140" i="10"/>
  <c r="W139" i="10"/>
  <c r="W138" i="10"/>
  <c r="W137" i="10"/>
  <c r="W136" i="10"/>
  <c r="W135" i="10"/>
  <c r="W134" i="10"/>
  <c r="W133" i="10"/>
  <c r="W132" i="10"/>
  <c r="W131" i="10"/>
  <c r="W130" i="10"/>
  <c r="W129" i="10"/>
  <c r="W128" i="10"/>
  <c r="W127" i="10"/>
  <c r="W126" i="10"/>
  <c r="W125" i="10"/>
  <c r="W124" i="10"/>
  <c r="W123" i="10"/>
  <c r="W122" i="10"/>
  <c r="W121" i="10"/>
  <c r="W120" i="10"/>
  <c r="W119" i="10"/>
  <c r="W118" i="10"/>
  <c r="W117" i="10"/>
  <c r="W116" i="10"/>
  <c r="W115" i="10"/>
  <c r="W114" i="10"/>
  <c r="W113" i="10"/>
  <c r="W112" i="10"/>
  <c r="W111" i="10"/>
  <c r="W210" i="10"/>
  <c r="W156" i="10"/>
  <c r="W110" i="10"/>
  <c r="W109" i="10"/>
  <c r="W108" i="10"/>
  <c r="W107" i="10"/>
  <c r="W106" i="10"/>
  <c r="W105" i="10"/>
  <c r="W104" i="10"/>
  <c r="W103" i="10"/>
  <c r="W102" i="10"/>
  <c r="W101" i="10"/>
  <c r="W100" i="10"/>
  <c r="W99" i="10"/>
  <c r="W98" i="10"/>
  <c r="W97" i="10"/>
  <c r="W96" i="10"/>
  <c r="W95" i="10"/>
  <c r="W94" i="10"/>
  <c r="W93" i="10"/>
  <c r="W92" i="10"/>
  <c r="W91" i="10"/>
  <c r="W90" i="10"/>
  <c r="W89" i="10"/>
  <c r="W88" i="10"/>
  <c r="W87" i="10"/>
  <c r="W86" i="10"/>
  <c r="W85" i="10"/>
  <c r="W84" i="10"/>
  <c r="W83" i="10"/>
  <c r="W82" i="10"/>
  <c r="W81" i="10"/>
  <c r="W80" i="10"/>
  <c r="W79" i="10"/>
  <c r="W78" i="10"/>
  <c r="W77" i="10"/>
  <c r="W76" i="10"/>
  <c r="W75" i="10"/>
  <c r="W74" i="10"/>
  <c r="W73" i="10"/>
  <c r="W72" i="10"/>
  <c r="W71" i="10"/>
  <c r="W70" i="10"/>
  <c r="W69" i="10"/>
  <c r="W68" i="10"/>
  <c r="W67" i="10"/>
  <c r="W66" i="10"/>
  <c r="W65" i="10"/>
  <c r="W64" i="10"/>
  <c r="W63" i="10"/>
  <c r="W62" i="10"/>
  <c r="W61" i="10"/>
  <c r="W60" i="10"/>
  <c r="W59" i="10"/>
  <c r="W58" i="10"/>
  <c r="W57" i="10"/>
  <c r="W56" i="10"/>
  <c r="W55" i="10"/>
  <c r="W54" i="10"/>
  <c r="W53" i="10"/>
  <c r="W52" i="10"/>
  <c r="W51" i="10"/>
  <c r="W50" i="10"/>
  <c r="W49" i="10"/>
  <c r="W48" i="10"/>
  <c r="W47" i="10"/>
  <c r="W46" i="10"/>
  <c r="W45" i="10"/>
  <c r="W44" i="10"/>
  <c r="W43" i="10"/>
  <c r="W42" i="10"/>
  <c r="W41" i="10"/>
  <c r="W40" i="10"/>
  <c r="W39" i="10"/>
  <c r="W38" i="10"/>
  <c r="W37" i="10"/>
  <c r="W36" i="10"/>
  <c r="W35" i="10"/>
  <c r="W34" i="10"/>
  <c r="W33" i="10"/>
  <c r="W32" i="10"/>
  <c r="W31" i="10"/>
  <c r="W30" i="10"/>
  <c r="W29" i="10"/>
  <c r="W28" i="10"/>
  <c r="W27" i="10"/>
  <c r="W26" i="10"/>
  <c r="W25" i="10"/>
  <c r="W24" i="10"/>
  <c r="W23" i="10"/>
  <c r="W22" i="10"/>
  <c r="W21" i="10"/>
  <c r="W20" i="10"/>
  <c r="W19" i="10"/>
  <c r="W18" i="10"/>
  <c r="W9" i="10"/>
  <c r="W17" i="10"/>
  <c r="W16" i="10"/>
  <c r="W7" i="10"/>
  <c r="W6" i="10"/>
  <c r="W8" i="10"/>
  <c r="W5" i="10"/>
  <c r="W10" i="10"/>
  <c r="W15" i="10"/>
  <c r="W14" i="10"/>
  <c r="W13" i="10"/>
  <c r="W12" i="10"/>
  <c r="W11" i="10"/>
  <c r="AQ10" i="10"/>
  <c r="AR10" i="10" s="1"/>
  <c r="AS10" i="10" s="1"/>
  <c r="M10" i="10"/>
  <c r="J5" i="10"/>
  <c r="J6" i="10"/>
  <c r="J8" i="10"/>
  <c r="M11" i="10"/>
  <c r="M12" i="10"/>
  <c r="M13" i="10"/>
  <c r="M14" i="10"/>
  <c r="J16" i="10"/>
  <c r="J17" i="10"/>
  <c r="J38" i="10"/>
  <c r="J50" i="10"/>
  <c r="J54" i="10"/>
  <c r="J58" i="10"/>
  <c r="J62" i="10"/>
  <c r="J15" i="10"/>
  <c r="J22" i="10"/>
  <c r="J23" i="10"/>
  <c r="J24" i="10"/>
  <c r="J25" i="10"/>
  <c r="J26" i="10"/>
  <c r="J29" i="10"/>
  <c r="J30" i="10"/>
  <c r="J31" i="10"/>
  <c r="J32" i="10"/>
  <c r="J33" i="10"/>
  <c r="J36" i="10"/>
  <c r="J39" i="10"/>
  <c r="J71" i="10"/>
  <c r="J72" i="10"/>
  <c r="J73" i="10"/>
  <c r="J74" i="10"/>
  <c r="J75" i="10"/>
  <c r="J78" i="10"/>
  <c r="J79" i="10"/>
  <c r="J80" i="10"/>
  <c r="J81" i="10"/>
  <c r="J82" i="10"/>
  <c r="J85" i="10"/>
  <c r="J86" i="10"/>
  <c r="J87" i="10"/>
  <c r="J88" i="10"/>
  <c r="J89" i="10"/>
  <c r="J92" i="10"/>
  <c r="J93" i="10"/>
  <c r="J94" i="10"/>
  <c r="J95" i="10"/>
  <c r="J96" i="10"/>
  <c r="J99" i="10"/>
  <c r="J100" i="10"/>
  <c r="J101" i="10"/>
  <c r="J102" i="10"/>
  <c r="J103" i="10"/>
  <c r="J104" i="10"/>
  <c r="J107" i="10"/>
  <c r="J108" i="10"/>
  <c r="J109" i="10"/>
  <c r="J110" i="10"/>
  <c r="J9" i="10"/>
  <c r="M17" i="10"/>
  <c r="J18" i="10"/>
  <c r="J19" i="10"/>
  <c r="J20" i="10"/>
  <c r="N7" i="10"/>
  <c r="O7" i="10" s="1"/>
  <c r="P7" i="10" s="1"/>
  <c r="J60" i="10"/>
  <c r="J115" i="10"/>
  <c r="J120" i="10"/>
  <c r="J121" i="10"/>
  <c r="J122" i="10"/>
  <c r="J123" i="10"/>
  <c r="J124" i="10"/>
  <c r="J125" i="10"/>
  <c r="J126" i="10"/>
  <c r="J127" i="10"/>
  <c r="J128" i="10"/>
  <c r="J129" i="10"/>
  <c r="J130" i="10"/>
  <c r="J133" i="10"/>
  <c r="J134" i="10"/>
  <c r="J135" i="10"/>
  <c r="J136" i="10"/>
  <c r="J137" i="10"/>
  <c r="J138" i="10"/>
  <c r="J141" i="10"/>
  <c r="J142" i="10"/>
  <c r="J143" i="10"/>
  <c r="J144" i="10"/>
  <c r="J145" i="10"/>
  <c r="J148" i="10"/>
  <c r="J149" i="10"/>
  <c r="J150" i="10"/>
  <c r="J151" i="10"/>
  <c r="J152" i="10"/>
  <c r="J160" i="10"/>
  <c r="J159" i="10"/>
  <c r="J158" i="10"/>
  <c r="J157" i="10"/>
  <c r="J156" i="10"/>
  <c r="J155" i="10"/>
  <c r="J116" i="10"/>
  <c r="J113" i="10"/>
  <c r="J202" i="10"/>
  <c r="J204" i="10"/>
  <c r="J162" i="10"/>
  <c r="J163" i="10"/>
  <c r="J164" i="10"/>
  <c r="J165" i="10"/>
  <c r="J166" i="10"/>
  <c r="J169" i="10"/>
  <c r="J170" i="10"/>
  <c r="J171" i="10"/>
  <c r="J172" i="10"/>
  <c r="J173" i="10"/>
  <c r="J176" i="10"/>
  <c r="J177" i="10"/>
  <c r="J178" i="10"/>
  <c r="J179" i="10"/>
  <c r="J180" i="10"/>
  <c r="J183" i="10"/>
  <c r="J184" i="10"/>
  <c r="J185" i="10"/>
  <c r="J186" i="10"/>
  <c r="J187" i="10"/>
  <c r="J190" i="10"/>
  <c r="J191" i="10"/>
  <c r="J192" i="10"/>
  <c r="J193" i="10"/>
  <c r="J194" i="10"/>
  <c r="J195" i="10"/>
  <c r="J196" i="10"/>
  <c r="J197" i="10"/>
  <c r="J198" i="10"/>
  <c r="J199" i="10"/>
  <c r="J200" i="10"/>
  <c r="J211" i="10"/>
  <c r="J210" i="10"/>
  <c r="J209" i="10"/>
  <c r="J208" i="10"/>
  <c r="J207" i="10"/>
  <c r="J205" i="10"/>
  <c r="J223" i="10"/>
  <c r="J227" i="10"/>
  <c r="J224" i="10"/>
  <c r="J228" i="10"/>
  <c r="J213" i="10"/>
  <c r="J214" i="10"/>
  <c r="J215" i="10"/>
  <c r="J216" i="10"/>
  <c r="J217" i="10"/>
  <c r="J220" i="10"/>
  <c r="J221" i="10"/>
  <c r="J222" i="10"/>
  <c r="J225" i="10"/>
  <c r="J229" i="10"/>
  <c r="J230" i="10"/>
  <c r="J233" i="10"/>
  <c r="J234" i="10"/>
  <c r="J235" i="10"/>
  <c r="J236" i="10"/>
  <c r="J237" i="10"/>
  <c r="J238" i="10"/>
  <c r="J239" i="10"/>
  <c r="J240" i="10"/>
  <c r="J241" i="10"/>
  <c r="J242" i="10"/>
  <c r="J243" i="10"/>
  <c r="J244" i="10"/>
  <c r="J258" i="10"/>
  <c r="J257" i="10"/>
  <c r="J256" i="10"/>
  <c r="J255" i="10"/>
  <c r="J254" i="10"/>
  <c r="J253" i="10"/>
  <c r="J252" i="10"/>
  <c r="J247" i="10"/>
  <c r="J248" i="10"/>
  <c r="J249" i="10"/>
  <c r="J250" i="10"/>
  <c r="J251" i="10"/>
  <c r="J260" i="10"/>
  <c r="J261" i="10"/>
  <c r="J262" i="10"/>
  <c r="J263" i="10"/>
  <c r="J264" i="10"/>
  <c r="J265" i="10"/>
  <c r="J266" i="10"/>
  <c r="J311" i="10"/>
  <c r="J309" i="10"/>
  <c r="J307" i="10"/>
  <c r="J305" i="10"/>
  <c r="J304" i="10"/>
  <c r="J303" i="10"/>
  <c r="J302" i="10"/>
  <c r="J301" i="10"/>
  <c r="J300" i="10"/>
  <c r="J299" i="10"/>
  <c r="J298" i="10"/>
  <c r="J306" i="10"/>
  <c r="J297" i="10"/>
  <c r="J296" i="10"/>
  <c r="J295" i="10"/>
  <c r="J294" i="10"/>
  <c r="J293" i="10"/>
  <c r="J292" i="10"/>
  <c r="J291" i="10"/>
  <c r="J289" i="10"/>
  <c r="J288" i="10"/>
  <c r="J308" i="10"/>
  <c r="J310" i="10"/>
  <c r="J287" i="10"/>
  <c r="J285" i="10"/>
  <c r="J275" i="10"/>
  <c r="J286" i="10"/>
  <c r="J284" i="10"/>
  <c r="J283" i="10"/>
  <c r="J282" i="10"/>
  <c r="J281" i="10"/>
  <c r="J280" i="10"/>
  <c r="J279" i="10"/>
  <c r="J278" i="10"/>
  <c r="J277" i="10"/>
  <c r="J276" i="10"/>
  <c r="J269" i="10"/>
  <c r="J270" i="10"/>
  <c r="J271" i="10"/>
  <c r="J272" i="10"/>
  <c r="J273" i="10"/>
  <c r="J274" i="10"/>
  <c r="AK7" i="13" l="1"/>
  <c r="AL7" i="13" s="1"/>
  <c r="AG9" i="14"/>
  <c r="AH9" i="14" s="1"/>
  <c r="AG11" i="14"/>
  <c r="AH11" i="14" s="1"/>
  <c r="AG15" i="14"/>
  <c r="AH15" i="14" s="1"/>
  <c r="AG16" i="15"/>
  <c r="AH16" i="15" s="1"/>
  <c r="AG18" i="15"/>
  <c r="AH18" i="15" s="1"/>
  <c r="K1" i="15"/>
  <c r="AH20" i="15"/>
  <c r="K75" i="14"/>
  <c r="K73" i="14"/>
  <c r="K71" i="14"/>
  <c r="K69" i="14"/>
  <c r="K67" i="14"/>
  <c r="K65" i="14"/>
  <c r="K63" i="14"/>
  <c r="K61" i="14"/>
  <c r="K59" i="14"/>
  <c r="K68" i="14"/>
  <c r="K60" i="14"/>
  <c r="K58" i="14"/>
  <c r="K56" i="14"/>
  <c r="K21" i="14"/>
  <c r="K74" i="14"/>
  <c r="K66" i="14"/>
  <c r="K55" i="14"/>
  <c r="K54" i="14"/>
  <c r="K52" i="14"/>
  <c r="K50" i="14"/>
  <c r="K48" i="14"/>
  <c r="K46" i="14"/>
  <c r="K44" i="14"/>
  <c r="K42" i="14"/>
  <c r="K40" i="14"/>
  <c r="K38" i="14"/>
  <c r="K36" i="14"/>
  <c r="K34" i="14"/>
  <c r="K70" i="14"/>
  <c r="K64" i="14"/>
  <c r="K57" i="14"/>
  <c r="K32" i="14"/>
  <c r="K30" i="14"/>
  <c r="K28" i="14"/>
  <c r="K26" i="14"/>
  <c r="K24" i="14"/>
  <c r="K22" i="14"/>
  <c r="K19" i="14"/>
  <c r="K18" i="14"/>
  <c r="K16" i="14"/>
  <c r="K14" i="14"/>
  <c r="K12" i="14"/>
  <c r="K9" i="14"/>
  <c r="K33" i="14"/>
  <c r="K20" i="14"/>
  <c r="K10" i="14"/>
  <c r="K7" i="14"/>
  <c r="K5" i="14"/>
  <c r="K62" i="14"/>
  <c r="K53" i="14"/>
  <c r="K49" i="14"/>
  <c r="K15" i="14"/>
  <c r="K72" i="14"/>
  <c r="K45" i="14"/>
  <c r="K41" i="14"/>
  <c r="K37" i="14"/>
  <c r="K31" i="14"/>
  <c r="K29" i="14"/>
  <c r="K27" i="14"/>
  <c r="K25" i="14"/>
  <c r="K23" i="14"/>
  <c r="K13" i="14"/>
  <c r="K6" i="14"/>
  <c r="K51" i="14"/>
  <c r="K47" i="14"/>
  <c r="K11" i="14"/>
  <c r="K43" i="14"/>
  <c r="K39" i="14"/>
  <c r="K35" i="14"/>
  <c r="K17" i="14"/>
  <c r="K8" i="14"/>
  <c r="AH19" i="14"/>
  <c r="M13" i="13"/>
  <c r="AJ13" i="13"/>
  <c r="AK13" i="13" s="1"/>
  <c r="AL13" i="13" s="1"/>
  <c r="M5" i="13"/>
  <c r="AJ5" i="13"/>
  <c r="AK5" i="13" s="1"/>
  <c r="AL5" i="13" s="1"/>
  <c r="AJ11" i="13"/>
  <c r="AK11" i="13" s="1"/>
  <c r="AL11" i="13" s="1"/>
  <c r="M11" i="13"/>
  <c r="M12" i="13"/>
  <c r="AJ12" i="13"/>
  <c r="AK12" i="13" s="1"/>
  <c r="AL12" i="13" s="1"/>
  <c r="AJ8" i="13"/>
  <c r="AK8" i="13" s="1"/>
  <c r="AL8" i="13" s="1"/>
  <c r="M8" i="13"/>
  <c r="AJ6" i="13"/>
  <c r="AK6" i="13" s="1"/>
  <c r="AL6" i="13" s="1"/>
  <c r="M6" i="13"/>
  <c r="AJ10" i="13"/>
  <c r="AK10" i="13" s="1"/>
  <c r="AL10" i="13" s="1"/>
  <c r="M10" i="13"/>
  <c r="AJ9" i="13"/>
  <c r="AK9" i="13" s="1"/>
  <c r="AL9" i="13" s="1"/>
  <c r="M9" i="13"/>
  <c r="N11" i="12"/>
  <c r="N18" i="12"/>
  <c r="M8" i="12"/>
  <c r="BC8" i="12"/>
  <c r="BD8" i="12" s="1"/>
  <c r="BE8" i="12" s="1"/>
  <c r="N10" i="12"/>
  <c r="O18" i="12"/>
  <c r="M9" i="12"/>
  <c r="BC9" i="12"/>
  <c r="BD9" i="12" s="1"/>
  <c r="BE9" i="12" s="1"/>
  <c r="N14" i="12"/>
  <c r="M6" i="12"/>
  <c r="BC6" i="12"/>
  <c r="BD6" i="12" s="1"/>
  <c r="BE6" i="12" s="1"/>
  <c r="P7" i="12"/>
  <c r="BD10" i="12"/>
  <c r="BE10" i="12" s="1"/>
  <c r="P17" i="12"/>
  <c r="M19" i="12"/>
  <c r="BC13" i="12"/>
  <c r="BD13" i="12" s="1"/>
  <c r="BE13" i="12" s="1"/>
  <c r="M13" i="12"/>
  <c r="N12" i="12"/>
  <c r="BC5" i="12"/>
  <c r="BD5" i="12" s="1"/>
  <c r="BE5" i="12" s="1"/>
  <c r="M5" i="12"/>
  <c r="M12" i="11"/>
  <c r="AQ12" i="11"/>
  <c r="AR12" i="11" s="1"/>
  <c r="AS12" i="11" s="1"/>
  <c r="N5" i="11"/>
  <c r="O5" i="11" s="1"/>
  <c r="P5" i="11" s="1"/>
  <c r="AQ8" i="11"/>
  <c r="AR8" i="11" s="1"/>
  <c r="AS8" i="11" s="1"/>
  <c r="AS15" i="11" s="1"/>
  <c r="M8" i="11"/>
  <c r="N10" i="11"/>
  <c r="O10" i="11" s="1"/>
  <c r="P10" i="11" s="1"/>
  <c r="M18" i="11"/>
  <c r="M13" i="11"/>
  <c r="AQ13" i="11"/>
  <c r="AR13" i="11" s="1"/>
  <c r="AS13" i="11" s="1"/>
  <c r="M9" i="11"/>
  <c r="AQ9" i="11"/>
  <c r="AR9" i="11" s="1"/>
  <c r="AS9" i="11" s="1"/>
  <c r="M11" i="11"/>
  <c r="AQ11" i="11"/>
  <c r="AR11" i="11" s="1"/>
  <c r="AS11" i="11" s="1"/>
  <c r="N6" i="11"/>
  <c r="O6" i="11" s="1"/>
  <c r="P6" i="11" s="1"/>
  <c r="N7" i="11"/>
  <c r="O7" i="11" s="1"/>
  <c r="P7" i="11" s="1"/>
  <c r="M9" i="10"/>
  <c r="AQ9" i="10"/>
  <c r="AR9" i="10" s="1"/>
  <c r="AS9" i="10" s="1"/>
  <c r="N14" i="10"/>
  <c r="O14" i="10" s="1"/>
  <c r="P14" i="10" s="1"/>
  <c r="M8" i="10"/>
  <c r="AQ8" i="10"/>
  <c r="AR8" i="10" s="1"/>
  <c r="AS8" i="10" s="1"/>
  <c r="N10" i="10"/>
  <c r="O10" i="10" s="1"/>
  <c r="P10" i="10" s="1"/>
  <c r="N13" i="10"/>
  <c r="O13" i="10" s="1"/>
  <c r="P13" i="10" s="1"/>
  <c r="M6" i="10"/>
  <c r="AQ6" i="10"/>
  <c r="AR6" i="10" s="1"/>
  <c r="AS6" i="10" s="1"/>
  <c r="N11" i="10"/>
  <c r="O11" i="10" s="1"/>
  <c r="P11" i="10" s="1"/>
  <c r="M18" i="10"/>
  <c r="N12" i="10"/>
  <c r="O12" i="10" s="1"/>
  <c r="P12" i="10" s="1"/>
  <c r="M5" i="10"/>
  <c r="AQ5" i="10"/>
  <c r="AR5" i="10" s="1"/>
  <c r="AS5" i="10" s="1"/>
  <c r="AS15" i="10" s="1"/>
  <c r="BE15" i="12" l="1"/>
  <c r="K76" i="15"/>
  <c r="K72" i="15"/>
  <c r="K68" i="15"/>
  <c r="K64" i="15"/>
  <c r="K62" i="15"/>
  <c r="K58" i="15"/>
  <c r="K55" i="15"/>
  <c r="K51" i="15"/>
  <c r="K47" i="15"/>
  <c r="K43" i="15"/>
  <c r="K75" i="15"/>
  <c r="K73" i="15"/>
  <c r="K63" i="15"/>
  <c r="K59" i="15"/>
  <c r="K54" i="15"/>
  <c r="K50" i="15"/>
  <c r="K46" i="15"/>
  <c r="K42" i="15"/>
  <c r="K20" i="15"/>
  <c r="K38" i="15"/>
  <c r="K34" i="15"/>
  <c r="K30" i="15"/>
  <c r="K26" i="15"/>
  <c r="K19" i="15"/>
  <c r="K37" i="15"/>
  <c r="K11" i="15"/>
  <c r="K6" i="15"/>
  <c r="K35" i="15"/>
  <c r="K21" i="15"/>
  <c r="K14" i="15"/>
  <c r="K71" i="15"/>
  <c r="K31" i="15"/>
  <c r="K33" i="15"/>
  <c r="K18" i="15"/>
  <c r="K7" i="15"/>
  <c r="K15" i="15"/>
  <c r="K74" i="15"/>
  <c r="K70" i="15"/>
  <c r="K66" i="15"/>
  <c r="K69" i="15"/>
  <c r="K60" i="15"/>
  <c r="K56" i="15"/>
  <c r="K53" i="15"/>
  <c r="K49" i="15"/>
  <c r="K45" i="15"/>
  <c r="K41" i="15"/>
  <c r="K67" i="15"/>
  <c r="K65" i="15"/>
  <c r="K61" i="15"/>
  <c r="K57" i="15"/>
  <c r="K52" i="15"/>
  <c r="K48" i="15"/>
  <c r="K44" i="15"/>
  <c r="K23" i="15"/>
  <c r="K40" i="15"/>
  <c r="K36" i="15"/>
  <c r="K32" i="15"/>
  <c r="K28" i="15"/>
  <c r="K24" i="15"/>
  <c r="K17" i="15"/>
  <c r="K29" i="15"/>
  <c r="K8" i="15"/>
  <c r="K10" i="15"/>
  <c r="K27" i="15"/>
  <c r="K16" i="15"/>
  <c r="K12" i="15"/>
  <c r="K39" i="15"/>
  <c r="K13" i="15"/>
  <c r="K25" i="15"/>
  <c r="K9" i="15"/>
  <c r="K22" i="15"/>
  <c r="L76" i="15"/>
  <c r="O76" i="15" s="1"/>
  <c r="R75" i="15"/>
  <c r="L74" i="15"/>
  <c r="O74" i="15" s="1"/>
  <c r="R73" i="15"/>
  <c r="L72" i="15"/>
  <c r="O72" i="15" s="1"/>
  <c r="R71" i="15"/>
  <c r="L70" i="15"/>
  <c r="O70" i="15" s="1"/>
  <c r="R69" i="15"/>
  <c r="L68" i="15"/>
  <c r="O68" i="15" s="1"/>
  <c r="R67" i="15"/>
  <c r="L66" i="15"/>
  <c r="O66" i="15" s="1"/>
  <c r="R65" i="15"/>
  <c r="L64" i="15"/>
  <c r="O64" i="15" s="1"/>
  <c r="R63" i="15"/>
  <c r="L62" i="15"/>
  <c r="O62" i="15" s="1"/>
  <c r="R61" i="15"/>
  <c r="L60" i="15"/>
  <c r="O60" i="15" s="1"/>
  <c r="R59" i="15"/>
  <c r="L58" i="15"/>
  <c r="O58" i="15" s="1"/>
  <c r="R57" i="15"/>
  <c r="L56" i="15"/>
  <c r="O56" i="15" s="1"/>
  <c r="W76" i="15"/>
  <c r="W74" i="15"/>
  <c r="W72" i="15"/>
  <c r="W70" i="15"/>
  <c r="W68" i="15"/>
  <c r="W66" i="15"/>
  <c r="W64" i="15"/>
  <c r="R76" i="15"/>
  <c r="L75" i="15"/>
  <c r="O75" i="15" s="1"/>
  <c r="R74" i="15"/>
  <c r="L73" i="15"/>
  <c r="O73" i="15" s="1"/>
  <c r="R72" i="15"/>
  <c r="L71" i="15"/>
  <c r="O71" i="15" s="1"/>
  <c r="R70" i="15"/>
  <c r="L69" i="15"/>
  <c r="O69" i="15" s="1"/>
  <c r="R68" i="15"/>
  <c r="L67" i="15"/>
  <c r="O67" i="15" s="1"/>
  <c r="R66" i="15"/>
  <c r="L65" i="15"/>
  <c r="O65" i="15" s="1"/>
  <c r="R64" i="15"/>
  <c r="L63" i="15"/>
  <c r="O63" i="15" s="1"/>
  <c r="R62" i="15"/>
  <c r="L61" i="15"/>
  <c r="O61" i="15" s="1"/>
  <c r="R60" i="15"/>
  <c r="L59" i="15"/>
  <c r="O59" i="15" s="1"/>
  <c r="R58" i="15"/>
  <c r="L57" i="15"/>
  <c r="O57" i="15" s="1"/>
  <c r="R56" i="15"/>
  <c r="W71" i="15"/>
  <c r="W63" i="15"/>
  <c r="W61" i="15"/>
  <c r="W59" i="15"/>
  <c r="W57" i="15"/>
  <c r="W55" i="15"/>
  <c r="W53" i="15"/>
  <c r="W51" i="15"/>
  <c r="W49" i="15"/>
  <c r="W47" i="15"/>
  <c r="W45" i="15"/>
  <c r="W43" i="15"/>
  <c r="W41" i="15"/>
  <c r="W69" i="15"/>
  <c r="R55" i="15"/>
  <c r="L54" i="15"/>
  <c r="O54" i="15" s="1"/>
  <c r="R53" i="15"/>
  <c r="L52" i="15"/>
  <c r="O52" i="15" s="1"/>
  <c r="R51" i="15"/>
  <c r="L50" i="15"/>
  <c r="O50" i="15" s="1"/>
  <c r="R49" i="15"/>
  <c r="L48" i="15"/>
  <c r="O48" i="15" s="1"/>
  <c r="R47" i="15"/>
  <c r="L46" i="15"/>
  <c r="O46" i="15" s="1"/>
  <c r="R45" i="15"/>
  <c r="L44" i="15"/>
  <c r="O44" i="15" s="1"/>
  <c r="R43" i="15"/>
  <c r="W75" i="15"/>
  <c r="W67" i="15"/>
  <c r="W62" i="15"/>
  <c r="W60" i="15"/>
  <c r="W58" i="15"/>
  <c r="W56" i="15"/>
  <c r="W54" i="15"/>
  <c r="W52" i="15"/>
  <c r="W50" i="15"/>
  <c r="W48" i="15"/>
  <c r="W46" i="15"/>
  <c r="W44" i="15"/>
  <c r="W42" i="15"/>
  <c r="W40" i="15"/>
  <c r="L55" i="15"/>
  <c r="O55" i="15" s="1"/>
  <c r="R50" i="15"/>
  <c r="L47" i="15"/>
  <c r="O47" i="15" s="1"/>
  <c r="R42" i="15"/>
  <c r="L40" i="15"/>
  <c r="O40" i="15" s="1"/>
  <c r="R39" i="15"/>
  <c r="L38" i="15"/>
  <c r="O38" i="15" s="1"/>
  <c r="R37" i="15"/>
  <c r="L36" i="15"/>
  <c r="O36" i="15" s="1"/>
  <c r="R35" i="15"/>
  <c r="L34" i="15"/>
  <c r="O34" i="15" s="1"/>
  <c r="R33" i="15"/>
  <c r="L32" i="15"/>
  <c r="O32" i="15" s="1"/>
  <c r="R31" i="15"/>
  <c r="L30" i="15"/>
  <c r="O30" i="15" s="1"/>
  <c r="R29" i="15"/>
  <c r="L28" i="15"/>
  <c r="O28" i="15" s="1"/>
  <c r="R27" i="15"/>
  <c r="L26" i="15"/>
  <c r="O26" i="15" s="1"/>
  <c r="R25" i="15"/>
  <c r="W23" i="15"/>
  <c r="R22" i="15"/>
  <c r="L21" i="15"/>
  <c r="O21" i="15" s="1"/>
  <c r="W20" i="15"/>
  <c r="R52" i="15"/>
  <c r="L49" i="15"/>
  <c r="O49" i="15" s="1"/>
  <c r="R44" i="15"/>
  <c r="L41" i="15"/>
  <c r="O41" i="15" s="1"/>
  <c r="R40" i="15"/>
  <c r="W38" i="15"/>
  <c r="W36" i="15"/>
  <c r="W34" i="15"/>
  <c r="W32" i="15"/>
  <c r="W30" i="15"/>
  <c r="W28" i="15"/>
  <c r="W26" i="15"/>
  <c r="L24" i="15"/>
  <c r="O24" i="15" s="1"/>
  <c r="R23" i="15"/>
  <c r="AH22" i="15"/>
  <c r="AH24" i="15" s="1"/>
  <c r="W65" i="15"/>
  <c r="R54" i="15"/>
  <c r="L51" i="15"/>
  <c r="O51" i="15" s="1"/>
  <c r="R46" i="15"/>
  <c r="L43" i="15"/>
  <c r="O43" i="15" s="1"/>
  <c r="L42" i="15"/>
  <c r="O42" i="15" s="1"/>
  <c r="R41" i="15"/>
  <c r="L39" i="15"/>
  <c r="O39" i="15" s="1"/>
  <c r="R38" i="15"/>
  <c r="L37" i="15"/>
  <c r="O37" i="15" s="1"/>
  <c r="R36" i="15"/>
  <c r="L35" i="15"/>
  <c r="O35" i="15" s="1"/>
  <c r="R34" i="15"/>
  <c r="L33" i="15"/>
  <c r="O33" i="15" s="1"/>
  <c r="R32" i="15"/>
  <c r="L31" i="15"/>
  <c r="O31" i="15" s="1"/>
  <c r="R30" i="15"/>
  <c r="L29" i="15"/>
  <c r="O29" i="15" s="1"/>
  <c r="R28" i="15"/>
  <c r="L27" i="15"/>
  <c r="O27" i="15" s="1"/>
  <c r="R26" i="15"/>
  <c r="L25" i="15"/>
  <c r="O25" i="15" s="1"/>
  <c r="W24" i="15"/>
  <c r="L22" i="15"/>
  <c r="O22" i="15" s="1"/>
  <c r="R21" i="15"/>
  <c r="W19" i="15"/>
  <c r="W17" i="15"/>
  <c r="W39" i="15"/>
  <c r="W31" i="15"/>
  <c r="L23" i="15"/>
  <c r="O23" i="15" s="1"/>
  <c r="R20" i="15"/>
  <c r="L19" i="15"/>
  <c r="O19" i="15" s="1"/>
  <c r="L16" i="15"/>
  <c r="O16" i="15" s="1"/>
  <c r="R15" i="15"/>
  <c r="L14" i="15"/>
  <c r="O14" i="15" s="1"/>
  <c r="R13" i="15"/>
  <c r="L12" i="15"/>
  <c r="O12" i="15" s="1"/>
  <c r="W11" i="15"/>
  <c r="R10" i="15"/>
  <c r="W8" i="15"/>
  <c r="W6" i="15"/>
  <c r="W73" i="15"/>
  <c r="W25" i="15"/>
  <c r="R24" i="15"/>
  <c r="L20" i="15"/>
  <c r="O20" i="15" s="1"/>
  <c r="L17" i="15"/>
  <c r="O17" i="15" s="1"/>
  <c r="W10" i="15"/>
  <c r="W37" i="15"/>
  <c r="W29" i="15"/>
  <c r="W22" i="15"/>
  <c r="R19" i="15"/>
  <c r="W18" i="15"/>
  <c r="R18" i="15"/>
  <c r="L18" i="15"/>
  <c r="O18" i="15" s="1"/>
  <c r="W16" i="15"/>
  <c r="W14" i="15"/>
  <c r="W12" i="15"/>
  <c r="R11" i="15"/>
  <c r="L9" i="15"/>
  <c r="O9" i="15" s="1"/>
  <c r="R8" i="15"/>
  <c r="L7" i="15"/>
  <c r="O7" i="15" s="1"/>
  <c r="R6" i="15"/>
  <c r="L53" i="15"/>
  <c r="O53" i="15" s="1"/>
  <c r="R48" i="15"/>
  <c r="W33" i="15"/>
  <c r="W21" i="15"/>
  <c r="L6" i="15"/>
  <c r="O6" i="15" s="1"/>
  <c r="L45" i="15"/>
  <c r="O45" i="15" s="1"/>
  <c r="W35" i="15"/>
  <c r="W27" i="15"/>
  <c r="R17" i="15"/>
  <c r="R16" i="15"/>
  <c r="L15" i="15"/>
  <c r="O15" i="15" s="1"/>
  <c r="R14" i="15"/>
  <c r="L13" i="15"/>
  <c r="O13" i="15" s="1"/>
  <c r="R12" i="15"/>
  <c r="L10" i="15"/>
  <c r="O10" i="15" s="1"/>
  <c r="W9" i="15"/>
  <c r="W7" i="15"/>
  <c r="W15" i="15"/>
  <c r="W13" i="15"/>
  <c r="L11" i="15"/>
  <c r="O11" i="15" s="1"/>
  <c r="R9" i="15"/>
  <c r="L8" i="15"/>
  <c r="O8" i="15" s="1"/>
  <c r="R7" i="15"/>
  <c r="L75" i="14"/>
  <c r="O75" i="14" s="1"/>
  <c r="R74" i="14"/>
  <c r="L73" i="14"/>
  <c r="O73" i="14" s="1"/>
  <c r="R72" i="14"/>
  <c r="L71" i="14"/>
  <c r="O71" i="14" s="1"/>
  <c r="R70" i="14"/>
  <c r="L69" i="14"/>
  <c r="O69" i="14" s="1"/>
  <c r="R68" i="14"/>
  <c r="L67" i="14"/>
  <c r="O67" i="14" s="1"/>
  <c r="R66" i="14"/>
  <c r="L65" i="14"/>
  <c r="O65" i="14" s="1"/>
  <c r="R64" i="14"/>
  <c r="L63" i="14"/>
  <c r="O63" i="14" s="1"/>
  <c r="R62" i="14"/>
  <c r="L61" i="14"/>
  <c r="O61" i="14" s="1"/>
  <c r="R60" i="14"/>
  <c r="L59" i="14"/>
  <c r="O59" i="14" s="1"/>
  <c r="R58" i="14"/>
  <c r="L57" i="14"/>
  <c r="O57" i="14" s="1"/>
  <c r="R56" i="14"/>
  <c r="L55" i="14"/>
  <c r="O55" i="14" s="1"/>
  <c r="W75" i="14"/>
  <c r="W73" i="14"/>
  <c r="W71" i="14"/>
  <c r="W69" i="14"/>
  <c r="W67" i="14"/>
  <c r="W65" i="14"/>
  <c r="W63" i="14"/>
  <c r="W61" i="14"/>
  <c r="W59" i="14"/>
  <c r="R75" i="14"/>
  <c r="L74" i="14"/>
  <c r="O74" i="14" s="1"/>
  <c r="R73" i="14"/>
  <c r="L72" i="14"/>
  <c r="O72" i="14" s="1"/>
  <c r="R71" i="14"/>
  <c r="L70" i="14"/>
  <c r="O70" i="14" s="1"/>
  <c r="R69" i="14"/>
  <c r="L68" i="14"/>
  <c r="O68" i="14" s="1"/>
  <c r="R67" i="14"/>
  <c r="L66" i="14"/>
  <c r="O66" i="14" s="1"/>
  <c r="R65" i="14"/>
  <c r="L64" i="14"/>
  <c r="O64" i="14" s="1"/>
  <c r="R63" i="14"/>
  <c r="L62" i="14"/>
  <c r="O62" i="14" s="1"/>
  <c r="R61" i="14"/>
  <c r="L60" i="14"/>
  <c r="O60" i="14" s="1"/>
  <c r="R59" i="14"/>
  <c r="L58" i="14"/>
  <c r="O58" i="14" s="1"/>
  <c r="R57" i="14"/>
  <c r="L56" i="14"/>
  <c r="O56" i="14" s="1"/>
  <c r="R55" i="14"/>
  <c r="W70" i="14"/>
  <c r="W62" i="14"/>
  <c r="W57" i="14"/>
  <c r="W55" i="14"/>
  <c r="L54" i="14"/>
  <c r="O54" i="14" s="1"/>
  <c r="R53" i="14"/>
  <c r="L52" i="14"/>
  <c r="O52" i="14" s="1"/>
  <c r="R51" i="14"/>
  <c r="L50" i="14"/>
  <c r="O50" i="14" s="1"/>
  <c r="R49" i="14"/>
  <c r="L48" i="14"/>
  <c r="O48" i="14" s="1"/>
  <c r="R47" i="14"/>
  <c r="L46" i="14"/>
  <c r="O46" i="14" s="1"/>
  <c r="R45" i="14"/>
  <c r="L44" i="14"/>
  <c r="O44" i="14" s="1"/>
  <c r="R43" i="14"/>
  <c r="L42" i="14"/>
  <c r="O42" i="14" s="1"/>
  <c r="R41" i="14"/>
  <c r="L40" i="14"/>
  <c r="O40" i="14" s="1"/>
  <c r="R39" i="14"/>
  <c r="L38" i="14"/>
  <c r="O38" i="14" s="1"/>
  <c r="R37" i="14"/>
  <c r="L36" i="14"/>
  <c r="O36" i="14" s="1"/>
  <c r="R35" i="14"/>
  <c r="L34" i="14"/>
  <c r="O34" i="14" s="1"/>
  <c r="R33" i="14"/>
  <c r="L32" i="14"/>
  <c r="O32" i="14" s="1"/>
  <c r="R31" i="14"/>
  <c r="L30" i="14"/>
  <c r="O30" i="14" s="1"/>
  <c r="R29" i="14"/>
  <c r="L28" i="14"/>
  <c r="O28" i="14" s="1"/>
  <c r="R27" i="14"/>
  <c r="L26" i="14"/>
  <c r="O26" i="14" s="1"/>
  <c r="R25" i="14"/>
  <c r="L24" i="14"/>
  <c r="O24" i="14" s="1"/>
  <c r="R23" i="14"/>
  <c r="L22" i="14"/>
  <c r="O22" i="14" s="1"/>
  <c r="W21" i="14"/>
  <c r="L19" i="14"/>
  <c r="O19" i="14" s="1"/>
  <c r="W68" i="14"/>
  <c r="W60" i="14"/>
  <c r="W74" i="14"/>
  <c r="W64" i="14"/>
  <c r="W58" i="14"/>
  <c r="W54" i="14"/>
  <c r="W56" i="14"/>
  <c r="W53" i="14"/>
  <c r="L53" i="14"/>
  <c r="O53" i="14" s="1"/>
  <c r="W51" i="14"/>
  <c r="L51" i="14"/>
  <c r="O51" i="14" s="1"/>
  <c r="W49" i="14"/>
  <c r="L49" i="14"/>
  <c r="O49" i="14" s="1"/>
  <c r="W47" i="14"/>
  <c r="L47" i="14"/>
  <c r="O47" i="14" s="1"/>
  <c r="W45" i="14"/>
  <c r="L45" i="14"/>
  <c r="O45" i="14" s="1"/>
  <c r="W43" i="14"/>
  <c r="L43" i="14"/>
  <c r="O43" i="14" s="1"/>
  <c r="W41" i="14"/>
  <c r="L41" i="14"/>
  <c r="O41" i="14" s="1"/>
  <c r="W39" i="14"/>
  <c r="L39" i="14"/>
  <c r="O39" i="14" s="1"/>
  <c r="W37" i="14"/>
  <c r="L37" i="14"/>
  <c r="O37" i="14" s="1"/>
  <c r="W35" i="14"/>
  <c r="L35" i="14"/>
  <c r="O35" i="14" s="1"/>
  <c r="W33" i="14"/>
  <c r="L33" i="14"/>
  <c r="O33" i="14" s="1"/>
  <c r="W31" i="14"/>
  <c r="L31" i="14"/>
  <c r="O31" i="14" s="1"/>
  <c r="R32" i="14"/>
  <c r="AH21" i="14"/>
  <c r="W20" i="14"/>
  <c r="R20" i="14"/>
  <c r="L20" i="14"/>
  <c r="O20" i="14" s="1"/>
  <c r="W18" i="14"/>
  <c r="W16" i="14"/>
  <c r="W14" i="14"/>
  <c r="W12" i="14"/>
  <c r="L10" i="14"/>
  <c r="O10" i="14" s="1"/>
  <c r="W9" i="14"/>
  <c r="R8" i="14"/>
  <c r="L7" i="14"/>
  <c r="O7" i="14" s="1"/>
  <c r="R6" i="14"/>
  <c r="L5" i="14"/>
  <c r="O5" i="14" s="1"/>
  <c r="W66" i="14"/>
  <c r="R54" i="14"/>
  <c r="R52" i="14"/>
  <c r="R50" i="14"/>
  <c r="R48" i="14"/>
  <c r="R46" i="14"/>
  <c r="R44" i="14"/>
  <c r="R42" i="14"/>
  <c r="R40" i="14"/>
  <c r="R38" i="14"/>
  <c r="R36" i="14"/>
  <c r="R34" i="14"/>
  <c r="W32" i="14"/>
  <c r="W29" i="14"/>
  <c r="L29" i="14"/>
  <c r="O29" i="14" s="1"/>
  <c r="W27" i="14"/>
  <c r="L27" i="14"/>
  <c r="O27" i="14" s="1"/>
  <c r="W25" i="14"/>
  <c r="L25" i="14"/>
  <c r="O25" i="14" s="1"/>
  <c r="W23" i="14"/>
  <c r="L23" i="14"/>
  <c r="O23" i="14" s="1"/>
  <c r="R21" i="14"/>
  <c r="R18" i="14"/>
  <c r="L17" i="14"/>
  <c r="O17" i="14" s="1"/>
  <c r="R16" i="14"/>
  <c r="L15" i="14"/>
  <c r="O15" i="14" s="1"/>
  <c r="R14" i="14"/>
  <c r="L13" i="14"/>
  <c r="O13" i="14" s="1"/>
  <c r="R12" i="14"/>
  <c r="L11" i="14"/>
  <c r="O11" i="14" s="1"/>
  <c r="W10" i="14"/>
  <c r="R9" i="14"/>
  <c r="W7" i="14"/>
  <c r="W5" i="14"/>
  <c r="W72" i="14"/>
  <c r="W52" i="14"/>
  <c r="W48" i="14"/>
  <c r="R17" i="14"/>
  <c r="L14" i="14"/>
  <c r="O14" i="14" s="1"/>
  <c r="W11" i="14"/>
  <c r="L9" i="14"/>
  <c r="O9" i="14" s="1"/>
  <c r="R7" i="14"/>
  <c r="L6" i="14"/>
  <c r="O6" i="14" s="1"/>
  <c r="W13" i="14"/>
  <c r="R10" i="14"/>
  <c r="W6" i="14"/>
  <c r="W44" i="14"/>
  <c r="W40" i="14"/>
  <c r="W36" i="14"/>
  <c r="W30" i="14"/>
  <c r="W28" i="14"/>
  <c r="W26" i="14"/>
  <c r="W24" i="14"/>
  <c r="W22" i="14"/>
  <c r="L21" i="14"/>
  <c r="O21" i="14" s="1"/>
  <c r="R19" i="14"/>
  <c r="W17" i="14"/>
  <c r="R15" i="14"/>
  <c r="L12" i="14"/>
  <c r="O12" i="14" s="1"/>
  <c r="W8" i="14"/>
  <c r="W50" i="14"/>
  <c r="W46" i="14"/>
  <c r="L18" i="14"/>
  <c r="O18" i="14" s="1"/>
  <c r="W15" i="14"/>
  <c r="R13" i="14"/>
  <c r="L8" i="14"/>
  <c r="O8" i="14" s="1"/>
  <c r="R5" i="14"/>
  <c r="W42" i="14"/>
  <c r="W38" i="14"/>
  <c r="W34" i="14"/>
  <c r="R30" i="14"/>
  <c r="R28" i="14"/>
  <c r="R26" i="14"/>
  <c r="R24" i="14"/>
  <c r="R22" i="14"/>
  <c r="W19" i="14"/>
  <c r="L16" i="14"/>
  <c r="O16" i="14" s="1"/>
  <c r="R11" i="14"/>
  <c r="AL15" i="13"/>
  <c r="AE311" i="12"/>
  <c r="AO310" i="12"/>
  <c r="AE309" i="12"/>
  <c r="AO308" i="12"/>
  <c r="AE307" i="12"/>
  <c r="AO306" i="12"/>
  <c r="AE305" i="12"/>
  <c r="AE304" i="12"/>
  <c r="AE303" i="12"/>
  <c r="AE302" i="12"/>
  <c r="AT311" i="12"/>
  <c r="AJ310" i="12"/>
  <c r="AT309" i="12"/>
  <c r="AJ308" i="12"/>
  <c r="AT307" i="12"/>
  <c r="AJ306" i="12"/>
  <c r="AT305" i="12"/>
  <c r="AT304" i="12"/>
  <c r="AT303" i="12"/>
  <c r="AT302" i="12"/>
  <c r="AO311" i="12"/>
  <c r="AE310" i="12"/>
  <c r="AO309" i="12"/>
  <c r="AE308" i="12"/>
  <c r="AO307" i="12"/>
  <c r="AE306" i="12"/>
  <c r="AO305" i="12"/>
  <c r="AO304" i="12"/>
  <c r="AT310" i="12"/>
  <c r="AJ307" i="12"/>
  <c r="AO303" i="12"/>
  <c r="AE301" i="12"/>
  <c r="AE300" i="12"/>
  <c r="AE299" i="12"/>
  <c r="AE298" i="12"/>
  <c r="AE297" i="12"/>
  <c r="AE296" i="12"/>
  <c r="AE295" i="12"/>
  <c r="AT308" i="12"/>
  <c r="AJ305" i="12"/>
  <c r="AJ302" i="12"/>
  <c r="AT301" i="12"/>
  <c r="AT300" i="12"/>
  <c r="AT299" i="12"/>
  <c r="AT298" i="12"/>
  <c r="AT297" i="12"/>
  <c r="AT296" i="12"/>
  <c r="AT295" i="12"/>
  <c r="AJ311" i="12"/>
  <c r="AT306" i="12"/>
  <c r="AO302" i="12"/>
  <c r="AO301" i="12"/>
  <c r="AO300" i="12"/>
  <c r="AO299" i="12"/>
  <c r="AO298" i="12"/>
  <c r="AO297" i="12"/>
  <c r="AO296" i="12"/>
  <c r="AO295" i="12"/>
  <c r="AJ309" i="12"/>
  <c r="AJ304" i="12"/>
  <c r="AE294" i="12"/>
  <c r="AE293" i="12"/>
  <c r="AE292" i="12"/>
  <c r="AE291" i="12"/>
  <c r="AE290" i="12"/>
  <c r="AE289" i="12"/>
  <c r="AE288" i="12"/>
  <c r="AE287" i="12"/>
  <c r="AJ303" i="12"/>
  <c r="AJ300" i="12"/>
  <c r="AJ298" i="12"/>
  <c r="AJ296" i="12"/>
  <c r="AT294" i="12"/>
  <c r="AT293" i="12"/>
  <c r="AT292" i="12"/>
  <c r="AT291" i="12"/>
  <c r="AT290" i="12"/>
  <c r="AT289" i="12"/>
  <c r="AO294" i="12"/>
  <c r="AO293" i="12"/>
  <c r="AO292" i="12"/>
  <c r="AO291" i="12"/>
  <c r="AO290" i="12"/>
  <c r="AO289" i="12"/>
  <c r="AO288" i="12"/>
  <c r="AO287" i="12"/>
  <c r="AT288" i="12"/>
  <c r="AJ287" i="12"/>
  <c r="AE286" i="12"/>
  <c r="AE285" i="12"/>
  <c r="AE284" i="12"/>
  <c r="AE283" i="12"/>
  <c r="AE282" i="12"/>
  <c r="AE281" i="12"/>
  <c r="AE280" i="12"/>
  <c r="AE279" i="12"/>
  <c r="AE278" i="12"/>
  <c r="AE277" i="12"/>
  <c r="AE276" i="12"/>
  <c r="AE275" i="12"/>
  <c r="AE274" i="12"/>
  <c r="AE273" i="12"/>
  <c r="AE272" i="12"/>
  <c r="AE271" i="12"/>
  <c r="AJ301" i="12"/>
  <c r="AJ299" i="12"/>
  <c r="AJ297" i="12"/>
  <c r="AJ295" i="12"/>
  <c r="AJ294" i="12"/>
  <c r="AJ292" i="12"/>
  <c r="AJ290" i="12"/>
  <c r="AJ288" i="12"/>
  <c r="AT286" i="12"/>
  <c r="AT285" i="12"/>
  <c r="AT284" i="12"/>
  <c r="AT283" i="12"/>
  <c r="AT282" i="12"/>
  <c r="AT281" i="12"/>
  <c r="AT280" i="12"/>
  <c r="AT279" i="12"/>
  <c r="AT278" i="12"/>
  <c r="AT277" i="12"/>
  <c r="AT276" i="12"/>
  <c r="AT275" i="12"/>
  <c r="AT274" i="12"/>
  <c r="AT273" i="12"/>
  <c r="AT272" i="12"/>
  <c r="AT271" i="12"/>
  <c r="AJ289" i="12"/>
  <c r="AO286" i="12"/>
  <c r="AO285" i="12"/>
  <c r="AO284" i="12"/>
  <c r="AO283" i="12"/>
  <c r="AO282" i="12"/>
  <c r="AO281" i="12"/>
  <c r="AO280" i="12"/>
  <c r="AO279" i="12"/>
  <c r="AO278" i="12"/>
  <c r="AO277" i="12"/>
  <c r="AO276" i="12"/>
  <c r="AO275" i="12"/>
  <c r="AO274" i="12"/>
  <c r="AO273" i="12"/>
  <c r="AO272" i="12"/>
  <c r="AO271" i="12"/>
  <c r="AJ293" i="12"/>
  <c r="AJ291" i="12"/>
  <c r="AJ285" i="12"/>
  <c r="AJ283" i="12"/>
  <c r="AJ281" i="12"/>
  <c r="AJ279" i="12"/>
  <c r="AJ277" i="12"/>
  <c r="AJ275" i="12"/>
  <c r="AJ273" i="12"/>
  <c r="AJ271" i="12"/>
  <c r="AJ270" i="12"/>
  <c r="AJ269" i="12"/>
  <c r="AJ268" i="12"/>
  <c r="AJ267" i="12"/>
  <c r="AJ266" i="12"/>
  <c r="AJ265" i="12"/>
  <c r="AJ264" i="12"/>
  <c r="AJ263" i="12"/>
  <c r="AJ262" i="12"/>
  <c r="AJ261" i="12"/>
  <c r="AJ260" i="12"/>
  <c r="AJ259" i="12"/>
  <c r="AJ258" i="12"/>
  <c r="AJ257" i="12"/>
  <c r="AJ256" i="12"/>
  <c r="AT287" i="12"/>
  <c r="AE270" i="12"/>
  <c r="AE269" i="12"/>
  <c r="AE268" i="12"/>
  <c r="AE267" i="12"/>
  <c r="AE266" i="12"/>
  <c r="AE265" i="12"/>
  <c r="AE264" i="12"/>
  <c r="AE263" i="12"/>
  <c r="AE262" i="12"/>
  <c r="AE261" i="12"/>
  <c r="AE260" i="12"/>
  <c r="AE259" i="12"/>
  <c r="AJ286" i="12"/>
  <c r="AJ284" i="12"/>
  <c r="AJ282" i="12"/>
  <c r="AJ280" i="12"/>
  <c r="AJ278" i="12"/>
  <c r="AJ276" i="12"/>
  <c r="AJ274" i="12"/>
  <c r="AJ272" i="12"/>
  <c r="AT270" i="12"/>
  <c r="AT269" i="12"/>
  <c r="AT268" i="12"/>
  <c r="AT267" i="12"/>
  <c r="AT266" i="12"/>
  <c r="AT265" i="12"/>
  <c r="AT264" i="12"/>
  <c r="AT263" i="12"/>
  <c r="AT262" i="12"/>
  <c r="AT261" i="12"/>
  <c r="AT260" i="12"/>
  <c r="AT259" i="12"/>
  <c r="AT258" i="12"/>
  <c r="AT257" i="12"/>
  <c r="AT256" i="12"/>
  <c r="AO270" i="12"/>
  <c r="AO268" i="12"/>
  <c r="AE258" i="12"/>
  <c r="AJ255" i="12"/>
  <c r="AJ254" i="12"/>
  <c r="AJ253" i="12"/>
  <c r="AJ252" i="12"/>
  <c r="AJ251" i="12"/>
  <c r="AJ250" i="12"/>
  <c r="AJ249" i="12"/>
  <c r="AJ248" i="12"/>
  <c r="AJ247" i="12"/>
  <c r="AJ246" i="12"/>
  <c r="AJ245" i="12"/>
  <c r="AJ244" i="12"/>
  <c r="AJ243" i="12"/>
  <c r="AJ242" i="12"/>
  <c r="AJ241" i="12"/>
  <c r="AJ240" i="12"/>
  <c r="AJ239" i="12"/>
  <c r="AJ238" i="12"/>
  <c r="AO266" i="12"/>
  <c r="AO264" i="12"/>
  <c r="AO262" i="12"/>
  <c r="AO260" i="12"/>
  <c r="AO256" i="12"/>
  <c r="AE255" i="12"/>
  <c r="AE254" i="12"/>
  <c r="AE253" i="12"/>
  <c r="AE252" i="12"/>
  <c r="AE251" i="12"/>
  <c r="AE250" i="12"/>
  <c r="AE249" i="12"/>
  <c r="AE248" i="12"/>
  <c r="AE247" i="12"/>
  <c r="AE246" i="12"/>
  <c r="AE245" i="12"/>
  <c r="AE244" i="12"/>
  <c r="AE243" i="12"/>
  <c r="AE242" i="12"/>
  <c r="AE241" i="12"/>
  <c r="AO269" i="12"/>
  <c r="AO257" i="12"/>
  <c r="AE256" i="12"/>
  <c r="AT255" i="12"/>
  <c r="AT254" i="12"/>
  <c r="AT253" i="12"/>
  <c r="AT252" i="12"/>
  <c r="AT251" i="12"/>
  <c r="AT250" i="12"/>
  <c r="AT249" i="12"/>
  <c r="AT248" i="12"/>
  <c r="AT247" i="12"/>
  <c r="AT246" i="12"/>
  <c r="AT245" i="12"/>
  <c r="AT244" i="12"/>
  <c r="AT243" i="12"/>
  <c r="AT242" i="12"/>
  <c r="AT241" i="12"/>
  <c r="AT240" i="12"/>
  <c r="AT239" i="12"/>
  <c r="AT238" i="12"/>
  <c r="AO245" i="12"/>
  <c r="AO243" i="12"/>
  <c r="AO241" i="12"/>
  <c r="AO238" i="12"/>
  <c r="AT237" i="12"/>
  <c r="AT236" i="12"/>
  <c r="AT235" i="12"/>
  <c r="AT234" i="12"/>
  <c r="AT233" i="12"/>
  <c r="AT232" i="12"/>
  <c r="AT231" i="12"/>
  <c r="AT230" i="12"/>
  <c r="AT229" i="12"/>
  <c r="AT228" i="12"/>
  <c r="AT227" i="12"/>
  <c r="AT226" i="12"/>
  <c r="AT225" i="12"/>
  <c r="AT224" i="12"/>
  <c r="AT223" i="12"/>
  <c r="AT222" i="12"/>
  <c r="AT221" i="12"/>
  <c r="AT220" i="12"/>
  <c r="AT219" i="12"/>
  <c r="AT218" i="12"/>
  <c r="AT217" i="12"/>
  <c r="AT216" i="12"/>
  <c r="AT215" i="12"/>
  <c r="AT214" i="12"/>
  <c r="AT213" i="12"/>
  <c r="AT212" i="12"/>
  <c r="AT211" i="12"/>
  <c r="AT210" i="12"/>
  <c r="AT209" i="12"/>
  <c r="AT208" i="12"/>
  <c r="AT207" i="12"/>
  <c r="AT206" i="12"/>
  <c r="AT205" i="12"/>
  <c r="AO267" i="12"/>
  <c r="AO265" i="12"/>
  <c r="AO263" i="12"/>
  <c r="AO261" i="12"/>
  <c r="AO259" i="12"/>
  <c r="AO254" i="12"/>
  <c r="AO252" i="12"/>
  <c r="AO250" i="12"/>
  <c r="AO248" i="12"/>
  <c r="AO246" i="12"/>
  <c r="AO239" i="12"/>
  <c r="AE238" i="12"/>
  <c r="AO237" i="12"/>
  <c r="AO236" i="12"/>
  <c r="AO235" i="12"/>
  <c r="AO234" i="12"/>
  <c r="AO233" i="12"/>
  <c r="AO232" i="12"/>
  <c r="AO231" i="12"/>
  <c r="AO230" i="12"/>
  <c r="AO229" i="12"/>
  <c r="AO228" i="12"/>
  <c r="AO227" i="12"/>
  <c r="AO226" i="12"/>
  <c r="AO225" i="12"/>
  <c r="AO224" i="12"/>
  <c r="AO223" i="12"/>
  <c r="AO222" i="12"/>
  <c r="AO221" i="12"/>
  <c r="AO220" i="12"/>
  <c r="AO219" i="12"/>
  <c r="AO218" i="12"/>
  <c r="AO217" i="12"/>
  <c r="AO216" i="12"/>
  <c r="AO215" i="12"/>
  <c r="AO214" i="12"/>
  <c r="AO213" i="12"/>
  <c r="AO212" i="12"/>
  <c r="AO211" i="12"/>
  <c r="AO210" i="12"/>
  <c r="AO209" i="12"/>
  <c r="AO208" i="12"/>
  <c r="AO244" i="12"/>
  <c r="AO242" i="12"/>
  <c r="AO240" i="12"/>
  <c r="AE239" i="12"/>
  <c r="AJ237" i="12"/>
  <c r="AJ236" i="12"/>
  <c r="AJ235" i="12"/>
  <c r="AJ234" i="12"/>
  <c r="AJ233" i="12"/>
  <c r="AJ232" i="12"/>
  <c r="AJ231" i="12"/>
  <c r="AJ230" i="12"/>
  <c r="AJ229" i="12"/>
  <c r="AJ228" i="12"/>
  <c r="AJ227" i="12"/>
  <c r="AJ226" i="12"/>
  <c r="AJ225" i="12"/>
  <c r="AJ224" i="12"/>
  <c r="AJ223" i="12"/>
  <c r="AJ222" i="12"/>
  <c r="AJ221" i="12"/>
  <c r="AJ220" i="12"/>
  <c r="AJ219" i="12"/>
  <c r="AJ218" i="12"/>
  <c r="AJ217" i="12"/>
  <c r="AJ216" i="12"/>
  <c r="AJ215" i="12"/>
  <c r="AJ214" i="12"/>
  <c r="AJ213" i="12"/>
  <c r="AJ212" i="12"/>
  <c r="AJ211" i="12"/>
  <c r="AJ210" i="12"/>
  <c r="AJ209" i="12"/>
  <c r="AJ208" i="12"/>
  <c r="AJ207" i="12"/>
  <c r="AJ206" i="12"/>
  <c r="AE235" i="12"/>
  <c r="AE230" i="12"/>
  <c r="AE226" i="12"/>
  <c r="AE222" i="12"/>
  <c r="AE217" i="12"/>
  <c r="AE213" i="12"/>
  <c r="AE208" i="12"/>
  <c r="AT204" i="12"/>
  <c r="AT203" i="12"/>
  <c r="AT202" i="12"/>
  <c r="AT201" i="12"/>
  <c r="AT200" i="12"/>
  <c r="AT199" i="12"/>
  <c r="AT198" i="12"/>
  <c r="AT197" i="12"/>
  <c r="AT196" i="12"/>
  <c r="AT195" i="12"/>
  <c r="AT194" i="12"/>
  <c r="AT193" i="12"/>
  <c r="AT192" i="12"/>
  <c r="AT191" i="12"/>
  <c r="AT190" i="12"/>
  <c r="AT189" i="12"/>
  <c r="AT188" i="12"/>
  <c r="AT187" i="12"/>
  <c r="AT186" i="12"/>
  <c r="AT185" i="12"/>
  <c r="AT184" i="12"/>
  <c r="AT183" i="12"/>
  <c r="AT182" i="12"/>
  <c r="AT181" i="12"/>
  <c r="AT180" i="12"/>
  <c r="AT179" i="12"/>
  <c r="AT178" i="12"/>
  <c r="AT177" i="12"/>
  <c r="AT176" i="12"/>
  <c r="AT175" i="12"/>
  <c r="AT174" i="12"/>
  <c r="AT173" i="12"/>
  <c r="AE257" i="12"/>
  <c r="AE236" i="12"/>
  <c r="AE232" i="12"/>
  <c r="AE231" i="12"/>
  <c r="AE227" i="12"/>
  <c r="AE223" i="12"/>
  <c r="AE219" i="12"/>
  <c r="AE218" i="12"/>
  <c r="AE214" i="12"/>
  <c r="AE209" i="12"/>
  <c r="AO206" i="12"/>
  <c r="AO205" i="12"/>
  <c r="AO204" i="12"/>
  <c r="AO203" i="12"/>
  <c r="AO202" i="12"/>
  <c r="AO201" i="12"/>
  <c r="AO200" i="12"/>
  <c r="AO199" i="12"/>
  <c r="AO198" i="12"/>
  <c r="AO197" i="12"/>
  <c r="AO196" i="12"/>
  <c r="AO195" i="12"/>
  <c r="AO194" i="12"/>
  <c r="AO193" i="12"/>
  <c r="AO192" i="12"/>
  <c r="AO191" i="12"/>
  <c r="AO190" i="12"/>
  <c r="AO189" i="12"/>
  <c r="AO188" i="12"/>
  <c r="AO187" i="12"/>
  <c r="AO186" i="12"/>
  <c r="AO185" i="12"/>
  <c r="AO184" i="12"/>
  <c r="AO183" i="12"/>
  <c r="AO182" i="12"/>
  <c r="AO181" i="12"/>
  <c r="AO180" i="12"/>
  <c r="AO179" i="12"/>
  <c r="AO178" i="12"/>
  <c r="AO177" i="12"/>
  <c r="AO176" i="12"/>
  <c r="AO258" i="12"/>
  <c r="AE237" i="12"/>
  <c r="AE233" i="12"/>
  <c r="AE228" i="12"/>
  <c r="AE224" i="12"/>
  <c r="AE220" i="12"/>
  <c r="AE215" i="12"/>
  <c r="AE210" i="12"/>
  <c r="AO207" i="12"/>
  <c r="AE206" i="12"/>
  <c r="AJ205" i="12"/>
  <c r="AJ204" i="12"/>
  <c r="AJ203" i="12"/>
  <c r="AJ202" i="12"/>
  <c r="AJ201" i="12"/>
  <c r="AJ200" i="12"/>
  <c r="AJ199" i="12"/>
  <c r="AJ198" i="12"/>
  <c r="AJ197" i="12"/>
  <c r="AJ196" i="12"/>
  <c r="AJ195" i="12"/>
  <c r="AJ194" i="12"/>
  <c r="AJ193" i="12"/>
  <c r="AJ192" i="12"/>
  <c r="AJ191" i="12"/>
  <c r="AJ190" i="12"/>
  <c r="AJ189" i="12"/>
  <c r="AJ188" i="12"/>
  <c r="AJ187" i="12"/>
  <c r="AJ186" i="12"/>
  <c r="AJ185" i="12"/>
  <c r="AJ184" i="12"/>
  <c r="AJ183" i="12"/>
  <c r="AJ182" i="12"/>
  <c r="AJ181" i="12"/>
  <c r="AJ180" i="12"/>
  <c r="AJ179" i="12"/>
  <c r="AJ178" i="12"/>
  <c r="AJ177" i="12"/>
  <c r="AJ176" i="12"/>
  <c r="AJ175" i="12"/>
  <c r="AJ174" i="12"/>
  <c r="AO255" i="12"/>
  <c r="AO251" i="12"/>
  <c r="AO247" i="12"/>
  <c r="AE234" i="12"/>
  <c r="AE221" i="12"/>
  <c r="AE204" i="12"/>
  <c r="AE199" i="12"/>
  <c r="AE195" i="12"/>
  <c r="AE191" i="12"/>
  <c r="AE186" i="12"/>
  <c r="AE182" i="12"/>
  <c r="AE181" i="12"/>
  <c r="AE177" i="12"/>
  <c r="AO175" i="12"/>
  <c r="AO174" i="12"/>
  <c r="AO173" i="12"/>
  <c r="AO172" i="12"/>
  <c r="AO171" i="12"/>
  <c r="AO170" i="12"/>
  <c r="AO169" i="12"/>
  <c r="AO168" i="12"/>
  <c r="AO167" i="12"/>
  <c r="AO166" i="12"/>
  <c r="AO165" i="12"/>
  <c r="AO164" i="12"/>
  <c r="AO163" i="12"/>
  <c r="AO162" i="12"/>
  <c r="AO161" i="12"/>
  <c r="AO160" i="12"/>
  <c r="AO159" i="12"/>
  <c r="AO158" i="12"/>
  <c r="AO157" i="12"/>
  <c r="AO156" i="12"/>
  <c r="AO155" i="12"/>
  <c r="AO154" i="12"/>
  <c r="AO153" i="12"/>
  <c r="AO152" i="12"/>
  <c r="AO151" i="12"/>
  <c r="AO150" i="12"/>
  <c r="AO149" i="12"/>
  <c r="AO148" i="12"/>
  <c r="AO147" i="12"/>
  <c r="AO146" i="12"/>
  <c r="AO145" i="12"/>
  <c r="AO144" i="12"/>
  <c r="AO143" i="12"/>
  <c r="AO142" i="12"/>
  <c r="AO141" i="12"/>
  <c r="AO140" i="12"/>
  <c r="AO139" i="12"/>
  <c r="AO138" i="12"/>
  <c r="AO137" i="12"/>
  <c r="AO136" i="12"/>
  <c r="AE240" i="12"/>
  <c r="AE211" i="12"/>
  <c r="AE205" i="12"/>
  <c r="AE200" i="12"/>
  <c r="AE196" i="12"/>
  <c r="AE192" i="12"/>
  <c r="AE187" i="12"/>
  <c r="AE183" i="12"/>
  <c r="AE178" i="12"/>
  <c r="AE175" i="12"/>
  <c r="AE174" i="12"/>
  <c r="AJ173" i="12"/>
  <c r="AJ172" i="12"/>
  <c r="AJ171" i="12"/>
  <c r="AJ170" i="12"/>
  <c r="AJ169" i="12"/>
  <c r="AJ168" i="12"/>
  <c r="AJ167" i="12"/>
  <c r="AJ166" i="12"/>
  <c r="AJ165" i="12"/>
  <c r="AJ164" i="12"/>
  <c r="AJ163" i="12"/>
  <c r="AJ162" i="12"/>
  <c r="AJ161" i="12"/>
  <c r="AJ160" i="12"/>
  <c r="AJ159" i="12"/>
  <c r="AJ158" i="12"/>
  <c r="AJ157" i="12"/>
  <c r="AJ156" i="12"/>
  <c r="AJ155" i="12"/>
  <c r="AJ154" i="12"/>
  <c r="AJ153" i="12"/>
  <c r="AJ152" i="12"/>
  <c r="AJ151" i="12"/>
  <c r="AJ150" i="12"/>
  <c r="AJ149" i="12"/>
  <c r="AJ148" i="12"/>
  <c r="AJ147" i="12"/>
  <c r="AJ146" i="12"/>
  <c r="AJ145" i="12"/>
  <c r="AJ144" i="12"/>
  <c r="AO253" i="12"/>
  <c r="AO249" i="12"/>
  <c r="AE229" i="12"/>
  <c r="AE216" i="12"/>
  <c r="AE201" i="12"/>
  <c r="AE197" i="12"/>
  <c r="AE193" i="12"/>
  <c r="AE189" i="12"/>
  <c r="AE188" i="12"/>
  <c r="AE184" i="12"/>
  <c r="AE179" i="12"/>
  <c r="AE173" i="12"/>
  <c r="AE172" i="12"/>
  <c r="AE171" i="12"/>
  <c r="AE170" i="12"/>
  <c r="AE169" i="12"/>
  <c r="AE168" i="12"/>
  <c r="AE167" i="12"/>
  <c r="AE166" i="12"/>
  <c r="AE165" i="12"/>
  <c r="AE164" i="12"/>
  <c r="AE163" i="12"/>
  <c r="AE162" i="12"/>
  <c r="AE161" i="12"/>
  <c r="AE160" i="12"/>
  <c r="AE159" i="12"/>
  <c r="AE158" i="12"/>
  <c r="AE157" i="12"/>
  <c r="AE156" i="12"/>
  <c r="AE155" i="12"/>
  <c r="AE154" i="12"/>
  <c r="AE153" i="12"/>
  <c r="AE152" i="12"/>
  <c r="AE151" i="12"/>
  <c r="AE150" i="12"/>
  <c r="AE149" i="12"/>
  <c r="AE148" i="12"/>
  <c r="AE147" i="12"/>
  <c r="AE146" i="12"/>
  <c r="AE145" i="12"/>
  <c r="AE144" i="12"/>
  <c r="AE143" i="12"/>
  <c r="AE142" i="12"/>
  <c r="AE141" i="12"/>
  <c r="AE140" i="12"/>
  <c r="AE139" i="12"/>
  <c r="AE138" i="12"/>
  <c r="AE137" i="12"/>
  <c r="AE203" i="12"/>
  <c r="AE194" i="12"/>
  <c r="AT171" i="12"/>
  <c r="AT167" i="12"/>
  <c r="AT163" i="12"/>
  <c r="AT159" i="12"/>
  <c r="AT155" i="12"/>
  <c r="AT151" i="12"/>
  <c r="AT147" i="12"/>
  <c r="AT143" i="12"/>
  <c r="AJ143" i="12"/>
  <c r="AT140" i="12"/>
  <c r="AJ139" i="12"/>
  <c r="AT136" i="12"/>
  <c r="AT135" i="12"/>
  <c r="AT134" i="12"/>
  <c r="AT133" i="12"/>
  <c r="AT132" i="12"/>
  <c r="AT131" i="12"/>
  <c r="AT130" i="12"/>
  <c r="AT129" i="12"/>
  <c r="AT128" i="12"/>
  <c r="AT127" i="12"/>
  <c r="AT126" i="12"/>
  <c r="AT125" i="12"/>
  <c r="AT124" i="12"/>
  <c r="AT123" i="12"/>
  <c r="AT122" i="12"/>
  <c r="AT121" i="12"/>
  <c r="AT120" i="12"/>
  <c r="AT119" i="12"/>
  <c r="AT118" i="12"/>
  <c r="AT117" i="12"/>
  <c r="AT116" i="12"/>
  <c r="AT115" i="12"/>
  <c r="AT114" i="12"/>
  <c r="AT113" i="12"/>
  <c r="AT112" i="12"/>
  <c r="AT111" i="12"/>
  <c r="AT110" i="12"/>
  <c r="AT109" i="12"/>
  <c r="AT108" i="12"/>
  <c r="AT107" i="12"/>
  <c r="AT106" i="12"/>
  <c r="AT105" i="12"/>
  <c r="AT104" i="12"/>
  <c r="AT103" i="12"/>
  <c r="AT102" i="12"/>
  <c r="AT101" i="12"/>
  <c r="AT100" i="12"/>
  <c r="AT99" i="12"/>
  <c r="AT98" i="12"/>
  <c r="AT97" i="12"/>
  <c r="AT96" i="12"/>
  <c r="AT95" i="12"/>
  <c r="AT94" i="12"/>
  <c r="AT93" i="12"/>
  <c r="AT92" i="12"/>
  <c r="AT91" i="12"/>
  <c r="AT90" i="12"/>
  <c r="AT89" i="12"/>
  <c r="AT88" i="12"/>
  <c r="AT87" i="12"/>
  <c r="AT86" i="12"/>
  <c r="AT85" i="12"/>
  <c r="AT84" i="12"/>
  <c r="AT83" i="12"/>
  <c r="AT82" i="12"/>
  <c r="AT81" i="12"/>
  <c r="AT80" i="12"/>
  <c r="AT79" i="12"/>
  <c r="AT78" i="12"/>
  <c r="AT77" i="12"/>
  <c r="AT76" i="12"/>
  <c r="AT75" i="12"/>
  <c r="AT74" i="12"/>
  <c r="AT73" i="12"/>
  <c r="AE225" i="12"/>
  <c r="AE212" i="12"/>
  <c r="AE207" i="12"/>
  <c r="AE190" i="12"/>
  <c r="AE180" i="12"/>
  <c r="AT172" i="12"/>
  <c r="AT168" i="12"/>
  <c r="AT164" i="12"/>
  <c r="AT160" i="12"/>
  <c r="AT156" i="12"/>
  <c r="AT152" i="12"/>
  <c r="AT148" i="12"/>
  <c r="AT144" i="12"/>
  <c r="AT141" i="12"/>
  <c r="AJ140" i="12"/>
  <c r="AT137" i="12"/>
  <c r="AO135" i="12"/>
  <c r="AO134" i="12"/>
  <c r="AO133" i="12"/>
  <c r="AO132" i="12"/>
  <c r="AO131" i="12"/>
  <c r="AO130" i="12"/>
  <c r="AO129" i="12"/>
  <c r="AO128" i="12"/>
  <c r="AO127" i="12"/>
  <c r="AO126" i="12"/>
  <c r="AO125" i="12"/>
  <c r="AO124" i="12"/>
  <c r="AO123" i="12"/>
  <c r="AO122" i="12"/>
  <c r="AO121" i="12"/>
  <c r="AO120" i="12"/>
  <c r="AO119" i="12"/>
  <c r="AO118" i="12"/>
  <c r="AO117" i="12"/>
  <c r="AO116" i="12"/>
  <c r="AO115" i="12"/>
  <c r="AO114" i="12"/>
  <c r="AO113" i="12"/>
  <c r="AO112" i="12"/>
  <c r="AO111" i="12"/>
  <c r="AO110" i="12"/>
  <c r="AO109" i="12"/>
  <c r="AO108" i="12"/>
  <c r="AO107" i="12"/>
  <c r="AO106" i="12"/>
  <c r="AO105" i="12"/>
  <c r="AO104" i="12"/>
  <c r="AO103" i="12"/>
  <c r="AO102" i="12"/>
  <c r="AO101" i="12"/>
  <c r="AO100" i="12"/>
  <c r="AO99" i="12"/>
  <c r="AO98" i="12"/>
  <c r="AO97" i="12"/>
  <c r="AO96" i="12"/>
  <c r="AO95" i="12"/>
  <c r="AO94" i="12"/>
  <c r="AO93" i="12"/>
  <c r="AO92" i="12"/>
  <c r="AO91" i="12"/>
  <c r="AO90" i="12"/>
  <c r="AO89" i="12"/>
  <c r="AO88" i="12"/>
  <c r="AO87" i="12"/>
  <c r="AO86" i="12"/>
  <c r="AO85" i="12"/>
  <c r="AO84" i="12"/>
  <c r="AO83" i="12"/>
  <c r="AO82" i="12"/>
  <c r="AO81" i="12"/>
  <c r="AO80" i="12"/>
  <c r="AE202" i="12"/>
  <c r="AE176" i="12"/>
  <c r="AT169" i="12"/>
  <c r="AT165" i="12"/>
  <c r="AT161" i="12"/>
  <c r="AT157" i="12"/>
  <c r="AT153" i="12"/>
  <c r="AT149" i="12"/>
  <c r="AT145" i="12"/>
  <c r="AT142" i="12"/>
  <c r="AJ141" i="12"/>
  <c r="AT138" i="12"/>
  <c r="AJ137" i="12"/>
  <c r="AJ136" i="12"/>
  <c r="AJ135" i="12"/>
  <c r="AJ134" i="12"/>
  <c r="AJ133" i="12"/>
  <c r="AJ132" i="12"/>
  <c r="AJ131" i="12"/>
  <c r="AJ130" i="12"/>
  <c r="AJ129" i="12"/>
  <c r="AJ128" i="12"/>
  <c r="AJ127" i="12"/>
  <c r="AJ126" i="12"/>
  <c r="AJ125" i="12"/>
  <c r="AJ124" i="12"/>
  <c r="AJ123" i="12"/>
  <c r="AJ122" i="12"/>
  <c r="AJ121" i="12"/>
  <c r="AJ120" i="12"/>
  <c r="AJ119" i="12"/>
  <c r="AJ118" i="12"/>
  <c r="AJ117" i="12"/>
  <c r="AJ116" i="12"/>
  <c r="AJ115" i="12"/>
  <c r="AJ114" i="12"/>
  <c r="AJ113" i="12"/>
  <c r="AJ112" i="12"/>
  <c r="AJ111" i="12"/>
  <c r="AJ110" i="12"/>
  <c r="AJ109" i="12"/>
  <c r="AJ108" i="12"/>
  <c r="AJ107" i="12"/>
  <c r="AJ106" i="12"/>
  <c r="AJ105" i="12"/>
  <c r="AJ104" i="12"/>
  <c r="AJ103" i="12"/>
  <c r="AJ102" i="12"/>
  <c r="AJ101" i="12"/>
  <c r="AJ100" i="12"/>
  <c r="AJ99" i="12"/>
  <c r="AJ98" i="12"/>
  <c r="AJ97" i="12"/>
  <c r="AJ96" i="12"/>
  <c r="AJ95" i="12"/>
  <c r="AJ94" i="12"/>
  <c r="AJ93" i="12"/>
  <c r="AJ92" i="12"/>
  <c r="AJ91" i="12"/>
  <c r="AJ90" i="12"/>
  <c r="AJ89" i="12"/>
  <c r="AJ88" i="12"/>
  <c r="AJ87" i="12"/>
  <c r="AJ86" i="12"/>
  <c r="AJ85" i="12"/>
  <c r="AJ84" i="12"/>
  <c r="AJ83" i="12"/>
  <c r="AJ82" i="12"/>
  <c r="AJ81" i="12"/>
  <c r="AJ80" i="12"/>
  <c r="AJ79" i="12"/>
  <c r="AJ78" i="12"/>
  <c r="AJ77" i="12"/>
  <c r="AJ76" i="12"/>
  <c r="AJ75" i="12"/>
  <c r="AJ74" i="12"/>
  <c r="AJ73" i="12"/>
  <c r="AT166" i="12"/>
  <c r="AT158" i="12"/>
  <c r="AT146" i="12"/>
  <c r="AT139" i="12"/>
  <c r="AJ138" i="12"/>
  <c r="AE134" i="12"/>
  <c r="AE129" i="12"/>
  <c r="AE125" i="12"/>
  <c r="AE121" i="12"/>
  <c r="AE116" i="12"/>
  <c r="AE112" i="12"/>
  <c r="AE111" i="12"/>
  <c r="AE107" i="12"/>
  <c r="AE102" i="12"/>
  <c r="AE98" i="12"/>
  <c r="AE97" i="12"/>
  <c r="AE93" i="12"/>
  <c r="AE88" i="12"/>
  <c r="AE84" i="12"/>
  <c r="AE83" i="12"/>
  <c r="AO79" i="12"/>
  <c r="AE78" i="12"/>
  <c r="AO74" i="12"/>
  <c r="AE73" i="12"/>
  <c r="AO72" i="12"/>
  <c r="AO71" i="12"/>
  <c r="AO70" i="12"/>
  <c r="AO69" i="12"/>
  <c r="AO68" i="12"/>
  <c r="AO67" i="12"/>
  <c r="AO66" i="12"/>
  <c r="AO65" i="12"/>
  <c r="AO64" i="12"/>
  <c r="AO63" i="12"/>
  <c r="AO62" i="12"/>
  <c r="AO61" i="12"/>
  <c r="AO60" i="12"/>
  <c r="AO59" i="12"/>
  <c r="AO58" i="12"/>
  <c r="AO57" i="12"/>
  <c r="AO56" i="12"/>
  <c r="AO55" i="12"/>
  <c r="AO54" i="12"/>
  <c r="AO53" i="12"/>
  <c r="AO52" i="12"/>
  <c r="AO51" i="12"/>
  <c r="AO50" i="12"/>
  <c r="AO49" i="12"/>
  <c r="AO48" i="12"/>
  <c r="AO47" i="12"/>
  <c r="AO46" i="12"/>
  <c r="AO45" i="12"/>
  <c r="AO44" i="12"/>
  <c r="AO43" i="12"/>
  <c r="AO42" i="12"/>
  <c r="AO41" i="12"/>
  <c r="AO40" i="12"/>
  <c r="AO39" i="12"/>
  <c r="AO38" i="12"/>
  <c r="AO37" i="12"/>
  <c r="AO36" i="12"/>
  <c r="AO35" i="12"/>
  <c r="AO34" i="12"/>
  <c r="AO33" i="12"/>
  <c r="AO32" i="12"/>
  <c r="AO31" i="12"/>
  <c r="AO30" i="12"/>
  <c r="AO29" i="12"/>
  <c r="AO28" i="12"/>
  <c r="AO27" i="12"/>
  <c r="AO26" i="12"/>
  <c r="AO25" i="12"/>
  <c r="AO24" i="12"/>
  <c r="AO23" i="12"/>
  <c r="AO22" i="12"/>
  <c r="AO21" i="12"/>
  <c r="AO20" i="12"/>
  <c r="AO19" i="12"/>
  <c r="AO18" i="12"/>
  <c r="AE185" i="12"/>
  <c r="AT154" i="12"/>
  <c r="AJ142" i="12"/>
  <c r="AE135" i="12"/>
  <c r="AE130" i="12"/>
  <c r="AE126" i="12"/>
  <c r="AE122" i="12"/>
  <c r="AE117" i="12"/>
  <c r="AE113" i="12"/>
  <c r="AE108" i="12"/>
  <c r="AE103" i="12"/>
  <c r="AE99" i="12"/>
  <c r="AE94" i="12"/>
  <c r="AE89" i="12"/>
  <c r="AE85" i="12"/>
  <c r="AE79" i="12"/>
  <c r="AO75" i="12"/>
  <c r="AE74" i="12"/>
  <c r="AJ72" i="12"/>
  <c r="AJ71" i="12"/>
  <c r="AJ70" i="12"/>
  <c r="AJ69" i="12"/>
  <c r="AJ68" i="12"/>
  <c r="AJ67" i="12"/>
  <c r="AJ66" i="12"/>
  <c r="AJ65" i="12"/>
  <c r="AJ64" i="12"/>
  <c r="AJ63" i="12"/>
  <c r="AJ62" i="12"/>
  <c r="AJ61" i="12"/>
  <c r="AJ60" i="12"/>
  <c r="AJ59" i="12"/>
  <c r="AJ58" i="12"/>
  <c r="AJ57" i="12"/>
  <c r="AJ56" i="12"/>
  <c r="AJ55" i="12"/>
  <c r="AJ54" i="12"/>
  <c r="AJ53" i="12"/>
  <c r="AJ52" i="12"/>
  <c r="AJ51" i="12"/>
  <c r="AJ50" i="12"/>
  <c r="AJ49" i="12"/>
  <c r="AJ48" i="12"/>
  <c r="AJ47" i="12"/>
  <c r="AJ46" i="12"/>
  <c r="AJ45" i="12"/>
  <c r="AJ44" i="12"/>
  <c r="AJ43" i="12"/>
  <c r="AJ42" i="12"/>
  <c r="AJ41" i="12"/>
  <c r="AJ40" i="12"/>
  <c r="AJ39" i="12"/>
  <c r="AJ38" i="12"/>
  <c r="AJ37" i="12"/>
  <c r="AJ36" i="12"/>
  <c r="AJ35" i="12"/>
  <c r="AJ34" i="12"/>
  <c r="AJ33" i="12"/>
  <c r="AJ32" i="12"/>
  <c r="AE198" i="12"/>
  <c r="AT170" i="12"/>
  <c r="AT162" i="12"/>
  <c r="AT150" i="12"/>
  <c r="AE136" i="12"/>
  <c r="AE132" i="12"/>
  <c r="AE131" i="12"/>
  <c r="AE127" i="12"/>
  <c r="AE123" i="12"/>
  <c r="AE119" i="12"/>
  <c r="AE118" i="12"/>
  <c r="AE114" i="12"/>
  <c r="AE109" i="12"/>
  <c r="AE104" i="12"/>
  <c r="AE100" i="12"/>
  <c r="AE95" i="12"/>
  <c r="AE91" i="12"/>
  <c r="AE90" i="12"/>
  <c r="AE86" i="12"/>
  <c r="AE81" i="12"/>
  <c r="AE80" i="12"/>
  <c r="AO77" i="12"/>
  <c r="AO76" i="12"/>
  <c r="AE75" i="12"/>
  <c r="AE72" i="12"/>
  <c r="AE71" i="12"/>
  <c r="AE70" i="12"/>
  <c r="AE69" i="12"/>
  <c r="AE68" i="12"/>
  <c r="AE67" i="12"/>
  <c r="AE66" i="12"/>
  <c r="AE65" i="12"/>
  <c r="AE64" i="12"/>
  <c r="AE63" i="12"/>
  <c r="AE62" i="12"/>
  <c r="AE61" i="12"/>
  <c r="AE60" i="12"/>
  <c r="AE59" i="12"/>
  <c r="AE58" i="12"/>
  <c r="AE57" i="12"/>
  <c r="AE56" i="12"/>
  <c r="AE55" i="12"/>
  <c r="AE54" i="12"/>
  <c r="AE53" i="12"/>
  <c r="AE52" i="12"/>
  <c r="AE51" i="12"/>
  <c r="AE50" i="12"/>
  <c r="AE49" i="12"/>
  <c r="AE48" i="12"/>
  <c r="AE47" i="12"/>
  <c r="AE46" i="12"/>
  <c r="AE45" i="12"/>
  <c r="AE44" i="12"/>
  <c r="AE43" i="12"/>
  <c r="AE42" i="12"/>
  <c r="AE41" i="12"/>
  <c r="AE40" i="12"/>
  <c r="AE39" i="12"/>
  <c r="AE38" i="12"/>
  <c r="AE37" i="12"/>
  <c r="AE36" i="12"/>
  <c r="AE35" i="12"/>
  <c r="AE34" i="12"/>
  <c r="AE33" i="12"/>
  <c r="AE32" i="12"/>
  <c r="AE31" i="12"/>
  <c r="AE30" i="12"/>
  <c r="AE29" i="12"/>
  <c r="AE28" i="12"/>
  <c r="AE27" i="12"/>
  <c r="AE26" i="12"/>
  <c r="AE25" i="12"/>
  <c r="AE24" i="12"/>
  <c r="AE23" i="12"/>
  <c r="AE22" i="12"/>
  <c r="AE21" i="12"/>
  <c r="AE20" i="12"/>
  <c r="AE19" i="12"/>
  <c r="AE133" i="12"/>
  <c r="AE120" i="12"/>
  <c r="AE110" i="12"/>
  <c r="AE101" i="12"/>
  <c r="AT69" i="12"/>
  <c r="AT65" i="12"/>
  <c r="AT61" i="12"/>
  <c r="AT57" i="12"/>
  <c r="AT53" i="12"/>
  <c r="AT49" i="12"/>
  <c r="AT45" i="12"/>
  <c r="AT41" i="12"/>
  <c r="AT37" i="12"/>
  <c r="AT33" i="12"/>
  <c r="AT30" i="12"/>
  <c r="AJ29" i="12"/>
  <c r="AT26" i="12"/>
  <c r="AJ25" i="12"/>
  <c r="AT22" i="12"/>
  <c r="AJ21" i="12"/>
  <c r="X19" i="12"/>
  <c r="AB19" i="12" s="1"/>
  <c r="AD19" i="12" s="1"/>
  <c r="AT18" i="12"/>
  <c r="AE18" i="12"/>
  <c r="BE17" i="12"/>
  <c r="AJ17" i="12"/>
  <c r="X17" i="12"/>
  <c r="AB17" i="12" s="1"/>
  <c r="AJ16" i="12"/>
  <c r="X16" i="12"/>
  <c r="AB16" i="12" s="1"/>
  <c r="AO15" i="12"/>
  <c r="Y15" i="12"/>
  <c r="AG15" i="12" s="1"/>
  <c r="AO14" i="12"/>
  <c r="Y14" i="12"/>
  <c r="AG14" i="12" s="1"/>
  <c r="AI14" i="12" s="1"/>
  <c r="AO13" i="12"/>
  <c r="AO12" i="12"/>
  <c r="Y12" i="12"/>
  <c r="AG12" i="12" s="1"/>
  <c r="AI12" i="12" s="1"/>
  <c r="AO11" i="12"/>
  <c r="Y11" i="12"/>
  <c r="AG11" i="12" s="1"/>
  <c r="AI11" i="12" s="1"/>
  <c r="AT10" i="12"/>
  <c r="Z10" i="12"/>
  <c r="AL10" i="12" s="1"/>
  <c r="AN10" i="12" s="1"/>
  <c r="AE9" i="12"/>
  <c r="AJ8" i="12"/>
  <c r="X8" i="12"/>
  <c r="AB8" i="12" s="1"/>
  <c r="AD8" i="12" s="1"/>
  <c r="AJ7" i="12"/>
  <c r="X7" i="12"/>
  <c r="AB7" i="12" s="1"/>
  <c r="AJ6" i="12"/>
  <c r="X6" i="12"/>
  <c r="AB6" i="12" s="1"/>
  <c r="AD6" i="12" s="1"/>
  <c r="AJ5" i="12"/>
  <c r="X5" i="12"/>
  <c r="AB5" i="12" s="1"/>
  <c r="AD5" i="12" s="1"/>
  <c r="AE124" i="12"/>
  <c r="AE92" i="12"/>
  <c r="AE82" i="12"/>
  <c r="AT36" i="12"/>
  <c r="AJ28" i="12"/>
  <c r="AT21" i="12"/>
  <c r="AJ18" i="12"/>
  <c r="Z15" i="12"/>
  <c r="AL15" i="12" s="1"/>
  <c r="AT14" i="12"/>
  <c r="AT13" i="12"/>
  <c r="X9" i="12"/>
  <c r="AB9" i="12" s="1"/>
  <c r="AD9" i="12" s="1"/>
  <c r="AO8" i="12"/>
  <c r="AE106" i="12"/>
  <c r="AE87" i="12"/>
  <c r="AT70" i="12"/>
  <c r="AT66" i="12"/>
  <c r="AT62" i="12"/>
  <c r="AT58" i="12"/>
  <c r="AT54" i="12"/>
  <c r="AT50" i="12"/>
  <c r="AT46" i="12"/>
  <c r="AT42" i="12"/>
  <c r="AT38" i="12"/>
  <c r="AT34" i="12"/>
  <c r="AJ30" i="12"/>
  <c r="AT27" i="12"/>
  <c r="AJ26" i="12"/>
  <c r="AT23" i="12"/>
  <c r="AJ22" i="12"/>
  <c r="AT19" i="12"/>
  <c r="Z18" i="12"/>
  <c r="AL18" i="12" s="1"/>
  <c r="AN18" i="12" s="1"/>
  <c r="AE17" i="12"/>
  <c r="AA17" i="12"/>
  <c r="AQ17" i="12" s="1"/>
  <c r="AS17" i="12" s="1"/>
  <c r="AE16" i="12"/>
  <c r="AA16" i="12"/>
  <c r="AQ16" i="12" s="1"/>
  <c r="AJ15" i="12"/>
  <c r="X15" i="12"/>
  <c r="AB15" i="12" s="1"/>
  <c r="AJ14" i="12"/>
  <c r="X14" i="12"/>
  <c r="AB14" i="12" s="1"/>
  <c r="AJ13" i="12"/>
  <c r="X13" i="12"/>
  <c r="AB13" i="12" s="1"/>
  <c r="AD13" i="12" s="1"/>
  <c r="AJ12" i="12"/>
  <c r="X12" i="12"/>
  <c r="AB12" i="12" s="1"/>
  <c r="AJ11" i="12"/>
  <c r="X11" i="12"/>
  <c r="AB11" i="12" s="1"/>
  <c r="AO10" i="12"/>
  <c r="Y10" i="12"/>
  <c r="AG10" i="12" s="1"/>
  <c r="AI10" i="12" s="1"/>
  <c r="AT9" i="12"/>
  <c r="AE8" i="12"/>
  <c r="AE7" i="12"/>
  <c r="AA7" i="12"/>
  <c r="AQ7" i="12" s="1"/>
  <c r="AS7" i="12" s="1"/>
  <c r="AE6" i="12"/>
  <c r="AE5" i="12"/>
  <c r="AT72" i="12"/>
  <c r="AT68" i="12"/>
  <c r="AT64" i="12"/>
  <c r="AT60" i="12"/>
  <c r="AT56" i="12"/>
  <c r="AT48" i="12"/>
  <c r="AT25" i="12"/>
  <c r="AJ24" i="12"/>
  <c r="AJ20" i="12"/>
  <c r="AO17" i="12"/>
  <c r="AO16" i="12"/>
  <c r="AT15" i="12"/>
  <c r="Z14" i="12"/>
  <c r="AL14" i="12" s="1"/>
  <c r="AN14" i="12" s="1"/>
  <c r="AE10" i="12"/>
  <c r="AE128" i="12"/>
  <c r="AE115" i="12"/>
  <c r="AE96" i="12"/>
  <c r="AO78" i="12"/>
  <c r="AE77" i="12"/>
  <c r="AE76" i="12"/>
  <c r="AT71" i="12"/>
  <c r="AT67" i="12"/>
  <c r="AT63" i="12"/>
  <c r="AT59" i="12"/>
  <c r="AT55" i="12"/>
  <c r="AT51" i="12"/>
  <c r="AT47" i="12"/>
  <c r="AT43" i="12"/>
  <c r="AT39" i="12"/>
  <c r="AT35" i="12"/>
  <c r="AT31" i="12"/>
  <c r="AJ31" i="12"/>
  <c r="AT28" i="12"/>
  <c r="AJ27" i="12"/>
  <c r="AT24" i="12"/>
  <c r="AJ23" i="12"/>
  <c r="AT20" i="12"/>
  <c r="AJ19" i="12"/>
  <c r="Y18" i="12"/>
  <c r="AG18" i="12" s="1"/>
  <c r="AI18" i="12" s="1"/>
  <c r="AT17" i="12"/>
  <c r="Z17" i="12"/>
  <c r="AL17" i="12" s="1"/>
  <c r="AT16" i="12"/>
  <c r="Z16" i="12"/>
  <c r="AL16" i="12" s="1"/>
  <c r="AE15" i="12"/>
  <c r="AA15" i="12"/>
  <c r="AQ15" i="12" s="1"/>
  <c r="AE14" i="12"/>
  <c r="AE13" i="12"/>
  <c r="AE12" i="12"/>
  <c r="AE11" i="12"/>
  <c r="AJ10" i="12"/>
  <c r="X10" i="12"/>
  <c r="AB10" i="12" s="1"/>
  <c r="AO9" i="12"/>
  <c r="AT8" i="12"/>
  <c r="AT7" i="12"/>
  <c r="Z7" i="12"/>
  <c r="AL7" i="12" s="1"/>
  <c r="AT6" i="12"/>
  <c r="AT5" i="12"/>
  <c r="AE105" i="12"/>
  <c r="AO73" i="12"/>
  <c r="AT52" i="12"/>
  <c r="AT44" i="12"/>
  <c r="AT40" i="12"/>
  <c r="AT32" i="12"/>
  <c r="AT29" i="12"/>
  <c r="X18" i="12"/>
  <c r="AB18" i="12" s="1"/>
  <c r="Y17" i="12"/>
  <c r="AG17" i="12" s="1"/>
  <c r="Y16" i="12"/>
  <c r="AG16" i="12" s="1"/>
  <c r="AT12" i="12"/>
  <c r="AT11" i="12"/>
  <c r="AJ9" i="12"/>
  <c r="AO7" i="12"/>
  <c r="Y7" i="12"/>
  <c r="AG7" i="12" s="1"/>
  <c r="AO6" i="12"/>
  <c r="AO5" i="12"/>
  <c r="O12" i="12"/>
  <c r="Z12" i="12" s="1"/>
  <c r="AL12" i="12" s="1"/>
  <c r="AN12" i="12" s="1"/>
  <c r="N6" i="12"/>
  <c r="N9" i="12"/>
  <c r="N19" i="12"/>
  <c r="AH18" i="12"/>
  <c r="O10" i="12"/>
  <c r="AC19" i="12"/>
  <c r="M20" i="12"/>
  <c r="X20" i="12" s="1"/>
  <c r="AB20" i="12" s="1"/>
  <c r="AD20" i="12" s="1"/>
  <c r="AR7" i="12"/>
  <c r="O14" i="12"/>
  <c r="AH14" i="12"/>
  <c r="O19" i="12"/>
  <c r="O11" i="12"/>
  <c r="N5" i="12"/>
  <c r="Y5" i="12" s="1"/>
  <c r="AG5" i="12" s="1"/>
  <c r="AI5" i="12" s="1"/>
  <c r="AC5" i="12"/>
  <c r="N13" i="12"/>
  <c r="P18" i="12"/>
  <c r="AA18" i="12" s="1"/>
  <c r="AQ18" i="12" s="1"/>
  <c r="AS18" i="12" s="1"/>
  <c r="N8" i="12"/>
  <c r="Y8" i="12" s="1"/>
  <c r="AG8" i="12" s="1"/>
  <c r="AI8" i="12" s="1"/>
  <c r="AC8" i="12"/>
  <c r="N11" i="11"/>
  <c r="O11" i="11" s="1"/>
  <c r="P11" i="11" s="1"/>
  <c r="N13" i="11"/>
  <c r="O13" i="11" s="1"/>
  <c r="P13" i="11" s="1"/>
  <c r="N9" i="11"/>
  <c r="O9" i="11" s="1"/>
  <c r="P9" i="11" s="1"/>
  <c r="V9" i="11" s="1"/>
  <c r="N8" i="11"/>
  <c r="O8" i="11" s="1"/>
  <c r="P8" i="11" s="1"/>
  <c r="M19" i="11"/>
  <c r="N12" i="11"/>
  <c r="O12" i="11" s="1"/>
  <c r="P12" i="11" s="1"/>
  <c r="AC310" i="11"/>
  <c r="U310" i="11"/>
  <c r="AC308" i="11"/>
  <c r="U308" i="11"/>
  <c r="AC306" i="11"/>
  <c r="U306" i="11"/>
  <c r="AH311" i="11"/>
  <c r="V311" i="11"/>
  <c r="T310" i="11"/>
  <c r="AH309" i="11"/>
  <c r="V309" i="11"/>
  <c r="T308" i="11"/>
  <c r="AH307" i="11"/>
  <c r="V307" i="11"/>
  <c r="T306" i="11"/>
  <c r="AH305" i="11"/>
  <c r="V305" i="11"/>
  <c r="AH304" i="11"/>
  <c r="V304" i="11"/>
  <c r="AH303" i="11"/>
  <c r="V303" i="11"/>
  <c r="AH302" i="11"/>
  <c r="V302" i="11"/>
  <c r="AH301" i="11"/>
  <c r="V301" i="11"/>
  <c r="AH300" i="11"/>
  <c r="V300" i="11"/>
  <c r="AH299" i="11"/>
  <c r="V299" i="11"/>
  <c r="AH298" i="11"/>
  <c r="V298" i="11"/>
  <c r="AH297" i="11"/>
  <c r="AC311" i="11"/>
  <c r="U311" i="11"/>
  <c r="AC309" i="11"/>
  <c r="U309" i="11"/>
  <c r="AC307" i="11"/>
  <c r="U307" i="11"/>
  <c r="AC305" i="11"/>
  <c r="U305" i="11"/>
  <c r="AC304" i="11"/>
  <c r="U304" i="11"/>
  <c r="AC303" i="11"/>
  <c r="U303" i="11"/>
  <c r="AC302" i="11"/>
  <c r="U302" i="11"/>
  <c r="AC301" i="11"/>
  <c r="U301" i="11"/>
  <c r="AC300" i="11"/>
  <c r="U300" i="11"/>
  <c r="AC299" i="11"/>
  <c r="U299" i="11"/>
  <c r="AC298" i="11"/>
  <c r="U298" i="11"/>
  <c r="AC297" i="11"/>
  <c r="U297" i="11"/>
  <c r="AC296" i="11"/>
  <c r="U296" i="11"/>
  <c r="V310" i="11"/>
  <c r="AH308" i="11"/>
  <c r="T305" i="11"/>
  <c r="T301" i="11"/>
  <c r="AH296" i="11"/>
  <c r="AC295" i="11"/>
  <c r="U295" i="11"/>
  <c r="AC294" i="11"/>
  <c r="U294" i="11"/>
  <c r="AC293" i="11"/>
  <c r="U293" i="11"/>
  <c r="AC292" i="11"/>
  <c r="U292" i="11"/>
  <c r="AC291" i="11"/>
  <c r="U291" i="11"/>
  <c r="AC290" i="11"/>
  <c r="U290" i="11"/>
  <c r="AC289" i="11"/>
  <c r="U289" i="11"/>
  <c r="AC288" i="11"/>
  <c r="U288" i="11"/>
  <c r="AC287" i="11"/>
  <c r="U287" i="11"/>
  <c r="AC286" i="11"/>
  <c r="U286" i="11"/>
  <c r="AC285" i="11"/>
  <c r="U285" i="11"/>
  <c r="AC284" i="11"/>
  <c r="U284" i="11"/>
  <c r="AH310" i="11"/>
  <c r="T307" i="11"/>
  <c r="T302" i="11"/>
  <c r="T298" i="11"/>
  <c r="V296" i="11"/>
  <c r="T295" i="11"/>
  <c r="T294" i="11"/>
  <c r="T293" i="11"/>
  <c r="T292" i="11"/>
  <c r="T291" i="11"/>
  <c r="T290" i="11"/>
  <c r="T289" i="11"/>
  <c r="T288" i="11"/>
  <c r="T287" i="11"/>
  <c r="T286" i="11"/>
  <c r="T285" i="11"/>
  <c r="T284" i="11"/>
  <c r="AH295" i="11"/>
  <c r="V294" i="11"/>
  <c r="AH293" i="11"/>
  <c r="V292" i="11"/>
  <c r="AH291" i="11"/>
  <c r="V290" i="11"/>
  <c r="AH289" i="11"/>
  <c r="V288" i="11"/>
  <c r="AH287" i="11"/>
  <c r="V286" i="11"/>
  <c r="AH285" i="11"/>
  <c r="V284" i="11"/>
  <c r="AH283" i="11"/>
  <c r="V283" i="11"/>
  <c r="AH282" i="11"/>
  <c r="V282" i="11"/>
  <c r="AH281" i="11"/>
  <c r="V281" i="11"/>
  <c r="AH280" i="11"/>
  <c r="V280" i="11"/>
  <c r="AH279" i="11"/>
  <c r="V279" i="11"/>
  <c r="AH278" i="11"/>
  <c r="V278" i="11"/>
  <c r="AH277" i="11"/>
  <c r="V277" i="11"/>
  <c r="AH276" i="11"/>
  <c r="V276" i="11"/>
  <c r="AH275" i="11"/>
  <c r="V275" i="11"/>
  <c r="AH274" i="11"/>
  <c r="V274" i="11"/>
  <c r="AH273" i="11"/>
  <c r="V273" i="11"/>
  <c r="AH272" i="11"/>
  <c r="V272" i="11"/>
  <c r="AH271" i="11"/>
  <c r="V271" i="11"/>
  <c r="AH270" i="11"/>
  <c r="V270" i="11"/>
  <c r="AH269" i="11"/>
  <c r="V269" i="11"/>
  <c r="AH268" i="11"/>
  <c r="V268" i="11"/>
  <c r="AH267" i="11"/>
  <c r="V267" i="11"/>
  <c r="AH266" i="11"/>
  <c r="V266" i="11"/>
  <c r="AH265" i="11"/>
  <c r="V265" i="11"/>
  <c r="AH264" i="11"/>
  <c r="V264" i="11"/>
  <c r="AH263" i="11"/>
  <c r="T311" i="11"/>
  <c r="V308" i="11"/>
  <c r="AH306" i="11"/>
  <c r="T304" i="11"/>
  <c r="T303" i="11"/>
  <c r="T296" i="11"/>
  <c r="AC283" i="11"/>
  <c r="U283" i="11"/>
  <c r="AC282" i="11"/>
  <c r="U282" i="11"/>
  <c r="AC281" i="11"/>
  <c r="U281" i="11"/>
  <c r="AC280" i="11"/>
  <c r="U280" i="11"/>
  <c r="AC279" i="11"/>
  <c r="U279" i="11"/>
  <c r="AC278" i="11"/>
  <c r="U278" i="11"/>
  <c r="AC277" i="11"/>
  <c r="U277" i="11"/>
  <c r="AC276" i="11"/>
  <c r="U276" i="11"/>
  <c r="AC275" i="11"/>
  <c r="U275" i="11"/>
  <c r="AC274" i="11"/>
  <c r="U274" i="11"/>
  <c r="AC273" i="11"/>
  <c r="U273" i="11"/>
  <c r="AC272" i="11"/>
  <c r="U272" i="11"/>
  <c r="AC271" i="11"/>
  <c r="U271" i="11"/>
  <c r="AC270" i="11"/>
  <c r="U270" i="11"/>
  <c r="AC269" i="11"/>
  <c r="U269" i="11"/>
  <c r="AC268" i="11"/>
  <c r="U268" i="11"/>
  <c r="AC267" i="11"/>
  <c r="U267" i="11"/>
  <c r="AC266" i="11"/>
  <c r="U266" i="11"/>
  <c r="AC265" i="11"/>
  <c r="U265" i="11"/>
  <c r="AC264" i="11"/>
  <c r="U264" i="11"/>
  <c r="AC263" i="11"/>
  <c r="T300" i="11"/>
  <c r="T299" i="11"/>
  <c r="AH294" i="11"/>
  <c r="AH292" i="11"/>
  <c r="AH290" i="11"/>
  <c r="V289" i="11"/>
  <c r="V287" i="11"/>
  <c r="V285" i="11"/>
  <c r="T283" i="11"/>
  <c r="T279" i="11"/>
  <c r="T275" i="11"/>
  <c r="T271" i="11"/>
  <c r="T264" i="11"/>
  <c r="U263" i="11"/>
  <c r="AC262" i="11"/>
  <c r="U262" i="11"/>
  <c r="AC261" i="11"/>
  <c r="U261" i="11"/>
  <c r="AC260" i="11"/>
  <c r="U260" i="11"/>
  <c r="AC259" i="11"/>
  <c r="U259" i="11"/>
  <c r="AC258" i="11"/>
  <c r="U258" i="11"/>
  <c r="AC257" i="11"/>
  <c r="U257" i="11"/>
  <c r="AC256" i="11"/>
  <c r="U256" i="11"/>
  <c r="AC255" i="11"/>
  <c r="U255" i="11"/>
  <c r="AC254" i="11"/>
  <c r="U254" i="11"/>
  <c r="AC253" i="11"/>
  <c r="U253" i="11"/>
  <c r="AC252" i="11"/>
  <c r="U252" i="11"/>
  <c r="AC251" i="11"/>
  <c r="U251" i="11"/>
  <c r="AC250" i="11"/>
  <c r="U250" i="11"/>
  <c r="AC249" i="11"/>
  <c r="U249" i="11"/>
  <c r="AC248" i="11"/>
  <c r="U248" i="11"/>
  <c r="AC247" i="11"/>
  <c r="U247" i="11"/>
  <c r="AC246" i="11"/>
  <c r="U246" i="11"/>
  <c r="AC245" i="11"/>
  <c r="U245" i="11"/>
  <c r="AC244" i="11"/>
  <c r="U244" i="11"/>
  <c r="AH288" i="11"/>
  <c r="AH286" i="11"/>
  <c r="AH284" i="11"/>
  <c r="T282" i="11"/>
  <c r="T278" i="11"/>
  <c r="T274" i="11"/>
  <c r="T270" i="11"/>
  <c r="T267" i="11"/>
  <c r="T263" i="11"/>
  <c r="T262" i="11"/>
  <c r="T261" i="11"/>
  <c r="T260" i="11"/>
  <c r="T259" i="11"/>
  <c r="T258" i="11"/>
  <c r="T257" i="11"/>
  <c r="T256" i="11"/>
  <c r="T255" i="11"/>
  <c r="T254" i="11"/>
  <c r="T253" i="11"/>
  <c r="T252" i="11"/>
  <c r="T251" i="11"/>
  <c r="T250" i="11"/>
  <c r="T249" i="11"/>
  <c r="T248" i="11"/>
  <c r="T247" i="11"/>
  <c r="T246" i="11"/>
  <c r="T309" i="11"/>
  <c r="V291" i="11"/>
  <c r="T277" i="11"/>
  <c r="T269" i="11"/>
  <c r="V245" i="11"/>
  <c r="T244" i="11"/>
  <c r="V243" i="11"/>
  <c r="AH242" i="11"/>
  <c r="V242" i="11"/>
  <c r="AH241" i="11"/>
  <c r="V241" i="11"/>
  <c r="AH240" i="11"/>
  <c r="V240" i="11"/>
  <c r="AH239" i="11"/>
  <c r="V239" i="11"/>
  <c r="AH238" i="11"/>
  <c r="V238" i="11"/>
  <c r="AH237" i="11"/>
  <c r="V237" i="11"/>
  <c r="AH236" i="11"/>
  <c r="V236" i="11"/>
  <c r="AH235" i="11"/>
  <c r="V235" i="11"/>
  <c r="AH234" i="11"/>
  <c r="V234" i="11"/>
  <c r="AH233" i="11"/>
  <c r="V233" i="11"/>
  <c r="AH232" i="11"/>
  <c r="V232" i="11"/>
  <c r="AH231" i="11"/>
  <c r="V231" i="11"/>
  <c r="AH230" i="11"/>
  <c r="V230" i="11"/>
  <c r="AH229" i="11"/>
  <c r="V229" i="11"/>
  <c r="AH228" i="11"/>
  <c r="V228" i="11"/>
  <c r="AH227" i="11"/>
  <c r="V227" i="11"/>
  <c r="AH226" i="11"/>
  <c r="V226" i="11"/>
  <c r="AH225" i="11"/>
  <c r="V225" i="11"/>
  <c r="AH224" i="11"/>
  <c r="V224" i="11"/>
  <c r="AH223" i="11"/>
  <c r="V223" i="11"/>
  <c r="AH222" i="11"/>
  <c r="V222" i="11"/>
  <c r="AH221" i="11"/>
  <c r="V221" i="11"/>
  <c r="AH220" i="11"/>
  <c r="V220" i="11"/>
  <c r="AH219" i="11"/>
  <c r="V219" i="11"/>
  <c r="AH218" i="11"/>
  <c r="V218" i="11"/>
  <c r="AH217" i="11"/>
  <c r="V217" i="11"/>
  <c r="AH216" i="11"/>
  <c r="V216" i="11"/>
  <c r="AH215" i="11"/>
  <c r="V215" i="11"/>
  <c r="AH214" i="11"/>
  <c r="V214" i="11"/>
  <c r="AH213" i="11"/>
  <c r="V213" i="11"/>
  <c r="AH212" i="11"/>
  <c r="V212" i="11"/>
  <c r="AH211" i="11"/>
  <c r="V211" i="11"/>
  <c r="AH210" i="11"/>
  <c r="V210" i="11"/>
  <c r="AH209" i="11"/>
  <c r="V209" i="11"/>
  <c r="AH208" i="11"/>
  <c r="V208" i="11"/>
  <c r="AH207" i="11"/>
  <c r="V207" i="11"/>
  <c r="AH206" i="11"/>
  <c r="V206" i="11"/>
  <c r="AH205" i="11"/>
  <c r="V205" i="11"/>
  <c r="AH204" i="11"/>
  <c r="V204" i="11"/>
  <c r="AH203" i="11"/>
  <c r="V203" i="11"/>
  <c r="AH202" i="11"/>
  <c r="V297" i="11"/>
  <c r="T280" i="11"/>
  <c r="T272" i="11"/>
  <c r="V262" i="11"/>
  <c r="AH261" i="11"/>
  <c r="V260" i="11"/>
  <c r="AH259" i="11"/>
  <c r="V258" i="11"/>
  <c r="AH257" i="11"/>
  <c r="V256" i="11"/>
  <c r="AH255" i="11"/>
  <c r="V254" i="11"/>
  <c r="AH253" i="11"/>
  <c r="V252" i="11"/>
  <c r="AH251" i="11"/>
  <c r="V250" i="11"/>
  <c r="AH249" i="11"/>
  <c r="V248" i="11"/>
  <c r="AH247" i="11"/>
  <c r="V246" i="11"/>
  <c r="AH245" i="11"/>
  <c r="T245" i="11"/>
  <c r="AH243" i="11"/>
  <c r="AC243" i="11"/>
  <c r="U243" i="11"/>
  <c r="AC242" i="11"/>
  <c r="U242" i="11"/>
  <c r="AC241" i="11"/>
  <c r="U241" i="11"/>
  <c r="AC240" i="11"/>
  <c r="U240" i="11"/>
  <c r="AC239" i="11"/>
  <c r="U239" i="11"/>
  <c r="AC238" i="11"/>
  <c r="U238" i="11"/>
  <c r="AC237" i="11"/>
  <c r="U237" i="11"/>
  <c r="AC236" i="11"/>
  <c r="U236" i="11"/>
  <c r="AC235" i="11"/>
  <c r="U235" i="11"/>
  <c r="AC234" i="11"/>
  <c r="U234" i="11"/>
  <c r="AC233" i="11"/>
  <c r="U233" i="11"/>
  <c r="AC232" i="11"/>
  <c r="U232" i="11"/>
  <c r="AC231" i="11"/>
  <c r="U231" i="11"/>
  <c r="AC230" i="11"/>
  <c r="U230" i="11"/>
  <c r="AC229" i="11"/>
  <c r="U229" i="11"/>
  <c r="AC228" i="11"/>
  <c r="U228" i="11"/>
  <c r="AC227" i="11"/>
  <c r="U227" i="11"/>
  <c r="AC226" i="11"/>
  <c r="U226" i="11"/>
  <c r="AC225" i="11"/>
  <c r="U225" i="11"/>
  <c r="AC224" i="11"/>
  <c r="U224" i="11"/>
  <c r="AC223" i="11"/>
  <c r="U223" i="11"/>
  <c r="AC222" i="11"/>
  <c r="U222" i="11"/>
  <c r="AC221" i="11"/>
  <c r="U221" i="11"/>
  <c r="AC220" i="11"/>
  <c r="U220" i="11"/>
  <c r="AC219" i="11"/>
  <c r="U219" i="11"/>
  <c r="AC218" i="11"/>
  <c r="U218" i="11"/>
  <c r="AC217" i="11"/>
  <c r="U217" i="11"/>
  <c r="AC216" i="11"/>
  <c r="U216" i="11"/>
  <c r="AC215" i="11"/>
  <c r="U215" i="11"/>
  <c r="AC214" i="11"/>
  <c r="U214" i="11"/>
  <c r="AC213" i="11"/>
  <c r="U213" i="11"/>
  <c r="AC212" i="11"/>
  <c r="U212" i="11"/>
  <c r="AC211" i="11"/>
  <c r="U211" i="11"/>
  <c r="AC210" i="11"/>
  <c r="U210" i="11"/>
  <c r="AC209" i="11"/>
  <c r="U209" i="11"/>
  <c r="AC208" i="11"/>
  <c r="U208" i="11"/>
  <c r="AC207" i="11"/>
  <c r="U207" i="11"/>
  <c r="AC206" i="11"/>
  <c r="U206" i="11"/>
  <c r="AC205" i="11"/>
  <c r="U205" i="11"/>
  <c r="AC204" i="11"/>
  <c r="U204" i="11"/>
  <c r="AC203" i="11"/>
  <c r="U203" i="11"/>
  <c r="V306" i="11"/>
  <c r="V293" i="11"/>
  <c r="T281" i="11"/>
  <c r="T276" i="11"/>
  <c r="V263" i="11"/>
  <c r="V261" i="11"/>
  <c r="V259" i="11"/>
  <c r="V257" i="11"/>
  <c r="V255" i="11"/>
  <c r="V253" i="11"/>
  <c r="V251" i="11"/>
  <c r="V249" i="11"/>
  <c r="V247" i="11"/>
  <c r="V244" i="11"/>
  <c r="T242" i="11"/>
  <c r="T238" i="11"/>
  <c r="T234" i="11"/>
  <c r="T231" i="11"/>
  <c r="T227" i="11"/>
  <c r="T223" i="11"/>
  <c r="T219" i="11"/>
  <c r="T216" i="11"/>
  <c r="T212" i="11"/>
  <c r="T209" i="11"/>
  <c r="T205" i="11"/>
  <c r="T297" i="11"/>
  <c r="T241" i="11"/>
  <c r="T237" i="11"/>
  <c r="T233" i="11"/>
  <c r="T230" i="11"/>
  <c r="T226" i="11"/>
  <c r="T222" i="11"/>
  <c r="T215" i="11"/>
  <c r="T208" i="11"/>
  <c r="T204" i="11"/>
  <c r="V202" i="11"/>
  <c r="AH201" i="11"/>
  <c r="V201" i="11"/>
  <c r="AH200" i="11"/>
  <c r="V200" i="11"/>
  <c r="AH199" i="11"/>
  <c r="V199" i="11"/>
  <c r="AH198" i="11"/>
  <c r="V198" i="11"/>
  <c r="AH197" i="11"/>
  <c r="V197" i="11"/>
  <c r="AH196" i="11"/>
  <c r="V196" i="11"/>
  <c r="AH195" i="11"/>
  <c r="V195" i="11"/>
  <c r="AH194" i="11"/>
  <c r="V194" i="11"/>
  <c r="AH193" i="11"/>
  <c r="V193" i="11"/>
  <c r="AH192" i="11"/>
  <c r="V192" i="11"/>
  <c r="AH191" i="11"/>
  <c r="V191" i="11"/>
  <c r="AH190" i="11"/>
  <c r="V190" i="11"/>
  <c r="AH189" i="11"/>
  <c r="V189" i="11"/>
  <c r="AH188" i="11"/>
  <c r="V188" i="11"/>
  <c r="AH187" i="11"/>
  <c r="V187" i="11"/>
  <c r="AH186" i="11"/>
  <c r="V186" i="11"/>
  <c r="AH185" i="11"/>
  <c r="V185" i="11"/>
  <c r="AH184" i="11"/>
  <c r="V184" i="11"/>
  <c r="AH183" i="11"/>
  <c r="V183" i="11"/>
  <c r="AH182" i="11"/>
  <c r="V182" i="11"/>
  <c r="AH181" i="11"/>
  <c r="V181" i="11"/>
  <c r="AH180" i="11"/>
  <c r="V180" i="11"/>
  <c r="AH179" i="11"/>
  <c r="V179" i="11"/>
  <c r="AH178" i="11"/>
  <c r="V178" i="11"/>
  <c r="AH177" i="11"/>
  <c r="V177" i="11"/>
  <c r="AH176" i="11"/>
  <c r="V176" i="11"/>
  <c r="AH175" i="11"/>
  <c r="V175" i="11"/>
  <c r="AH174" i="11"/>
  <c r="V174" i="11"/>
  <c r="AH173" i="11"/>
  <c r="AH244" i="11"/>
  <c r="T240" i="11"/>
  <c r="T232" i="11"/>
  <c r="T229" i="11"/>
  <c r="T221" i="11"/>
  <c r="T213" i="11"/>
  <c r="T211" i="11"/>
  <c r="T203" i="11"/>
  <c r="T202" i="11"/>
  <c r="T201" i="11"/>
  <c r="T200" i="11"/>
  <c r="T199" i="11"/>
  <c r="T198" i="11"/>
  <c r="T197" i="11"/>
  <c r="T196" i="11"/>
  <c r="T195" i="11"/>
  <c r="T194" i="11"/>
  <c r="T193" i="11"/>
  <c r="T192" i="11"/>
  <c r="T191" i="11"/>
  <c r="T190" i="11"/>
  <c r="T189" i="11"/>
  <c r="AC188" i="11"/>
  <c r="U188" i="11"/>
  <c r="AC187" i="11"/>
  <c r="U187" i="11"/>
  <c r="AC186" i="11"/>
  <c r="U186" i="11"/>
  <c r="AC185" i="11"/>
  <c r="U185" i="11"/>
  <c r="AC184" i="11"/>
  <c r="U184" i="11"/>
  <c r="AC183" i="11"/>
  <c r="U183" i="11"/>
  <c r="AC182" i="11"/>
  <c r="U182" i="11"/>
  <c r="V173" i="11"/>
  <c r="T172" i="11"/>
  <c r="V171" i="11"/>
  <c r="T170" i="11"/>
  <c r="V169" i="11"/>
  <c r="T168" i="11"/>
  <c r="V167" i="11"/>
  <c r="T166" i="11"/>
  <c r="V165" i="11"/>
  <c r="T164" i="11"/>
  <c r="V163" i="11"/>
  <c r="T162" i="11"/>
  <c r="V161" i="11"/>
  <c r="T160" i="11"/>
  <c r="V159" i="11"/>
  <c r="T158" i="11"/>
  <c r="V157" i="11"/>
  <c r="T156" i="11"/>
  <c r="V155" i="11"/>
  <c r="T154" i="11"/>
  <c r="V153" i="11"/>
  <c r="T152" i="11"/>
  <c r="V151" i="11"/>
  <c r="T150" i="11"/>
  <c r="V149" i="11"/>
  <c r="T148" i="11"/>
  <c r="V147" i="11"/>
  <c r="T146" i="11"/>
  <c r="V145" i="11"/>
  <c r="T144" i="11"/>
  <c r="V143" i="11"/>
  <c r="T142" i="11"/>
  <c r="V141" i="11"/>
  <c r="T140" i="11"/>
  <c r="V139" i="11"/>
  <c r="T138" i="11"/>
  <c r="V137" i="11"/>
  <c r="T136" i="11"/>
  <c r="V135" i="11"/>
  <c r="T134" i="11"/>
  <c r="V133" i="11"/>
  <c r="T132" i="11"/>
  <c r="T131" i="11"/>
  <c r="T130" i="11"/>
  <c r="T129" i="11"/>
  <c r="T128" i="11"/>
  <c r="T127" i="11"/>
  <c r="T126" i="11"/>
  <c r="T125" i="11"/>
  <c r="T124" i="11"/>
  <c r="T123" i="11"/>
  <c r="T122" i="11"/>
  <c r="T121" i="11"/>
  <c r="T120" i="11"/>
  <c r="T119" i="11"/>
  <c r="T118" i="11"/>
  <c r="T117" i="11"/>
  <c r="T116" i="11"/>
  <c r="T115" i="11"/>
  <c r="T114" i="11"/>
  <c r="T113" i="11"/>
  <c r="T112" i="11"/>
  <c r="T111" i="11"/>
  <c r="T273" i="11"/>
  <c r="AH260" i="11"/>
  <c r="AH256" i="11"/>
  <c r="AH252" i="11"/>
  <c r="AH248" i="11"/>
  <c r="T243" i="11"/>
  <c r="T235" i="11"/>
  <c r="T224" i="11"/>
  <c r="T214" i="11"/>
  <c r="T206" i="11"/>
  <c r="T188" i="11"/>
  <c r="T187" i="11"/>
  <c r="T186" i="11"/>
  <c r="T185" i="11"/>
  <c r="T184" i="11"/>
  <c r="T183" i="11"/>
  <c r="T182" i="11"/>
  <c r="AC181" i="11"/>
  <c r="U181" i="11"/>
  <c r="AC180" i="11"/>
  <c r="U180" i="11"/>
  <c r="AC179" i="11"/>
  <c r="U179" i="11"/>
  <c r="AC178" i="11"/>
  <c r="U178" i="11"/>
  <c r="AC177" i="11"/>
  <c r="U177" i="11"/>
  <c r="AC176" i="11"/>
  <c r="U176" i="11"/>
  <c r="AC175" i="11"/>
  <c r="U175" i="11"/>
  <c r="U173" i="11"/>
  <c r="AH172" i="11"/>
  <c r="AC172" i="11"/>
  <c r="U171" i="11"/>
  <c r="AH170" i="11"/>
  <c r="AC170" i="11"/>
  <c r="U169" i="11"/>
  <c r="AH168" i="11"/>
  <c r="AC168" i="11"/>
  <c r="U167" i="11"/>
  <c r="AH166" i="11"/>
  <c r="AC166" i="11"/>
  <c r="U165" i="11"/>
  <c r="AH164" i="11"/>
  <c r="AC164" i="11"/>
  <c r="U163" i="11"/>
  <c r="AH162" i="11"/>
  <c r="AC162" i="11"/>
  <c r="U161" i="11"/>
  <c r="AH160" i="11"/>
  <c r="AC160" i="11"/>
  <c r="U159" i="11"/>
  <c r="AH158" i="11"/>
  <c r="AC158" i="11"/>
  <c r="U157" i="11"/>
  <c r="AH156" i="11"/>
  <c r="AC156" i="11"/>
  <c r="U155" i="11"/>
  <c r="AH154" i="11"/>
  <c r="AC154" i="11"/>
  <c r="U153" i="11"/>
  <c r="AH152" i="11"/>
  <c r="AC152" i="11"/>
  <c r="U151" i="11"/>
  <c r="AH150" i="11"/>
  <c r="AC150" i="11"/>
  <c r="U149" i="11"/>
  <c r="AH148" i="11"/>
  <c r="AC148" i="11"/>
  <c r="U147" i="11"/>
  <c r="AH146" i="11"/>
  <c r="AC146" i="11"/>
  <c r="U145" i="11"/>
  <c r="AH144" i="11"/>
  <c r="AC144" i="11"/>
  <c r="U143" i="11"/>
  <c r="AH142" i="11"/>
  <c r="AC142" i="11"/>
  <c r="U141" i="11"/>
  <c r="AH140" i="11"/>
  <c r="AC140" i="11"/>
  <c r="U139" i="11"/>
  <c r="AH138" i="11"/>
  <c r="AC138" i="11"/>
  <c r="U137" i="11"/>
  <c r="AH136" i="11"/>
  <c r="AC136" i="11"/>
  <c r="U135" i="11"/>
  <c r="AH134" i="11"/>
  <c r="AC134" i="11"/>
  <c r="U133" i="11"/>
  <c r="AH258" i="11"/>
  <c r="T236" i="11"/>
  <c r="T207" i="11"/>
  <c r="AC201" i="11"/>
  <c r="U199" i="11"/>
  <c r="AC197" i="11"/>
  <c r="U195" i="11"/>
  <c r="AC193" i="11"/>
  <c r="U191" i="11"/>
  <c r="AC189" i="11"/>
  <c r="T178" i="11"/>
  <c r="U174" i="11"/>
  <c r="T173" i="11"/>
  <c r="T171" i="11"/>
  <c r="T169" i="11"/>
  <c r="AH167" i="11"/>
  <c r="AH165" i="11"/>
  <c r="AH163" i="11"/>
  <c r="AH161" i="11"/>
  <c r="AH159" i="11"/>
  <c r="AH157" i="11"/>
  <c r="AH155" i="11"/>
  <c r="U152" i="11"/>
  <c r="U150" i="11"/>
  <c r="U148" i="11"/>
  <c r="U146" i="11"/>
  <c r="U144" i="11"/>
  <c r="U142" i="11"/>
  <c r="U140" i="11"/>
  <c r="AC139" i="11"/>
  <c r="V138" i="11"/>
  <c r="AC137" i="11"/>
  <c r="V136" i="11"/>
  <c r="AC135" i="11"/>
  <c r="V134" i="11"/>
  <c r="AC133" i="11"/>
  <c r="AH132" i="11"/>
  <c r="AC131" i="11"/>
  <c r="U131" i="11"/>
  <c r="V130" i="11"/>
  <c r="AH128" i="11"/>
  <c r="AC127" i="11"/>
  <c r="U127" i="11"/>
  <c r="V126" i="11"/>
  <c r="AH124" i="11"/>
  <c r="AC123" i="11"/>
  <c r="U123" i="11"/>
  <c r="V122" i="11"/>
  <c r="AH120" i="11"/>
  <c r="AC119" i="11"/>
  <c r="U119" i="11"/>
  <c r="V118" i="11"/>
  <c r="AH116" i="11"/>
  <c r="AC115" i="11"/>
  <c r="U115" i="11"/>
  <c r="V114" i="11"/>
  <c r="AH112" i="11"/>
  <c r="AC111" i="11"/>
  <c r="U111" i="11"/>
  <c r="U110" i="11"/>
  <c r="AH109" i="11"/>
  <c r="AC109" i="11"/>
  <c r="U108" i="11"/>
  <c r="AH107" i="11"/>
  <c r="AC107" i="11"/>
  <c r="U106" i="11"/>
  <c r="AH105" i="11"/>
  <c r="AC105" i="11"/>
  <c r="U104" i="11"/>
  <c r="AH103" i="11"/>
  <c r="AC103" i="11"/>
  <c r="U102" i="11"/>
  <c r="AH101" i="11"/>
  <c r="AC101" i="11"/>
  <c r="U100" i="11"/>
  <c r="AH99" i="11"/>
  <c r="AC99" i="11"/>
  <c r="U98" i="11"/>
  <c r="AH97" i="11"/>
  <c r="AC97" i="11"/>
  <c r="U96" i="11"/>
  <c r="AH95" i="11"/>
  <c r="AC95" i="11"/>
  <c r="U94" i="11"/>
  <c r="AH93" i="11"/>
  <c r="AC93" i="11"/>
  <c r="U92" i="11"/>
  <c r="AH91" i="11"/>
  <c r="AC91" i="11"/>
  <c r="U90" i="11"/>
  <c r="AH89" i="11"/>
  <c r="AC89" i="11"/>
  <c r="U88" i="11"/>
  <c r="AH87" i="11"/>
  <c r="AC87" i="11"/>
  <c r="U86" i="11"/>
  <c r="AH85" i="11"/>
  <c r="AC85" i="11"/>
  <c r="U84" i="11"/>
  <c r="AH83" i="11"/>
  <c r="AC83" i="11"/>
  <c r="U82" i="11"/>
  <c r="AH81" i="11"/>
  <c r="AC81" i="11"/>
  <c r="U80" i="11"/>
  <c r="AH79" i="11"/>
  <c r="AC79" i="11"/>
  <c r="U78" i="11"/>
  <c r="AH77" i="11"/>
  <c r="AC77" i="11"/>
  <c r="U76" i="11"/>
  <c r="AH75" i="11"/>
  <c r="AC75" i="11"/>
  <c r="U74" i="11"/>
  <c r="AH73" i="11"/>
  <c r="AC73" i="11"/>
  <c r="U72" i="11"/>
  <c r="AC71" i="11"/>
  <c r="U71" i="11"/>
  <c r="AC70" i="11"/>
  <c r="U70" i="11"/>
  <c r="AC69" i="11"/>
  <c r="U69" i="11"/>
  <c r="AC68" i="11"/>
  <c r="U68" i="11"/>
  <c r="AC67" i="11"/>
  <c r="U67" i="11"/>
  <c r="AC66" i="11"/>
  <c r="U66" i="11"/>
  <c r="AC65" i="11"/>
  <c r="U65" i="11"/>
  <c r="AC64" i="11"/>
  <c r="U64" i="11"/>
  <c r="AC63" i="11"/>
  <c r="U63" i="11"/>
  <c r="AC62" i="11"/>
  <c r="U62" i="11"/>
  <c r="AC61" i="11"/>
  <c r="U61" i="11"/>
  <c r="AC60" i="11"/>
  <c r="U60" i="11"/>
  <c r="AC59" i="11"/>
  <c r="U59" i="11"/>
  <c r="AC58" i="11"/>
  <c r="U58" i="11"/>
  <c r="AC57" i="11"/>
  <c r="U57" i="11"/>
  <c r="AC56" i="11"/>
  <c r="U56" i="11"/>
  <c r="AC55" i="11"/>
  <c r="U55" i="11"/>
  <c r="AC54" i="11"/>
  <c r="U54" i="11"/>
  <c r="AC53" i="11"/>
  <c r="U53" i="11"/>
  <c r="AC52" i="11"/>
  <c r="U52" i="11"/>
  <c r="AC51" i="11"/>
  <c r="U51" i="11"/>
  <c r="AC50" i="11"/>
  <c r="U50" i="11"/>
  <c r="AC49" i="11"/>
  <c r="U49" i="11"/>
  <c r="AC48" i="11"/>
  <c r="U48" i="11"/>
  <c r="AC47" i="11"/>
  <c r="U47" i="11"/>
  <c r="AC46" i="11"/>
  <c r="U46" i="11"/>
  <c r="AC45" i="11"/>
  <c r="U45" i="11"/>
  <c r="AC44" i="11"/>
  <c r="U44" i="11"/>
  <c r="AC43" i="11"/>
  <c r="U43" i="11"/>
  <c r="AC42" i="11"/>
  <c r="U42" i="11"/>
  <c r="AC41" i="11"/>
  <c r="U41" i="11"/>
  <c r="AC40" i="11"/>
  <c r="U40" i="11"/>
  <c r="AC39" i="11"/>
  <c r="U39" i="11"/>
  <c r="AC38" i="11"/>
  <c r="U38" i="11"/>
  <c r="AC37" i="11"/>
  <c r="U37" i="11"/>
  <c r="AC36" i="11"/>
  <c r="U36" i="11"/>
  <c r="AC35" i="11"/>
  <c r="U35" i="11"/>
  <c r="AC34" i="11"/>
  <c r="U34" i="11"/>
  <c r="AC33" i="11"/>
  <c r="U33" i="11"/>
  <c r="AC32" i="11"/>
  <c r="U32" i="11"/>
  <c r="AC31" i="11"/>
  <c r="U31" i="11"/>
  <c r="AC30" i="11"/>
  <c r="U30" i="11"/>
  <c r="AC29" i="11"/>
  <c r="U29" i="11"/>
  <c r="AC28" i="11"/>
  <c r="U28" i="11"/>
  <c r="AC27" i="11"/>
  <c r="U27" i="11"/>
  <c r="AC26" i="11"/>
  <c r="U26" i="11"/>
  <c r="AC25" i="11"/>
  <c r="U25" i="11"/>
  <c r="AC24" i="11"/>
  <c r="U24" i="11"/>
  <c r="AC23" i="11"/>
  <c r="U23" i="11"/>
  <c r="AC22" i="11"/>
  <c r="U22" i="11"/>
  <c r="AC21" i="11"/>
  <c r="U21" i="11"/>
  <c r="AC20" i="11"/>
  <c r="U20" i="11"/>
  <c r="AC19" i="11"/>
  <c r="U19" i="11"/>
  <c r="AC18" i="11"/>
  <c r="U18" i="11"/>
  <c r="AH17" i="11"/>
  <c r="V17" i="11"/>
  <c r="AH16" i="11"/>
  <c r="V16" i="11"/>
  <c r="S15" i="11"/>
  <c r="Z15" i="11" s="1"/>
  <c r="S14" i="11"/>
  <c r="Z14" i="11" s="1"/>
  <c r="S13" i="11"/>
  <c r="Z13" i="11" s="1"/>
  <c r="AB13" i="11" s="1"/>
  <c r="S12" i="11"/>
  <c r="Z12" i="11" s="1"/>
  <c r="AB12" i="11" s="1"/>
  <c r="V295" i="11"/>
  <c r="T268" i="11"/>
  <c r="AH262" i="11"/>
  <c r="AH246" i="11"/>
  <c r="T225" i="11"/>
  <c r="T220" i="11"/>
  <c r="AC202" i="11"/>
  <c r="U200" i="11"/>
  <c r="AC198" i="11"/>
  <c r="U196" i="11"/>
  <c r="AC194" i="11"/>
  <c r="U192" i="11"/>
  <c r="AC190" i="11"/>
  <c r="T179" i="11"/>
  <c r="T175" i="11"/>
  <c r="T174" i="11"/>
  <c r="AC173" i="11"/>
  <c r="V172" i="11"/>
  <c r="AC171" i="11"/>
  <c r="V170" i="11"/>
  <c r="AC169" i="11"/>
  <c r="V168" i="11"/>
  <c r="T167" i="11"/>
  <c r="T165" i="11"/>
  <c r="T163" i="11"/>
  <c r="T161" i="11"/>
  <c r="T159" i="11"/>
  <c r="T157" i="11"/>
  <c r="T155" i="11"/>
  <c r="AH153" i="11"/>
  <c r="AH151" i="11"/>
  <c r="AH149" i="11"/>
  <c r="AH147" i="11"/>
  <c r="AH145" i="11"/>
  <c r="AH143" i="11"/>
  <c r="AH141" i="11"/>
  <c r="U138" i="11"/>
  <c r="U136" i="11"/>
  <c r="U134" i="11"/>
  <c r="AH131" i="11"/>
  <c r="AC130" i="11"/>
  <c r="U130" i="11"/>
  <c r="V129" i="11"/>
  <c r="AH127" i="11"/>
  <c r="AC126" i="11"/>
  <c r="U126" i="11"/>
  <c r="V125" i="11"/>
  <c r="AH123" i="11"/>
  <c r="AC122" i="11"/>
  <c r="U122" i="11"/>
  <c r="V121" i="11"/>
  <c r="AH119" i="11"/>
  <c r="AC118" i="11"/>
  <c r="U118" i="11"/>
  <c r="V117" i="11"/>
  <c r="AH115" i="11"/>
  <c r="AC114" i="11"/>
  <c r="U114" i="11"/>
  <c r="V113" i="11"/>
  <c r="AH111" i="11"/>
  <c r="T110" i="11"/>
  <c r="V109" i="11"/>
  <c r="T108" i="11"/>
  <c r="V107" i="11"/>
  <c r="T106" i="11"/>
  <c r="V105" i="11"/>
  <c r="T104" i="11"/>
  <c r="V103" i="11"/>
  <c r="T102" i="11"/>
  <c r="V101" i="11"/>
  <c r="T100" i="11"/>
  <c r="V99" i="11"/>
  <c r="T98" i="11"/>
  <c r="V97" i="11"/>
  <c r="T96" i="11"/>
  <c r="V95" i="11"/>
  <c r="T94" i="11"/>
  <c r="V93" i="11"/>
  <c r="T92" i="11"/>
  <c r="V91" i="11"/>
  <c r="T90" i="11"/>
  <c r="V89" i="11"/>
  <c r="T88" i="11"/>
  <c r="V87" i="11"/>
  <c r="T86" i="11"/>
  <c r="V85" i="11"/>
  <c r="T84" i="11"/>
  <c r="V83" i="11"/>
  <c r="T82" i="11"/>
  <c r="V81" i="11"/>
  <c r="T80" i="11"/>
  <c r="V79" i="11"/>
  <c r="T78" i="11"/>
  <c r="V77" i="11"/>
  <c r="T76" i="11"/>
  <c r="V75" i="11"/>
  <c r="T74" i="11"/>
  <c r="V73" i="11"/>
  <c r="T72" i="11"/>
  <c r="T71" i="11"/>
  <c r="T70" i="11"/>
  <c r="T69" i="11"/>
  <c r="T68" i="11"/>
  <c r="T67" i="11"/>
  <c r="T66" i="11"/>
  <c r="T65" i="11"/>
  <c r="T64" i="11"/>
  <c r="T63" i="11"/>
  <c r="T62" i="11"/>
  <c r="T61" i="11"/>
  <c r="T60" i="11"/>
  <c r="T59" i="11"/>
  <c r="T58" i="11"/>
  <c r="T57" i="11"/>
  <c r="T56" i="11"/>
  <c r="T55" i="11"/>
  <c r="T54" i="11"/>
  <c r="T53" i="11"/>
  <c r="T52" i="11"/>
  <c r="T51" i="11"/>
  <c r="T50" i="11"/>
  <c r="T49" i="11"/>
  <c r="T48" i="11"/>
  <c r="T47" i="11"/>
  <c r="T46" i="11"/>
  <c r="T45" i="11"/>
  <c r="T44" i="11"/>
  <c r="T43" i="11"/>
  <c r="T42" i="11"/>
  <c r="T41" i="11"/>
  <c r="T40" i="11"/>
  <c r="T39" i="11"/>
  <c r="T38" i="11"/>
  <c r="T37" i="11"/>
  <c r="T36" i="11"/>
  <c r="T35" i="11"/>
  <c r="T34" i="11"/>
  <c r="T33" i="11"/>
  <c r="T32" i="11"/>
  <c r="T31" i="11"/>
  <c r="T30" i="11"/>
  <c r="T29" i="11"/>
  <c r="T28" i="11"/>
  <c r="T27" i="11"/>
  <c r="T26" i="11"/>
  <c r="T25" i="11"/>
  <c r="T24" i="11"/>
  <c r="T23" i="11"/>
  <c r="T22" i="11"/>
  <c r="T21" i="11"/>
  <c r="T20" i="11"/>
  <c r="T19" i="11"/>
  <c r="T18" i="11"/>
  <c r="AC17" i="11"/>
  <c r="U17" i="11"/>
  <c r="AC16" i="11"/>
  <c r="U16" i="11"/>
  <c r="AH15" i="11"/>
  <c r="V15" i="11"/>
  <c r="AH14" i="11"/>
  <c r="V14" i="11"/>
  <c r="AH13" i="11"/>
  <c r="V13" i="11"/>
  <c r="AH12" i="11"/>
  <c r="V12" i="11"/>
  <c r="AH11" i="11"/>
  <c r="V11" i="11"/>
  <c r="S10" i="11"/>
  <c r="Z10" i="11" s="1"/>
  <c r="AH254" i="11"/>
  <c r="T239" i="11"/>
  <c r="T210" i="11"/>
  <c r="U198" i="11"/>
  <c r="U197" i="11"/>
  <c r="U190" i="11"/>
  <c r="U189" i="11"/>
  <c r="T177" i="11"/>
  <c r="T176" i="11"/>
  <c r="AC153" i="11"/>
  <c r="AC151" i="11"/>
  <c r="AC149" i="11"/>
  <c r="AC147" i="11"/>
  <c r="V146" i="11"/>
  <c r="T141" i="11"/>
  <c r="AH139" i="11"/>
  <c r="AH137" i="11"/>
  <c r="AH135" i="11"/>
  <c r="AH133" i="11"/>
  <c r="V132" i="11"/>
  <c r="V131" i="11"/>
  <c r="U129" i="11"/>
  <c r="AC125" i="11"/>
  <c r="V124" i="11"/>
  <c r="V123" i="11"/>
  <c r="U121" i="11"/>
  <c r="AC117" i="11"/>
  <c r="V116" i="11"/>
  <c r="V115" i="11"/>
  <c r="U113" i="11"/>
  <c r="V110" i="11"/>
  <c r="V108" i="11"/>
  <c r="V106" i="11"/>
  <c r="AH104" i="11"/>
  <c r="AH102" i="11"/>
  <c r="AH100" i="11"/>
  <c r="AH98" i="11"/>
  <c r="T97" i="11"/>
  <c r="T95" i="11"/>
  <c r="T93" i="11"/>
  <c r="T91" i="11"/>
  <c r="T89" i="11"/>
  <c r="T87" i="11"/>
  <c r="T85" i="11"/>
  <c r="U83" i="11"/>
  <c r="AC82" i="11"/>
  <c r="U81" i="11"/>
  <c r="AC80" i="11"/>
  <c r="U79" i="11"/>
  <c r="AC78" i="11"/>
  <c r="U77" i="11"/>
  <c r="AC76" i="11"/>
  <c r="U75" i="11"/>
  <c r="AC74" i="11"/>
  <c r="U73" i="11"/>
  <c r="AC72" i="11"/>
  <c r="S18" i="11"/>
  <c r="Z18" i="11" s="1"/>
  <c r="AB18" i="11" s="1"/>
  <c r="S16" i="11"/>
  <c r="Z16" i="11" s="1"/>
  <c r="T12" i="11"/>
  <c r="AC11" i="11"/>
  <c r="S11" i="11"/>
  <c r="Z11" i="11" s="1"/>
  <c r="AB11" i="11" s="1"/>
  <c r="U10" i="11"/>
  <c r="S9" i="11"/>
  <c r="Z9" i="11" s="1"/>
  <c r="AB9" i="11" s="1"/>
  <c r="AH8" i="11"/>
  <c r="AC8" i="11"/>
  <c r="U8" i="11"/>
  <c r="AC7" i="11"/>
  <c r="U7" i="11"/>
  <c r="AC6" i="11"/>
  <c r="U6" i="11"/>
  <c r="AC5" i="11"/>
  <c r="U5" i="11"/>
  <c r="AC104" i="11"/>
  <c r="U101" i="11"/>
  <c r="AC98" i="11"/>
  <c r="V94" i="11"/>
  <c r="V92" i="11"/>
  <c r="V88" i="11"/>
  <c r="AH80" i="11"/>
  <c r="AH78" i="11"/>
  <c r="AH76" i="11"/>
  <c r="AH74" i="11"/>
  <c r="AH72" i="11"/>
  <c r="AH10" i="11"/>
  <c r="S5" i="11"/>
  <c r="Z5" i="11" s="1"/>
  <c r="AC200" i="11"/>
  <c r="AC199" i="11"/>
  <c r="AC192" i="11"/>
  <c r="U164" i="11"/>
  <c r="U162" i="11"/>
  <c r="U160" i="11"/>
  <c r="U158" i="11"/>
  <c r="U156" i="11"/>
  <c r="U154" i="11"/>
  <c r="V152" i="11"/>
  <c r="V150" i="11"/>
  <c r="V148" i="11"/>
  <c r="T143" i="11"/>
  <c r="AC141" i="11"/>
  <c r="V140" i="11"/>
  <c r="T139" i="11"/>
  <c r="T137" i="11"/>
  <c r="T135" i="11"/>
  <c r="T133" i="11"/>
  <c r="AC132" i="11"/>
  <c r="U128" i="11"/>
  <c r="AH126" i="11"/>
  <c r="AH125" i="11"/>
  <c r="AC124" i="11"/>
  <c r="U120" i="11"/>
  <c r="AH118" i="11"/>
  <c r="AH117" i="11"/>
  <c r="U112" i="11"/>
  <c r="AH110" i="11"/>
  <c r="AH106" i="11"/>
  <c r="U97" i="11"/>
  <c r="U93" i="11"/>
  <c r="AC92" i="11"/>
  <c r="U89" i="11"/>
  <c r="U85" i="11"/>
  <c r="V76" i="11"/>
  <c r="V74" i="11"/>
  <c r="V72" i="11"/>
  <c r="AH71" i="11"/>
  <c r="AH69" i="11"/>
  <c r="V66" i="11"/>
  <c r="AH65" i="11"/>
  <c r="V62" i="11"/>
  <c r="AH61" i="11"/>
  <c r="AH57" i="11"/>
  <c r="AH51" i="11"/>
  <c r="AH49" i="11"/>
  <c r="V46" i="11"/>
  <c r="AH45" i="11"/>
  <c r="V44" i="11"/>
  <c r="AH43" i="11"/>
  <c r="AH39" i="11"/>
  <c r="V38" i="11"/>
  <c r="V32" i="11"/>
  <c r="AH27" i="11"/>
  <c r="AH25" i="11"/>
  <c r="AH19" i="11"/>
  <c r="V18" i="11"/>
  <c r="AC12" i="11"/>
  <c r="U12" i="11"/>
  <c r="T11" i="11"/>
  <c r="V7" i="11"/>
  <c r="V5" i="11"/>
  <c r="T265" i="11"/>
  <c r="AH250" i="11"/>
  <c r="T228" i="11"/>
  <c r="AC196" i="11"/>
  <c r="AC195" i="11"/>
  <c r="U172" i="11"/>
  <c r="AH171" i="11"/>
  <c r="U170" i="11"/>
  <c r="AH169" i="11"/>
  <c r="U168" i="11"/>
  <c r="T153" i="11"/>
  <c r="T151" i="11"/>
  <c r="T149" i="11"/>
  <c r="T147" i="11"/>
  <c r="AC145" i="11"/>
  <c r="V144" i="11"/>
  <c r="U132" i="11"/>
  <c r="AH130" i="11"/>
  <c r="AH129" i="11"/>
  <c r="AC128" i="11"/>
  <c r="U124" i="11"/>
  <c r="AH122" i="11"/>
  <c r="AH121" i="11"/>
  <c r="AC120" i="11"/>
  <c r="U116" i="11"/>
  <c r="AH114" i="11"/>
  <c r="AH113" i="11"/>
  <c r="AC112" i="11"/>
  <c r="AC110" i="11"/>
  <c r="U109" i="11"/>
  <c r="AC108" i="11"/>
  <c r="U107" i="11"/>
  <c r="AC106" i="11"/>
  <c r="V104" i="11"/>
  <c r="V102" i="11"/>
  <c r="V100" i="11"/>
  <c r="V98" i="11"/>
  <c r="AH96" i="11"/>
  <c r="AH94" i="11"/>
  <c r="AH92" i="11"/>
  <c r="AH90" i="11"/>
  <c r="AH88" i="11"/>
  <c r="AH86" i="11"/>
  <c r="AH84" i="11"/>
  <c r="T83" i="11"/>
  <c r="T81" i="11"/>
  <c r="T79" i="11"/>
  <c r="T77" i="11"/>
  <c r="T75" i="11"/>
  <c r="T73" i="11"/>
  <c r="V71" i="11"/>
  <c r="AH70" i="11"/>
  <c r="V69" i="11"/>
  <c r="AH68" i="11"/>
  <c r="V67" i="11"/>
  <c r="AH66" i="11"/>
  <c r="V65" i="11"/>
  <c r="AH64" i="11"/>
  <c r="V63" i="11"/>
  <c r="AH62" i="11"/>
  <c r="V61" i="11"/>
  <c r="AH60" i="11"/>
  <c r="V59" i="11"/>
  <c r="AH58" i="11"/>
  <c r="V57" i="11"/>
  <c r="AH56" i="11"/>
  <c r="V55" i="11"/>
  <c r="AH54" i="11"/>
  <c r="V53" i="11"/>
  <c r="AH52" i="11"/>
  <c r="V51" i="11"/>
  <c r="AH50" i="11"/>
  <c r="V49" i="11"/>
  <c r="AH48" i="11"/>
  <c r="V47" i="11"/>
  <c r="AH46" i="11"/>
  <c r="V45" i="11"/>
  <c r="AH44" i="11"/>
  <c r="V43" i="11"/>
  <c r="AH42" i="11"/>
  <c r="V41" i="11"/>
  <c r="AH40" i="11"/>
  <c r="V39" i="11"/>
  <c r="AH38" i="11"/>
  <c r="V37" i="11"/>
  <c r="AH36" i="11"/>
  <c r="V35" i="11"/>
  <c r="AH34" i="11"/>
  <c r="V33" i="11"/>
  <c r="AH32" i="11"/>
  <c r="V31" i="11"/>
  <c r="AH30" i="11"/>
  <c r="V29" i="11"/>
  <c r="AH28" i="11"/>
  <c r="V27" i="11"/>
  <c r="AH26" i="11"/>
  <c r="V25" i="11"/>
  <c r="AH24" i="11"/>
  <c r="V23" i="11"/>
  <c r="AH22" i="11"/>
  <c r="V21" i="11"/>
  <c r="AH20" i="11"/>
  <c r="V19" i="11"/>
  <c r="AH18" i="11"/>
  <c r="AC15" i="11"/>
  <c r="U15" i="11"/>
  <c r="AC14" i="11"/>
  <c r="U14" i="11"/>
  <c r="AC13" i="11"/>
  <c r="U13" i="11"/>
  <c r="T10" i="11"/>
  <c r="AH9" i="11"/>
  <c r="AC9" i="11"/>
  <c r="T8" i="11"/>
  <c r="T7" i="11"/>
  <c r="T6" i="11"/>
  <c r="T5" i="11"/>
  <c r="T266" i="11"/>
  <c r="T218" i="11"/>
  <c r="T217" i="11"/>
  <c r="U202" i="11"/>
  <c r="U201" i="11"/>
  <c r="U194" i="11"/>
  <c r="U193" i="11"/>
  <c r="T181" i="11"/>
  <c r="T180" i="11"/>
  <c r="AC174" i="11"/>
  <c r="AC167" i="11"/>
  <c r="V166" i="11"/>
  <c r="AC165" i="11"/>
  <c r="V164" i="11"/>
  <c r="AC163" i="11"/>
  <c r="V162" i="11"/>
  <c r="AC161" i="11"/>
  <c r="V160" i="11"/>
  <c r="AC159" i="11"/>
  <c r="V158" i="11"/>
  <c r="AC157" i="11"/>
  <c r="V156" i="11"/>
  <c r="AC155" i="11"/>
  <c r="V154" i="11"/>
  <c r="T145" i="11"/>
  <c r="AC143" i="11"/>
  <c r="V142" i="11"/>
  <c r="AC129" i="11"/>
  <c r="V128" i="11"/>
  <c r="V127" i="11"/>
  <c r="U125" i="11"/>
  <c r="AC121" i="11"/>
  <c r="V120" i="11"/>
  <c r="V119" i="11"/>
  <c r="U117" i="11"/>
  <c r="AC113" i="11"/>
  <c r="V112" i="11"/>
  <c r="V111" i="11"/>
  <c r="T109" i="11"/>
  <c r="T107" i="11"/>
  <c r="U105" i="11"/>
  <c r="U103" i="11"/>
  <c r="AC102" i="11"/>
  <c r="AC100" i="11"/>
  <c r="U99" i="11"/>
  <c r="V96" i="11"/>
  <c r="V90" i="11"/>
  <c r="V86" i="11"/>
  <c r="V84" i="11"/>
  <c r="AH82" i="11"/>
  <c r="S19" i="11"/>
  <c r="Z19" i="11" s="1"/>
  <c r="AB19" i="11" s="1"/>
  <c r="AS17" i="11"/>
  <c r="T17" i="11"/>
  <c r="T15" i="11"/>
  <c r="T14" i="11"/>
  <c r="T13" i="11"/>
  <c r="U11" i="11"/>
  <c r="AC10" i="11"/>
  <c r="S8" i="11"/>
  <c r="Z8" i="11" s="1"/>
  <c r="AB8" i="11" s="1"/>
  <c r="S7" i="11"/>
  <c r="Z7" i="11" s="1"/>
  <c r="S6" i="11"/>
  <c r="Z6" i="11" s="1"/>
  <c r="AC191" i="11"/>
  <c r="U166" i="11"/>
  <c r="AC116" i="11"/>
  <c r="AH108" i="11"/>
  <c r="T105" i="11"/>
  <c r="T103" i="11"/>
  <c r="T101" i="11"/>
  <c r="T99" i="11"/>
  <c r="AC96" i="11"/>
  <c r="U95" i="11"/>
  <c r="AC94" i="11"/>
  <c r="U91" i="11"/>
  <c r="AC90" i="11"/>
  <c r="AC88" i="11"/>
  <c r="U87" i="11"/>
  <c r="AC86" i="11"/>
  <c r="AC84" i="11"/>
  <c r="V82" i="11"/>
  <c r="V80" i="11"/>
  <c r="V78" i="11"/>
  <c r="V70" i="11"/>
  <c r="V68" i="11"/>
  <c r="AH67" i="11"/>
  <c r="V64" i="11"/>
  <c r="AH63" i="11"/>
  <c r="V60" i="11"/>
  <c r="AH59" i="11"/>
  <c r="V58" i="11"/>
  <c r="V56" i="11"/>
  <c r="AH55" i="11"/>
  <c r="V54" i="11"/>
  <c r="AH53" i="11"/>
  <c r="V52" i="11"/>
  <c r="V50" i="11"/>
  <c r="V48" i="11"/>
  <c r="AH47" i="11"/>
  <c r="V42" i="11"/>
  <c r="AH41" i="11"/>
  <c r="V40" i="11"/>
  <c r="AH37" i="11"/>
  <c r="V36" i="11"/>
  <c r="AH35" i="11"/>
  <c r="V34" i="11"/>
  <c r="AH33" i="11"/>
  <c r="AH31" i="11"/>
  <c r="V30" i="11"/>
  <c r="AH29" i="11"/>
  <c r="V28" i="11"/>
  <c r="V26" i="11"/>
  <c r="V24" i="11"/>
  <c r="AH23" i="11"/>
  <c r="V22" i="11"/>
  <c r="AH21" i="11"/>
  <c r="V20" i="11"/>
  <c r="S17" i="11"/>
  <c r="Z17" i="11" s="1"/>
  <c r="T16" i="11"/>
  <c r="V10" i="11"/>
  <c r="U9" i="11"/>
  <c r="V8" i="11"/>
  <c r="AH7" i="11"/>
  <c r="AH6" i="11"/>
  <c r="V6" i="11"/>
  <c r="AH5" i="11"/>
  <c r="M19" i="10"/>
  <c r="AC310" i="10"/>
  <c r="U310" i="10"/>
  <c r="AC308" i="10"/>
  <c r="U308" i="10"/>
  <c r="AC306" i="10"/>
  <c r="U306" i="10"/>
  <c r="AH311" i="10"/>
  <c r="V311" i="10"/>
  <c r="T310" i="10"/>
  <c r="AH309" i="10"/>
  <c r="V309" i="10"/>
  <c r="T308" i="10"/>
  <c r="AH307" i="10"/>
  <c r="V307" i="10"/>
  <c r="T306" i="10"/>
  <c r="AH305" i="10"/>
  <c r="V305" i="10"/>
  <c r="AH304" i="10"/>
  <c r="V304" i="10"/>
  <c r="AH303" i="10"/>
  <c r="V303" i="10"/>
  <c r="AH302" i="10"/>
  <c r="V302" i="10"/>
  <c r="AH301" i="10"/>
  <c r="V301" i="10"/>
  <c r="AH300" i="10"/>
  <c r="V300" i="10"/>
  <c r="AH299" i="10"/>
  <c r="V299" i="10"/>
  <c r="AH298" i="10"/>
  <c r="V298" i="10"/>
  <c r="AC311" i="10"/>
  <c r="U311" i="10"/>
  <c r="AC309" i="10"/>
  <c r="U309" i="10"/>
  <c r="AC307" i="10"/>
  <c r="U307" i="10"/>
  <c r="AC305" i="10"/>
  <c r="U305" i="10"/>
  <c r="AC304" i="10"/>
  <c r="U304" i="10"/>
  <c r="AC303" i="10"/>
  <c r="U303" i="10"/>
  <c r="AC302" i="10"/>
  <c r="U302" i="10"/>
  <c r="AC301" i="10"/>
  <c r="U301" i="10"/>
  <c r="AC300" i="10"/>
  <c r="U300" i="10"/>
  <c r="AC299" i="10"/>
  <c r="U299" i="10"/>
  <c r="V310" i="10"/>
  <c r="AH308" i="10"/>
  <c r="T305" i="10"/>
  <c r="T301" i="10"/>
  <c r="V297" i="10"/>
  <c r="AH296" i="10"/>
  <c r="V296" i="10"/>
  <c r="AH295" i="10"/>
  <c r="V295" i="10"/>
  <c r="AH294" i="10"/>
  <c r="V294" i="10"/>
  <c r="AH293" i="10"/>
  <c r="V293" i="10"/>
  <c r="AH292" i="10"/>
  <c r="V292" i="10"/>
  <c r="AH291" i="10"/>
  <c r="V291" i="10"/>
  <c r="AH290" i="10"/>
  <c r="V290" i="10"/>
  <c r="AH289" i="10"/>
  <c r="V289" i="10"/>
  <c r="AH288" i="10"/>
  <c r="V288" i="10"/>
  <c r="AH287" i="10"/>
  <c r="AH310" i="10"/>
  <c r="T307" i="10"/>
  <c r="T302" i="10"/>
  <c r="AC298" i="10"/>
  <c r="U298" i="10"/>
  <c r="U297" i="10"/>
  <c r="AC296" i="10"/>
  <c r="U296" i="10"/>
  <c r="AC295" i="10"/>
  <c r="U295" i="10"/>
  <c r="AC294" i="10"/>
  <c r="U294" i="10"/>
  <c r="AC293" i="10"/>
  <c r="U293" i="10"/>
  <c r="AC292" i="10"/>
  <c r="U292" i="10"/>
  <c r="AC291" i="10"/>
  <c r="U291" i="10"/>
  <c r="AC290" i="10"/>
  <c r="U290" i="10"/>
  <c r="AC289" i="10"/>
  <c r="U289" i="10"/>
  <c r="AC288" i="10"/>
  <c r="U288" i="10"/>
  <c r="AC287" i="10"/>
  <c r="U287" i="10"/>
  <c r="AC286" i="10"/>
  <c r="U286" i="10"/>
  <c r="AC285" i="10"/>
  <c r="U285" i="10"/>
  <c r="AC284" i="10"/>
  <c r="T309" i="10"/>
  <c r="V306" i="10"/>
  <c r="T303" i="10"/>
  <c r="T299" i="10"/>
  <c r="T298" i="10"/>
  <c r="T297" i="10"/>
  <c r="T296" i="10"/>
  <c r="T295" i="10"/>
  <c r="T294" i="10"/>
  <c r="T293" i="10"/>
  <c r="T292" i="10"/>
  <c r="T291" i="10"/>
  <c r="T290" i="10"/>
  <c r="T289" i="10"/>
  <c r="T288" i="10"/>
  <c r="T287" i="10"/>
  <c r="T286" i="10"/>
  <c r="T285" i="10"/>
  <c r="T311" i="10"/>
  <c r="V308" i="10"/>
  <c r="T300" i="10"/>
  <c r="AH297" i="10"/>
  <c r="U284" i="10"/>
  <c r="AC283" i="10"/>
  <c r="U283" i="10"/>
  <c r="AC282" i="10"/>
  <c r="U282" i="10"/>
  <c r="AC281" i="10"/>
  <c r="U281" i="10"/>
  <c r="AC280" i="10"/>
  <c r="U280" i="10"/>
  <c r="AC279" i="10"/>
  <c r="U279" i="10"/>
  <c r="AC278" i="10"/>
  <c r="U278" i="10"/>
  <c r="AC277" i="10"/>
  <c r="U277" i="10"/>
  <c r="AC276" i="10"/>
  <c r="U276" i="10"/>
  <c r="AC275" i="10"/>
  <c r="AC297" i="10"/>
  <c r="V287" i="10"/>
  <c r="AH286" i="10"/>
  <c r="V285" i="10"/>
  <c r="AH284" i="10"/>
  <c r="T284" i="10"/>
  <c r="T283" i="10"/>
  <c r="T282" i="10"/>
  <c r="T281" i="10"/>
  <c r="T280" i="10"/>
  <c r="T279" i="10"/>
  <c r="T278" i="10"/>
  <c r="T277" i="10"/>
  <c r="T276" i="10"/>
  <c r="T275" i="10"/>
  <c r="AH306" i="10"/>
  <c r="T304" i="10"/>
  <c r="V284" i="10"/>
  <c r="V283" i="10"/>
  <c r="V282" i="10"/>
  <c r="V281" i="10"/>
  <c r="V280" i="10"/>
  <c r="V279" i="10"/>
  <c r="V278" i="10"/>
  <c r="V277" i="10"/>
  <c r="V276" i="10"/>
  <c r="AH274" i="10"/>
  <c r="U274" i="10"/>
  <c r="AC273" i="10"/>
  <c r="U273" i="10"/>
  <c r="AC272" i="10"/>
  <c r="U272" i="10"/>
  <c r="AC271" i="10"/>
  <c r="U271" i="10"/>
  <c r="AC270" i="10"/>
  <c r="U270" i="10"/>
  <c r="AC269" i="10"/>
  <c r="U269" i="10"/>
  <c r="AC268" i="10"/>
  <c r="U268" i="10"/>
  <c r="AC267" i="10"/>
  <c r="U267" i="10"/>
  <c r="AC266" i="10"/>
  <c r="U266" i="10"/>
  <c r="AC265" i="10"/>
  <c r="U265" i="10"/>
  <c r="AC264" i="10"/>
  <c r="U264" i="10"/>
  <c r="AC263" i="10"/>
  <c r="U263" i="10"/>
  <c r="AC262" i="10"/>
  <c r="U262" i="10"/>
  <c r="AC261" i="10"/>
  <c r="U261" i="10"/>
  <c r="AC260" i="10"/>
  <c r="U260" i="10"/>
  <c r="AC259" i="10"/>
  <c r="U259" i="10"/>
  <c r="AC258" i="10"/>
  <c r="U258" i="10"/>
  <c r="AC257" i="10"/>
  <c r="U257" i="10"/>
  <c r="AC256" i="10"/>
  <c r="U256" i="10"/>
  <c r="AC255" i="10"/>
  <c r="U255" i="10"/>
  <c r="AC254" i="10"/>
  <c r="U254" i="10"/>
  <c r="AC253" i="10"/>
  <c r="U253" i="10"/>
  <c r="AC252" i="10"/>
  <c r="U252" i="10"/>
  <c r="AC251" i="10"/>
  <c r="V286" i="10"/>
  <c r="AH285" i="10"/>
  <c r="AH283" i="10"/>
  <c r="AH282" i="10"/>
  <c r="AH281" i="10"/>
  <c r="AH280" i="10"/>
  <c r="AH279" i="10"/>
  <c r="AH278" i="10"/>
  <c r="AH277" i="10"/>
  <c r="AH276" i="10"/>
  <c r="AH275" i="10"/>
  <c r="V275" i="10"/>
  <c r="T274" i="10"/>
  <c r="T273" i="10"/>
  <c r="T272" i="10"/>
  <c r="T271" i="10"/>
  <c r="T270" i="10"/>
  <c r="T269" i="10"/>
  <c r="T268" i="10"/>
  <c r="T267" i="10"/>
  <c r="T266" i="10"/>
  <c r="T265" i="10"/>
  <c r="T264" i="10"/>
  <c r="T263" i="10"/>
  <c r="T262" i="10"/>
  <c r="T261" i="10"/>
  <c r="T260" i="10"/>
  <c r="T259" i="10"/>
  <c r="T258" i="10"/>
  <c r="T257" i="10"/>
  <c r="T256" i="10"/>
  <c r="T255" i="10"/>
  <c r="T254" i="10"/>
  <c r="T253" i="10"/>
  <c r="T252" i="10"/>
  <c r="U275" i="10"/>
  <c r="U251" i="10"/>
  <c r="AC250" i="10"/>
  <c r="U250" i="10"/>
  <c r="AC249" i="10"/>
  <c r="U249" i="10"/>
  <c r="AC248" i="10"/>
  <c r="U248" i="10"/>
  <c r="AC247" i="10"/>
  <c r="U247" i="10"/>
  <c r="AC246" i="10"/>
  <c r="U246" i="10"/>
  <c r="AC245" i="10"/>
  <c r="U245" i="10"/>
  <c r="AC244" i="10"/>
  <c r="U244" i="10"/>
  <c r="AC243" i="10"/>
  <c r="U243" i="10"/>
  <c r="AC242" i="10"/>
  <c r="U242" i="10"/>
  <c r="AC241" i="10"/>
  <c r="U241" i="10"/>
  <c r="AC240" i="10"/>
  <c r="U240" i="10"/>
  <c r="AC239" i="10"/>
  <c r="U239" i="10"/>
  <c r="AC238" i="10"/>
  <c r="U238" i="10"/>
  <c r="AC237" i="10"/>
  <c r="U237" i="10"/>
  <c r="AC236" i="10"/>
  <c r="U236" i="10"/>
  <c r="AC235" i="10"/>
  <c r="U235" i="10"/>
  <c r="AC234" i="10"/>
  <c r="U234" i="10"/>
  <c r="AC233" i="10"/>
  <c r="U233" i="10"/>
  <c r="AC232" i="10"/>
  <c r="U232" i="10"/>
  <c r="AC231" i="10"/>
  <c r="U231" i="10"/>
  <c r="AC230" i="10"/>
  <c r="U230" i="10"/>
  <c r="AC229" i="10"/>
  <c r="U229" i="10"/>
  <c r="AC228" i="10"/>
  <c r="U228" i="10"/>
  <c r="AC274" i="10"/>
  <c r="T251" i="10"/>
  <c r="T250" i="10"/>
  <c r="T249" i="10"/>
  <c r="T248" i="10"/>
  <c r="T247" i="10"/>
  <c r="T246" i="10"/>
  <c r="T245" i="10"/>
  <c r="T244" i="10"/>
  <c r="T243" i="10"/>
  <c r="T242" i="10"/>
  <c r="T241" i="10"/>
  <c r="T240" i="10"/>
  <c r="T239" i="10"/>
  <c r="T238" i="10"/>
  <c r="T237" i="10"/>
  <c r="T236" i="10"/>
  <c r="T235" i="10"/>
  <c r="T234" i="10"/>
  <c r="T233" i="10"/>
  <c r="T232" i="10"/>
  <c r="T231" i="10"/>
  <c r="T230" i="10"/>
  <c r="T229" i="10"/>
  <c r="T228" i="10"/>
  <c r="T227" i="10"/>
  <c r="T226" i="10"/>
  <c r="T225" i="10"/>
  <c r="T224" i="10"/>
  <c r="T223" i="10"/>
  <c r="V274" i="10"/>
  <c r="V273" i="10"/>
  <c r="V272" i="10"/>
  <c r="V271" i="10"/>
  <c r="V270" i="10"/>
  <c r="V269" i="10"/>
  <c r="V268" i="10"/>
  <c r="V267" i="10"/>
  <c r="V266" i="10"/>
  <c r="V265" i="10"/>
  <c r="V264" i="10"/>
  <c r="V263" i="10"/>
  <c r="V262" i="10"/>
  <c r="V261" i="10"/>
  <c r="V260" i="10"/>
  <c r="V259" i="10"/>
  <c r="V258" i="10"/>
  <c r="V257" i="10"/>
  <c r="V256" i="10"/>
  <c r="V255" i="10"/>
  <c r="V254" i="10"/>
  <c r="V253" i="10"/>
  <c r="V252" i="10"/>
  <c r="AH258" i="10"/>
  <c r="AH257" i="10"/>
  <c r="AH256" i="10"/>
  <c r="AH255" i="10"/>
  <c r="AH254" i="10"/>
  <c r="AH253" i="10"/>
  <c r="AH252" i="10"/>
  <c r="AH251" i="10"/>
  <c r="AH227" i="10"/>
  <c r="AC226" i="10"/>
  <c r="U226" i="10"/>
  <c r="V225" i="10"/>
  <c r="AH223" i="10"/>
  <c r="T222" i="10"/>
  <c r="AH221" i="10"/>
  <c r="V221" i="10"/>
  <c r="AH220" i="10"/>
  <c r="V220" i="10"/>
  <c r="AH219" i="10"/>
  <c r="V219" i="10"/>
  <c r="AH218" i="10"/>
  <c r="V218" i="10"/>
  <c r="AH217" i="10"/>
  <c r="V217" i="10"/>
  <c r="AH216" i="10"/>
  <c r="V216" i="10"/>
  <c r="AH215" i="10"/>
  <c r="V215" i="10"/>
  <c r="AH214" i="10"/>
  <c r="V214" i="10"/>
  <c r="AH213" i="10"/>
  <c r="V213" i="10"/>
  <c r="AH212" i="10"/>
  <c r="V212" i="10"/>
  <c r="AH211" i="10"/>
  <c r="V211" i="10"/>
  <c r="AH210" i="10"/>
  <c r="V210" i="10"/>
  <c r="AH209" i="10"/>
  <c r="V209" i="10"/>
  <c r="AH208" i="10"/>
  <c r="V208" i="10"/>
  <c r="AH207" i="10"/>
  <c r="V207" i="10"/>
  <c r="AH206" i="10"/>
  <c r="AH226" i="10"/>
  <c r="AC225" i="10"/>
  <c r="U225" i="10"/>
  <c r="V224" i="10"/>
  <c r="AH222" i="10"/>
  <c r="AC222" i="10"/>
  <c r="AC221" i="10"/>
  <c r="U221" i="10"/>
  <c r="AC220" i="10"/>
  <c r="U220" i="10"/>
  <c r="AC219" i="10"/>
  <c r="U219" i="10"/>
  <c r="AC218" i="10"/>
  <c r="U218" i="10"/>
  <c r="AC217" i="10"/>
  <c r="U217" i="10"/>
  <c r="AC216" i="10"/>
  <c r="U216" i="10"/>
  <c r="AC215" i="10"/>
  <c r="U215" i="10"/>
  <c r="AC214" i="10"/>
  <c r="U214" i="10"/>
  <c r="AC213" i="10"/>
  <c r="U213" i="10"/>
  <c r="AC212" i="10"/>
  <c r="U212" i="10"/>
  <c r="AC211" i="10"/>
  <c r="U211" i="10"/>
  <c r="AC210" i="10"/>
  <c r="U210" i="10"/>
  <c r="AC209" i="10"/>
  <c r="U209" i="10"/>
  <c r="AC208" i="10"/>
  <c r="U208" i="10"/>
  <c r="AC207" i="10"/>
  <c r="U207" i="10"/>
  <c r="AC206" i="10"/>
  <c r="U206" i="10"/>
  <c r="AC205" i="10"/>
  <c r="U205" i="10"/>
  <c r="AC204" i="10"/>
  <c r="U204" i="10"/>
  <c r="AC203" i="10"/>
  <c r="U203" i="10"/>
  <c r="AC202" i="10"/>
  <c r="U202" i="10"/>
  <c r="AH273" i="10"/>
  <c r="AH272" i="10"/>
  <c r="AH271" i="10"/>
  <c r="AH270" i="10"/>
  <c r="AH269" i="10"/>
  <c r="AH268" i="10"/>
  <c r="V251" i="10"/>
  <c r="V250" i="10"/>
  <c r="V249" i="10"/>
  <c r="V248" i="10"/>
  <c r="V247" i="10"/>
  <c r="V246" i="10"/>
  <c r="V245" i="10"/>
  <c r="V244" i="10"/>
  <c r="V243" i="10"/>
  <c r="V242" i="10"/>
  <c r="V241" i="10"/>
  <c r="V240" i="10"/>
  <c r="V239" i="10"/>
  <c r="V238" i="10"/>
  <c r="V237" i="10"/>
  <c r="V236" i="10"/>
  <c r="V235" i="10"/>
  <c r="V234" i="10"/>
  <c r="V233" i="10"/>
  <c r="V232" i="10"/>
  <c r="V231" i="10"/>
  <c r="V230" i="10"/>
  <c r="V229" i="10"/>
  <c r="V228" i="10"/>
  <c r="V227" i="10"/>
  <c r="AH225" i="10"/>
  <c r="AC224" i="10"/>
  <c r="U224" i="10"/>
  <c r="V223" i="10"/>
  <c r="V222" i="10"/>
  <c r="T221" i="10"/>
  <c r="T220" i="10"/>
  <c r="T219" i="10"/>
  <c r="T218" i="10"/>
  <c r="T217" i="10"/>
  <c r="T216" i="10"/>
  <c r="T215" i="10"/>
  <c r="T214" i="10"/>
  <c r="T213" i="10"/>
  <c r="T212" i="10"/>
  <c r="T211" i="10"/>
  <c r="T210" i="10"/>
  <c r="T209" i="10"/>
  <c r="T208" i="10"/>
  <c r="T207" i="10"/>
  <c r="T206" i="10"/>
  <c r="T205" i="10"/>
  <c r="T204" i="10"/>
  <c r="T203" i="10"/>
  <c r="T202" i="10"/>
  <c r="AH265" i="10"/>
  <c r="AH261" i="10"/>
  <c r="AH245" i="10"/>
  <c r="AH244" i="10"/>
  <c r="AH243" i="10"/>
  <c r="AH242" i="10"/>
  <c r="AH241" i="10"/>
  <c r="AH240" i="10"/>
  <c r="AH239" i="10"/>
  <c r="AH238" i="10"/>
  <c r="AH237" i="10"/>
  <c r="AH236" i="10"/>
  <c r="AH235" i="10"/>
  <c r="AH234" i="10"/>
  <c r="AH233" i="10"/>
  <c r="AH232" i="10"/>
  <c r="AC223" i="10"/>
  <c r="V205" i="10"/>
  <c r="AH204" i="10"/>
  <c r="V203" i="10"/>
  <c r="AH202" i="10"/>
  <c r="AH266" i="10"/>
  <c r="AH262" i="10"/>
  <c r="AH231" i="10"/>
  <c r="AH230" i="10"/>
  <c r="AH229" i="10"/>
  <c r="AH228" i="10"/>
  <c r="AC227" i="10"/>
  <c r="U223" i="10"/>
  <c r="V201" i="10"/>
  <c r="AH200" i="10"/>
  <c r="V200" i="10"/>
  <c r="AH199" i="10"/>
  <c r="V199" i="10"/>
  <c r="AH198" i="10"/>
  <c r="V198" i="10"/>
  <c r="AH197" i="10"/>
  <c r="V197" i="10"/>
  <c r="AH196" i="10"/>
  <c r="V196" i="10"/>
  <c r="AH195" i="10"/>
  <c r="V195" i="10"/>
  <c r="AH194" i="10"/>
  <c r="V194" i="10"/>
  <c r="AH193" i="10"/>
  <c r="V193" i="10"/>
  <c r="AH192" i="10"/>
  <c r="V192" i="10"/>
  <c r="AH191" i="10"/>
  <c r="V191" i="10"/>
  <c r="AH190" i="10"/>
  <c r="V190" i="10"/>
  <c r="AH189" i="10"/>
  <c r="V189" i="10"/>
  <c r="AH188" i="10"/>
  <c r="V188" i="10"/>
  <c r="AH187" i="10"/>
  <c r="V187" i="10"/>
  <c r="AH186" i="10"/>
  <c r="V186" i="10"/>
  <c r="AH185" i="10"/>
  <c r="V185" i="10"/>
  <c r="AH184" i="10"/>
  <c r="V184" i="10"/>
  <c r="AH183" i="10"/>
  <c r="V183" i="10"/>
  <c r="AH182" i="10"/>
  <c r="V182" i="10"/>
  <c r="AH181" i="10"/>
  <c r="V181" i="10"/>
  <c r="AH180" i="10"/>
  <c r="V180" i="10"/>
  <c r="AH179" i="10"/>
  <c r="V179" i="10"/>
  <c r="AH178" i="10"/>
  <c r="V178" i="10"/>
  <c r="AH177" i="10"/>
  <c r="V177" i="10"/>
  <c r="AH176" i="10"/>
  <c r="V176" i="10"/>
  <c r="AH175" i="10"/>
  <c r="V175" i="10"/>
  <c r="AH174" i="10"/>
  <c r="V174" i="10"/>
  <c r="AH173" i="10"/>
  <c r="V173" i="10"/>
  <c r="AH172" i="10"/>
  <c r="V172" i="10"/>
  <c r="AH171" i="10"/>
  <c r="V171" i="10"/>
  <c r="AH170" i="10"/>
  <c r="V170" i="10"/>
  <c r="AH169" i="10"/>
  <c r="V169" i="10"/>
  <c r="AH168" i="10"/>
  <c r="V168" i="10"/>
  <c r="AH167" i="10"/>
  <c r="V167" i="10"/>
  <c r="AH166" i="10"/>
  <c r="V166" i="10"/>
  <c r="AH165" i="10"/>
  <c r="V165" i="10"/>
  <c r="AH164" i="10"/>
  <c r="V164" i="10"/>
  <c r="AH163" i="10"/>
  <c r="V163" i="10"/>
  <c r="AH162" i="10"/>
  <c r="V162" i="10"/>
  <c r="AH161" i="10"/>
  <c r="V161" i="10"/>
  <c r="AH160" i="10"/>
  <c r="V160" i="10"/>
  <c r="AH159" i="10"/>
  <c r="V159" i="10"/>
  <c r="AH158" i="10"/>
  <c r="V158" i="10"/>
  <c r="AH157" i="10"/>
  <c r="V157" i="10"/>
  <c r="AH156" i="10"/>
  <c r="V156" i="10"/>
  <c r="AH155" i="10"/>
  <c r="AH267" i="10"/>
  <c r="AH263" i="10"/>
  <c r="AH259" i="10"/>
  <c r="U227" i="10"/>
  <c r="V226" i="10"/>
  <c r="U222" i="10"/>
  <c r="V206" i="10"/>
  <c r="AH205" i="10"/>
  <c r="V204" i="10"/>
  <c r="AH203" i="10"/>
  <c r="V202" i="10"/>
  <c r="AH201" i="10"/>
  <c r="AC201" i="10"/>
  <c r="U201" i="10"/>
  <c r="AC200" i="10"/>
  <c r="U200" i="10"/>
  <c r="AC199" i="10"/>
  <c r="U199" i="10"/>
  <c r="AC198" i="10"/>
  <c r="U198" i="10"/>
  <c r="AC197" i="10"/>
  <c r="U197" i="10"/>
  <c r="AC196" i="10"/>
  <c r="U196" i="10"/>
  <c r="AC195" i="10"/>
  <c r="U195" i="10"/>
  <c r="AC194" i="10"/>
  <c r="U194" i="10"/>
  <c r="AC193" i="10"/>
  <c r="U193" i="10"/>
  <c r="AC192" i="10"/>
  <c r="U192" i="10"/>
  <c r="AC191" i="10"/>
  <c r="U191" i="10"/>
  <c r="AC190" i="10"/>
  <c r="U190" i="10"/>
  <c r="AC189" i="10"/>
  <c r="U189" i="10"/>
  <c r="AC188" i="10"/>
  <c r="U188" i="10"/>
  <c r="AC187" i="10"/>
  <c r="U187" i="10"/>
  <c r="AC186" i="10"/>
  <c r="U186" i="10"/>
  <c r="AC185" i="10"/>
  <c r="U185" i="10"/>
  <c r="AC184" i="10"/>
  <c r="U184" i="10"/>
  <c r="AC183" i="10"/>
  <c r="U183" i="10"/>
  <c r="AC182" i="10"/>
  <c r="U182" i="10"/>
  <c r="AC181" i="10"/>
  <c r="U181" i="10"/>
  <c r="AC180" i="10"/>
  <c r="U180" i="10"/>
  <c r="AC179" i="10"/>
  <c r="U179" i="10"/>
  <c r="AC178" i="10"/>
  <c r="U178" i="10"/>
  <c r="AC177" i="10"/>
  <c r="U177" i="10"/>
  <c r="AC176" i="10"/>
  <c r="U176" i="10"/>
  <c r="AC175" i="10"/>
  <c r="U175" i="10"/>
  <c r="AC174" i="10"/>
  <c r="U174" i="10"/>
  <c r="AC173" i="10"/>
  <c r="U173" i="10"/>
  <c r="AC172" i="10"/>
  <c r="U172" i="10"/>
  <c r="AC171" i="10"/>
  <c r="U171" i="10"/>
  <c r="AC170" i="10"/>
  <c r="U170" i="10"/>
  <c r="AC169" i="10"/>
  <c r="U169" i="10"/>
  <c r="AC168" i="10"/>
  <c r="U168" i="10"/>
  <c r="AC167" i="10"/>
  <c r="U167" i="10"/>
  <c r="AC166" i="10"/>
  <c r="U166" i="10"/>
  <c r="AC165" i="10"/>
  <c r="U165" i="10"/>
  <c r="AC164" i="10"/>
  <c r="U164" i="10"/>
  <c r="AC163" i="10"/>
  <c r="U163" i="10"/>
  <c r="AC162" i="10"/>
  <c r="U162" i="10"/>
  <c r="AC161" i="10"/>
  <c r="U161" i="10"/>
  <c r="AC160" i="10"/>
  <c r="U160" i="10"/>
  <c r="AC159" i="10"/>
  <c r="U159" i="10"/>
  <c r="AC158" i="10"/>
  <c r="U158" i="10"/>
  <c r="AC157" i="10"/>
  <c r="U157" i="10"/>
  <c r="AC156" i="10"/>
  <c r="U156" i="10"/>
  <c r="AC155" i="10"/>
  <c r="AH249" i="10"/>
  <c r="T198" i="10"/>
  <c r="T194" i="10"/>
  <c r="T190" i="10"/>
  <c r="T185" i="10"/>
  <c r="T180" i="10"/>
  <c r="T176" i="10"/>
  <c r="T171" i="10"/>
  <c r="T166" i="10"/>
  <c r="T162" i="10"/>
  <c r="T157" i="10"/>
  <c r="T156" i="10"/>
  <c r="U155" i="10"/>
  <c r="AC154" i="10"/>
  <c r="U154" i="10"/>
  <c r="AC153" i="10"/>
  <c r="U153" i="10"/>
  <c r="AC152" i="10"/>
  <c r="U152" i="10"/>
  <c r="AC151" i="10"/>
  <c r="U151" i="10"/>
  <c r="AC150" i="10"/>
  <c r="U150" i="10"/>
  <c r="AC149" i="10"/>
  <c r="U149" i="10"/>
  <c r="AC148" i="10"/>
  <c r="U148" i="10"/>
  <c r="AC147" i="10"/>
  <c r="U147" i="10"/>
  <c r="AC146" i="10"/>
  <c r="U146" i="10"/>
  <c r="AC145" i="10"/>
  <c r="U145" i="10"/>
  <c r="AC144" i="10"/>
  <c r="U144" i="10"/>
  <c r="AC143" i="10"/>
  <c r="U143" i="10"/>
  <c r="AC142" i="10"/>
  <c r="U142" i="10"/>
  <c r="AC141" i="10"/>
  <c r="U141" i="10"/>
  <c r="AC140" i="10"/>
  <c r="U140" i="10"/>
  <c r="AC139" i="10"/>
  <c r="U139" i="10"/>
  <c r="AC138" i="10"/>
  <c r="U138" i="10"/>
  <c r="AC137" i="10"/>
  <c r="U137" i="10"/>
  <c r="AC136" i="10"/>
  <c r="U136" i="10"/>
  <c r="AC135" i="10"/>
  <c r="U135" i="10"/>
  <c r="AC134" i="10"/>
  <c r="U134" i="10"/>
  <c r="AC133" i="10"/>
  <c r="U133" i="10"/>
  <c r="AC132" i="10"/>
  <c r="U132" i="10"/>
  <c r="AC131" i="10"/>
  <c r="U131" i="10"/>
  <c r="AC130" i="10"/>
  <c r="U130" i="10"/>
  <c r="AC129" i="10"/>
  <c r="U129" i="10"/>
  <c r="AC128" i="10"/>
  <c r="U128" i="10"/>
  <c r="AC127" i="10"/>
  <c r="U127" i="10"/>
  <c r="AC126" i="10"/>
  <c r="U126" i="10"/>
  <c r="AC125" i="10"/>
  <c r="U125" i="10"/>
  <c r="AC124" i="10"/>
  <c r="U124" i="10"/>
  <c r="AC123" i="10"/>
  <c r="U123" i="10"/>
  <c r="AC122" i="10"/>
  <c r="U122" i="10"/>
  <c r="AC121" i="10"/>
  <c r="U121" i="10"/>
  <c r="AC120" i="10"/>
  <c r="U120" i="10"/>
  <c r="AC119" i="10"/>
  <c r="U119" i="10"/>
  <c r="AC118" i="10"/>
  <c r="U118" i="10"/>
  <c r="AC117" i="10"/>
  <c r="U117" i="10"/>
  <c r="AC116" i="10"/>
  <c r="U116" i="10"/>
  <c r="AC115" i="10"/>
  <c r="U115" i="10"/>
  <c r="AC114" i="10"/>
  <c r="U114" i="10"/>
  <c r="AC113" i="10"/>
  <c r="U113" i="10"/>
  <c r="AC112" i="10"/>
  <c r="U112" i="10"/>
  <c r="AC111" i="10"/>
  <c r="U111" i="10"/>
  <c r="AH250" i="10"/>
  <c r="AH246" i="10"/>
  <c r="T199" i="10"/>
  <c r="T195" i="10"/>
  <c r="T191" i="10"/>
  <c r="T186" i="10"/>
  <c r="T182" i="10"/>
  <c r="T181" i="10"/>
  <c r="T177" i="10"/>
  <c r="T172" i="10"/>
  <c r="T168" i="10"/>
  <c r="T167" i="10"/>
  <c r="T163" i="10"/>
  <c r="T158" i="10"/>
  <c r="T155" i="10"/>
  <c r="T154" i="10"/>
  <c r="T153" i="10"/>
  <c r="T152" i="10"/>
  <c r="T151" i="10"/>
  <c r="T150" i="10"/>
  <c r="T149" i="10"/>
  <c r="T148" i="10"/>
  <c r="T147" i="10"/>
  <c r="T146" i="10"/>
  <c r="T145" i="10"/>
  <c r="T144" i="10"/>
  <c r="T143" i="10"/>
  <c r="T142" i="10"/>
  <c r="T141" i="10"/>
  <c r="T140" i="10"/>
  <c r="T139" i="10"/>
  <c r="T138" i="10"/>
  <c r="T137" i="10"/>
  <c r="T136" i="10"/>
  <c r="T135" i="10"/>
  <c r="T134" i="10"/>
  <c r="T133" i="10"/>
  <c r="T132" i="10"/>
  <c r="T131" i="10"/>
  <c r="T130" i="10"/>
  <c r="T129" i="10"/>
  <c r="T128" i="10"/>
  <c r="T127" i="10"/>
  <c r="T126" i="10"/>
  <c r="T125" i="10"/>
  <c r="T124" i="10"/>
  <c r="T123" i="10"/>
  <c r="T122" i="10"/>
  <c r="T121" i="10"/>
  <c r="T120" i="10"/>
  <c r="AH264" i="10"/>
  <c r="AH247" i="10"/>
  <c r="AH224" i="10"/>
  <c r="T200" i="10"/>
  <c r="T196" i="10"/>
  <c r="T192" i="10"/>
  <c r="T187" i="10"/>
  <c r="T183" i="10"/>
  <c r="T178" i="10"/>
  <c r="T173" i="10"/>
  <c r="T169" i="10"/>
  <c r="T164" i="10"/>
  <c r="T159" i="10"/>
  <c r="AH260" i="10"/>
  <c r="T201" i="10"/>
  <c r="T184" i="10"/>
  <c r="T165" i="10"/>
  <c r="V155" i="10"/>
  <c r="V154" i="10"/>
  <c r="V153" i="10"/>
  <c r="V152" i="10"/>
  <c r="V151" i="10"/>
  <c r="V150" i="10"/>
  <c r="V149" i="10"/>
  <c r="V148" i="10"/>
  <c r="V147" i="10"/>
  <c r="V146" i="10"/>
  <c r="V145" i="10"/>
  <c r="V144" i="10"/>
  <c r="V143" i="10"/>
  <c r="V142" i="10"/>
  <c r="V141" i="10"/>
  <c r="V140" i="10"/>
  <c r="V139" i="10"/>
  <c r="V138" i="10"/>
  <c r="V137" i="10"/>
  <c r="V136" i="10"/>
  <c r="V135" i="10"/>
  <c r="V134" i="10"/>
  <c r="V133" i="10"/>
  <c r="V132" i="10"/>
  <c r="V131" i="10"/>
  <c r="V130" i="10"/>
  <c r="V129" i="10"/>
  <c r="V128" i="10"/>
  <c r="V127" i="10"/>
  <c r="V126" i="10"/>
  <c r="V125" i="10"/>
  <c r="V124" i="10"/>
  <c r="V123" i="10"/>
  <c r="V122" i="10"/>
  <c r="V121" i="10"/>
  <c r="V120" i="10"/>
  <c r="T118" i="10"/>
  <c r="V117" i="10"/>
  <c r="AH115" i="10"/>
  <c r="T114" i="10"/>
  <c r="V113" i="10"/>
  <c r="AH111" i="10"/>
  <c r="U110" i="10"/>
  <c r="AC109" i="10"/>
  <c r="U109" i="10"/>
  <c r="AC108" i="10"/>
  <c r="U108" i="10"/>
  <c r="AC107" i="10"/>
  <c r="U107" i="10"/>
  <c r="AC106" i="10"/>
  <c r="U106" i="10"/>
  <c r="AC105" i="10"/>
  <c r="U105" i="10"/>
  <c r="AC104" i="10"/>
  <c r="U104" i="10"/>
  <c r="AC103" i="10"/>
  <c r="U103" i="10"/>
  <c r="AC102" i="10"/>
  <c r="U102" i="10"/>
  <c r="AC101" i="10"/>
  <c r="U101" i="10"/>
  <c r="AC100" i="10"/>
  <c r="U100" i="10"/>
  <c r="AC99" i="10"/>
  <c r="U99" i="10"/>
  <c r="AC98" i="10"/>
  <c r="U98" i="10"/>
  <c r="AC97" i="10"/>
  <c r="U97" i="10"/>
  <c r="AC96" i="10"/>
  <c r="U96" i="10"/>
  <c r="AC95" i="10"/>
  <c r="U95" i="10"/>
  <c r="AC94" i="10"/>
  <c r="U94" i="10"/>
  <c r="AC93" i="10"/>
  <c r="U93" i="10"/>
  <c r="AC92" i="10"/>
  <c r="U92" i="10"/>
  <c r="AC91" i="10"/>
  <c r="U91" i="10"/>
  <c r="AC90" i="10"/>
  <c r="U90" i="10"/>
  <c r="AC89" i="10"/>
  <c r="U89" i="10"/>
  <c r="AC88" i="10"/>
  <c r="U88" i="10"/>
  <c r="AC87" i="10"/>
  <c r="U87" i="10"/>
  <c r="AC86" i="10"/>
  <c r="U86" i="10"/>
  <c r="AC85" i="10"/>
  <c r="U85" i="10"/>
  <c r="AC84" i="10"/>
  <c r="U84" i="10"/>
  <c r="AC83" i="10"/>
  <c r="U83" i="10"/>
  <c r="AC82" i="10"/>
  <c r="U82" i="10"/>
  <c r="AC81" i="10"/>
  <c r="U81" i="10"/>
  <c r="AC80" i="10"/>
  <c r="U80" i="10"/>
  <c r="AC79" i="10"/>
  <c r="U79" i="10"/>
  <c r="AC78" i="10"/>
  <c r="U78" i="10"/>
  <c r="AC77" i="10"/>
  <c r="U77" i="10"/>
  <c r="AC76" i="10"/>
  <c r="U76" i="10"/>
  <c r="AC75" i="10"/>
  <c r="U75" i="10"/>
  <c r="AC74" i="10"/>
  <c r="U74" i="10"/>
  <c r="AC73" i="10"/>
  <c r="U73" i="10"/>
  <c r="AC72" i="10"/>
  <c r="U72" i="10"/>
  <c r="AC71" i="10"/>
  <c r="U71" i="10"/>
  <c r="AC70" i="10"/>
  <c r="U70" i="10"/>
  <c r="AC69" i="10"/>
  <c r="U69" i="10"/>
  <c r="AC68" i="10"/>
  <c r="U68" i="10"/>
  <c r="AC67" i="10"/>
  <c r="U67" i="10"/>
  <c r="AC66" i="10"/>
  <c r="U66" i="10"/>
  <c r="AC65" i="10"/>
  <c r="U65" i="10"/>
  <c r="AC64" i="10"/>
  <c r="U64" i="10"/>
  <c r="AC63" i="10"/>
  <c r="U63" i="10"/>
  <c r="AC62" i="10"/>
  <c r="U62" i="10"/>
  <c r="AC61" i="10"/>
  <c r="U61" i="10"/>
  <c r="AC60" i="10"/>
  <c r="U60" i="10"/>
  <c r="AC59" i="10"/>
  <c r="U59" i="10"/>
  <c r="AC58" i="10"/>
  <c r="U58" i="10"/>
  <c r="AC57" i="10"/>
  <c r="U57" i="10"/>
  <c r="AC56" i="10"/>
  <c r="U56" i="10"/>
  <c r="AC55" i="10"/>
  <c r="U55" i="10"/>
  <c r="AC54" i="10"/>
  <c r="U54" i="10"/>
  <c r="AC53" i="10"/>
  <c r="U53" i="10"/>
  <c r="AC52" i="10"/>
  <c r="U52" i="10"/>
  <c r="AC51" i="10"/>
  <c r="U51" i="10"/>
  <c r="AC50" i="10"/>
  <c r="U50" i="10"/>
  <c r="AC49" i="10"/>
  <c r="U49" i="10"/>
  <c r="AC48" i="10"/>
  <c r="U48" i="10"/>
  <c r="AC47" i="10"/>
  <c r="U47" i="10"/>
  <c r="AC46" i="10"/>
  <c r="U46" i="10"/>
  <c r="AC45" i="10"/>
  <c r="U45" i="10"/>
  <c r="AC44" i="10"/>
  <c r="U44" i="10"/>
  <c r="AC43" i="10"/>
  <c r="U43" i="10"/>
  <c r="AC42" i="10"/>
  <c r="U42" i="10"/>
  <c r="AC41" i="10"/>
  <c r="U41" i="10"/>
  <c r="AC40" i="10"/>
  <c r="U40" i="10"/>
  <c r="AC39" i="10"/>
  <c r="U39" i="10"/>
  <c r="AC38" i="10"/>
  <c r="U38" i="10"/>
  <c r="AC37" i="10"/>
  <c r="U37" i="10"/>
  <c r="AC36" i="10"/>
  <c r="T197" i="10"/>
  <c r="T179" i="10"/>
  <c r="T161" i="10"/>
  <c r="T160" i="10"/>
  <c r="AH154" i="10"/>
  <c r="AH153" i="10"/>
  <c r="AH152" i="10"/>
  <c r="AH151" i="10"/>
  <c r="AH150" i="10"/>
  <c r="AH149" i="10"/>
  <c r="AH148" i="10"/>
  <c r="AH147" i="10"/>
  <c r="AH146" i="10"/>
  <c r="AH145" i="10"/>
  <c r="AH144" i="10"/>
  <c r="AH143" i="10"/>
  <c r="AH142" i="10"/>
  <c r="AH141" i="10"/>
  <c r="AH140" i="10"/>
  <c r="AH139" i="10"/>
  <c r="AH138" i="10"/>
  <c r="AH137" i="10"/>
  <c r="AH136" i="10"/>
  <c r="AH135" i="10"/>
  <c r="AH134" i="10"/>
  <c r="AH133" i="10"/>
  <c r="AH132" i="10"/>
  <c r="AH131" i="10"/>
  <c r="AH130" i="10"/>
  <c r="AH129" i="10"/>
  <c r="AH128" i="10"/>
  <c r="AH127" i="10"/>
  <c r="AH126" i="10"/>
  <c r="AH125" i="10"/>
  <c r="AH124" i="10"/>
  <c r="AH123" i="10"/>
  <c r="AH122" i="10"/>
  <c r="AH121" i="10"/>
  <c r="AH120" i="10"/>
  <c r="AH119" i="10"/>
  <c r="AH118" i="10"/>
  <c r="T117" i="10"/>
  <c r="V116" i="10"/>
  <c r="AH114" i="10"/>
  <c r="T113" i="10"/>
  <c r="V112" i="10"/>
  <c r="AH110" i="10"/>
  <c r="AC110" i="10"/>
  <c r="T110" i="10"/>
  <c r="T109" i="10"/>
  <c r="T108" i="10"/>
  <c r="T107" i="10"/>
  <c r="T106" i="10"/>
  <c r="T105" i="10"/>
  <c r="T104" i="10"/>
  <c r="T103" i="10"/>
  <c r="T102" i="10"/>
  <c r="T101" i="10"/>
  <c r="T100" i="10"/>
  <c r="T99" i="10"/>
  <c r="T98" i="10"/>
  <c r="T97" i="10"/>
  <c r="T96" i="10"/>
  <c r="T95" i="10"/>
  <c r="T94" i="10"/>
  <c r="T93" i="10"/>
  <c r="T92" i="10"/>
  <c r="T91" i="10"/>
  <c r="T90" i="10"/>
  <c r="T89" i="10"/>
  <c r="T88" i="10"/>
  <c r="T87" i="10"/>
  <c r="T86" i="10"/>
  <c r="T85" i="10"/>
  <c r="T84" i="10"/>
  <c r="T83" i="10"/>
  <c r="T82" i="10"/>
  <c r="T81" i="10"/>
  <c r="T80" i="10"/>
  <c r="T79" i="10"/>
  <c r="T78" i="10"/>
  <c r="T77" i="10"/>
  <c r="T76" i="10"/>
  <c r="T75" i="10"/>
  <c r="T74" i="10"/>
  <c r="T73" i="10"/>
  <c r="T72" i="10"/>
  <c r="T71" i="10"/>
  <c r="T70" i="10"/>
  <c r="T69" i="10"/>
  <c r="T68" i="10"/>
  <c r="T67" i="10"/>
  <c r="T66" i="10"/>
  <c r="AH248" i="10"/>
  <c r="T193" i="10"/>
  <c r="T175" i="10"/>
  <c r="T174" i="10"/>
  <c r="V119" i="10"/>
  <c r="AH117" i="10"/>
  <c r="T116" i="10"/>
  <c r="V115" i="10"/>
  <c r="AH113" i="10"/>
  <c r="T112" i="10"/>
  <c r="V111" i="10"/>
  <c r="AH116" i="10"/>
  <c r="AH109" i="10"/>
  <c r="AH108" i="10"/>
  <c r="AH107" i="10"/>
  <c r="AH106" i="10"/>
  <c r="AH105" i="10"/>
  <c r="AH104" i="10"/>
  <c r="AH103" i="10"/>
  <c r="AH102" i="10"/>
  <c r="AH101" i="10"/>
  <c r="AH100" i="10"/>
  <c r="AH99" i="10"/>
  <c r="AH98" i="10"/>
  <c r="AH97" i="10"/>
  <c r="AH96" i="10"/>
  <c r="AH95" i="10"/>
  <c r="AH94" i="10"/>
  <c r="AH93" i="10"/>
  <c r="AH92" i="10"/>
  <c r="AH91" i="10"/>
  <c r="AH90" i="10"/>
  <c r="AH89" i="10"/>
  <c r="AH88" i="10"/>
  <c r="AH87" i="10"/>
  <c r="AH86" i="10"/>
  <c r="AH85" i="10"/>
  <c r="AH84" i="10"/>
  <c r="AH83" i="10"/>
  <c r="AH82" i="10"/>
  <c r="AH81" i="10"/>
  <c r="AH80" i="10"/>
  <c r="AH79" i="10"/>
  <c r="AH78" i="10"/>
  <c r="AH77" i="10"/>
  <c r="AH76" i="10"/>
  <c r="AH75" i="10"/>
  <c r="AH74" i="10"/>
  <c r="AH73" i="10"/>
  <c r="AH72" i="10"/>
  <c r="AH71" i="10"/>
  <c r="AH70" i="10"/>
  <c r="AH69" i="10"/>
  <c r="AH68" i="10"/>
  <c r="AH67" i="10"/>
  <c r="AH66" i="10"/>
  <c r="AH65" i="10"/>
  <c r="T65" i="10"/>
  <c r="V64" i="10"/>
  <c r="AH62" i="10"/>
  <c r="T61" i="10"/>
  <c r="V60" i="10"/>
  <c r="AH58" i="10"/>
  <c r="T57" i="10"/>
  <c r="V56" i="10"/>
  <c r="AH54" i="10"/>
  <c r="T53" i="10"/>
  <c r="V52" i="10"/>
  <c r="AH50" i="10"/>
  <c r="T49" i="10"/>
  <c r="V48" i="10"/>
  <c r="AH46" i="10"/>
  <c r="T45" i="10"/>
  <c r="V44" i="10"/>
  <c r="AH42" i="10"/>
  <c r="T41" i="10"/>
  <c r="V40" i="10"/>
  <c r="AH38" i="10"/>
  <c r="T37" i="10"/>
  <c r="S19" i="10"/>
  <c r="Z19" i="10" s="1"/>
  <c r="AB19" i="10" s="1"/>
  <c r="S18" i="10"/>
  <c r="Z18" i="10" s="1"/>
  <c r="AB18" i="10" s="1"/>
  <c r="AS17" i="10"/>
  <c r="T17" i="10"/>
  <c r="T16" i="10"/>
  <c r="AC15" i="10"/>
  <c r="U15" i="10"/>
  <c r="AC14" i="10"/>
  <c r="U14" i="10"/>
  <c r="AC13" i="10"/>
  <c r="U13" i="10"/>
  <c r="AC12" i="10"/>
  <c r="U12" i="10"/>
  <c r="AC11" i="10"/>
  <c r="U11" i="10"/>
  <c r="AH10" i="10"/>
  <c r="V10" i="10"/>
  <c r="S9" i="10"/>
  <c r="Z9" i="10" s="1"/>
  <c r="AB9" i="10" s="1"/>
  <c r="T7" i="10"/>
  <c r="AH22" i="10"/>
  <c r="AH20" i="10"/>
  <c r="V20" i="10"/>
  <c r="AH19" i="10"/>
  <c r="V19" i="10"/>
  <c r="AH18" i="10"/>
  <c r="V18" i="10"/>
  <c r="T15" i="10"/>
  <c r="T14" i="10"/>
  <c r="T12" i="10"/>
  <c r="T11" i="10"/>
  <c r="S8" i="10"/>
  <c r="Z8" i="10" s="1"/>
  <c r="AB8" i="10" s="1"/>
  <c r="S5" i="10"/>
  <c r="Z5" i="10" s="1"/>
  <c r="AB5" i="10" s="1"/>
  <c r="AH112" i="10"/>
  <c r="V109" i="10"/>
  <c r="V107" i="10"/>
  <c r="V105" i="10"/>
  <c r="V103" i="10"/>
  <c r="V101" i="10"/>
  <c r="V99" i="10"/>
  <c r="V95" i="10"/>
  <c r="V94" i="10"/>
  <c r="V92" i="10"/>
  <c r="V90" i="10"/>
  <c r="V88" i="10"/>
  <c r="V86" i="10"/>
  <c r="V84" i="10"/>
  <c r="V82" i="10"/>
  <c r="V80" i="10"/>
  <c r="V77" i="10"/>
  <c r="V76" i="10"/>
  <c r="V74" i="10"/>
  <c r="V72" i="10"/>
  <c r="V70" i="10"/>
  <c r="V67" i="10"/>
  <c r="V65" i="10"/>
  <c r="AH63" i="10"/>
  <c r="V61" i="10"/>
  <c r="AH59" i="10"/>
  <c r="T58" i="10"/>
  <c r="V57" i="10"/>
  <c r="AH55" i="10"/>
  <c r="T54" i="10"/>
  <c r="V53" i="10"/>
  <c r="AH51" i="10"/>
  <c r="T50" i="10"/>
  <c r="T42" i="10"/>
  <c r="T36" i="10"/>
  <c r="T34" i="10"/>
  <c r="T28" i="10"/>
  <c r="T26" i="10"/>
  <c r="T24" i="10"/>
  <c r="T22" i="10"/>
  <c r="T20" i="10"/>
  <c r="T19" i="10"/>
  <c r="U16" i="10"/>
  <c r="AH15" i="10"/>
  <c r="V12" i="10"/>
  <c r="S10" i="10"/>
  <c r="Z10" i="10" s="1"/>
  <c r="AC8" i="10"/>
  <c r="T64" i="10"/>
  <c r="V63" i="10"/>
  <c r="AH61" i="10"/>
  <c r="T60" i="10"/>
  <c r="V59" i="10"/>
  <c r="AH57" i="10"/>
  <c r="T56" i="10"/>
  <c r="V55" i="10"/>
  <c r="AH53" i="10"/>
  <c r="T52" i="10"/>
  <c r="V51" i="10"/>
  <c r="AH49" i="10"/>
  <c r="T48" i="10"/>
  <c r="V47" i="10"/>
  <c r="AH45" i="10"/>
  <c r="T44" i="10"/>
  <c r="V43" i="10"/>
  <c r="AH41" i="10"/>
  <c r="T40" i="10"/>
  <c r="V39" i="10"/>
  <c r="AH37" i="10"/>
  <c r="V36" i="10"/>
  <c r="AH35" i="10"/>
  <c r="V35" i="10"/>
  <c r="AH34" i="10"/>
  <c r="V34" i="10"/>
  <c r="AH33" i="10"/>
  <c r="V33" i="10"/>
  <c r="AH32" i="10"/>
  <c r="V32" i="10"/>
  <c r="AH31" i="10"/>
  <c r="V31" i="10"/>
  <c r="AH30" i="10"/>
  <c r="V30" i="10"/>
  <c r="AH29" i="10"/>
  <c r="V29" i="10"/>
  <c r="AH28" i="10"/>
  <c r="V28" i="10"/>
  <c r="AH27" i="10"/>
  <c r="V27" i="10"/>
  <c r="AH26" i="10"/>
  <c r="V26" i="10"/>
  <c r="AH25" i="10"/>
  <c r="V25" i="10"/>
  <c r="AH24" i="10"/>
  <c r="V24" i="10"/>
  <c r="AH23" i="10"/>
  <c r="V23" i="10"/>
  <c r="V22" i="10"/>
  <c r="AH21" i="10"/>
  <c r="V21" i="10"/>
  <c r="S17" i="10"/>
  <c r="Z17" i="10" s="1"/>
  <c r="S16" i="10"/>
  <c r="Z16" i="10" s="1"/>
  <c r="T13" i="10"/>
  <c r="AC10" i="10"/>
  <c r="U10" i="10"/>
  <c r="AH9" i="10"/>
  <c r="S7" i="10"/>
  <c r="Z7" i="10" s="1"/>
  <c r="S6" i="10"/>
  <c r="Z6" i="10" s="1"/>
  <c r="AB6" i="10" s="1"/>
  <c r="V97" i="10"/>
  <c r="V83" i="10"/>
  <c r="V49" i="10"/>
  <c r="AH47" i="10"/>
  <c r="T46" i="10"/>
  <c r="V45" i="10"/>
  <c r="AH39" i="10"/>
  <c r="V37" i="10"/>
  <c r="T33" i="10"/>
  <c r="T32" i="10"/>
  <c r="T30" i="10"/>
  <c r="T29" i="10"/>
  <c r="T18" i="10"/>
  <c r="AC16" i="10"/>
  <c r="AH14" i="10"/>
  <c r="AH13" i="10"/>
  <c r="V13" i="10"/>
  <c r="AH12" i="10"/>
  <c r="AH11" i="10"/>
  <c r="T119" i="10"/>
  <c r="T115" i="10"/>
  <c r="V114" i="10"/>
  <c r="T111" i="10"/>
  <c r="AH64" i="10"/>
  <c r="T63" i="10"/>
  <c r="V62" i="10"/>
  <c r="AH60" i="10"/>
  <c r="T59" i="10"/>
  <c r="V58" i="10"/>
  <c r="AH56" i="10"/>
  <c r="T55" i="10"/>
  <c r="V54" i="10"/>
  <c r="AH52" i="10"/>
  <c r="T51" i="10"/>
  <c r="V50" i="10"/>
  <c r="AH48" i="10"/>
  <c r="T47" i="10"/>
  <c r="V46" i="10"/>
  <c r="AH44" i="10"/>
  <c r="T43" i="10"/>
  <c r="V42" i="10"/>
  <c r="AH40" i="10"/>
  <c r="T39" i="10"/>
  <c r="V38" i="10"/>
  <c r="AH36" i="10"/>
  <c r="U36" i="10"/>
  <c r="AC35" i="10"/>
  <c r="U35" i="10"/>
  <c r="AC34" i="10"/>
  <c r="U34" i="10"/>
  <c r="AC33" i="10"/>
  <c r="U33" i="10"/>
  <c r="AC32" i="10"/>
  <c r="U32" i="10"/>
  <c r="AC31" i="10"/>
  <c r="U31" i="10"/>
  <c r="AC30" i="10"/>
  <c r="U30" i="10"/>
  <c r="AC29" i="10"/>
  <c r="U29" i="10"/>
  <c r="AC28" i="10"/>
  <c r="U28" i="10"/>
  <c r="AC27" i="10"/>
  <c r="U27" i="10"/>
  <c r="AC26" i="10"/>
  <c r="U26" i="10"/>
  <c r="AC25" i="10"/>
  <c r="U25" i="10"/>
  <c r="AC24" i="10"/>
  <c r="U24" i="10"/>
  <c r="AC23" i="10"/>
  <c r="U23" i="10"/>
  <c r="AC22" i="10"/>
  <c r="U22" i="10"/>
  <c r="AC21" i="10"/>
  <c r="U21" i="10"/>
  <c r="AC20" i="10"/>
  <c r="U20" i="10"/>
  <c r="AC19" i="10"/>
  <c r="U19" i="10"/>
  <c r="AC18" i="10"/>
  <c r="U18" i="10"/>
  <c r="AH17" i="10"/>
  <c r="V17" i="10"/>
  <c r="AH16" i="10"/>
  <c r="V16" i="10"/>
  <c r="S15" i="10"/>
  <c r="Z15" i="10" s="1"/>
  <c r="S14" i="10"/>
  <c r="Z14" i="10" s="1"/>
  <c r="S13" i="10"/>
  <c r="Z13" i="10" s="1"/>
  <c r="S12" i="10"/>
  <c r="Z12" i="10" s="1"/>
  <c r="S11" i="10"/>
  <c r="Z11" i="10" s="1"/>
  <c r="T10" i="10"/>
  <c r="AC9" i="10"/>
  <c r="AH8" i="10"/>
  <c r="AH7" i="10"/>
  <c r="V7" i="10"/>
  <c r="AH6" i="10"/>
  <c r="AH5" i="10"/>
  <c r="T189" i="10"/>
  <c r="T188" i="10"/>
  <c r="T170" i="10"/>
  <c r="V118" i="10"/>
  <c r="V110" i="10"/>
  <c r="V108" i="10"/>
  <c r="V106" i="10"/>
  <c r="V104" i="10"/>
  <c r="V102" i="10"/>
  <c r="V100" i="10"/>
  <c r="V98" i="10"/>
  <c r="V96" i="10"/>
  <c r="V93" i="10"/>
  <c r="V91" i="10"/>
  <c r="V89" i="10"/>
  <c r="V87" i="10"/>
  <c r="V85" i="10"/>
  <c r="V81" i="10"/>
  <c r="V79" i="10"/>
  <c r="V78" i="10"/>
  <c r="V75" i="10"/>
  <c r="V73" i="10"/>
  <c r="V71" i="10"/>
  <c r="V69" i="10"/>
  <c r="V68" i="10"/>
  <c r="V66" i="10"/>
  <c r="T62" i="10"/>
  <c r="AH43" i="10"/>
  <c r="V41" i="10"/>
  <c r="T38" i="10"/>
  <c r="T35" i="10"/>
  <c r="T31" i="10"/>
  <c r="T27" i="10"/>
  <c r="T25" i="10"/>
  <c r="T23" i="10"/>
  <c r="T21" i="10"/>
  <c r="AC17" i="10"/>
  <c r="U17" i="10"/>
  <c r="V15" i="10"/>
  <c r="V14" i="10"/>
  <c r="V11" i="10"/>
  <c r="AC7" i="10"/>
  <c r="U7" i="10"/>
  <c r="AC6" i="10"/>
  <c r="AC5" i="10"/>
  <c r="N6" i="10"/>
  <c r="O6" i="10" s="1"/>
  <c r="P6" i="10" s="1"/>
  <c r="V6" i="10" s="1"/>
  <c r="N8" i="10"/>
  <c r="O8" i="10" s="1"/>
  <c r="P8" i="10" s="1"/>
  <c r="V8" i="10" s="1"/>
  <c r="AA8" i="10"/>
  <c r="N5" i="10"/>
  <c r="O5" i="10" s="1"/>
  <c r="P5" i="10" s="1"/>
  <c r="V5" i="10" s="1"/>
  <c r="AA9" i="10"/>
  <c r="N9" i="10"/>
  <c r="O9" i="10" s="1"/>
  <c r="P9" i="10" s="1"/>
  <c r="V9" i="10" s="1"/>
  <c r="T8" i="10" l="1"/>
  <c r="AA5" i="10"/>
  <c r="AA6" i="10"/>
  <c r="T9" i="10"/>
  <c r="AH11" i="12"/>
  <c r="Q13" i="15"/>
  <c r="P13" i="15"/>
  <c r="Q53" i="15"/>
  <c r="P53" i="15"/>
  <c r="Q61" i="15"/>
  <c r="S61" i="15" s="1"/>
  <c r="M61" i="15" s="1"/>
  <c r="T61" i="15" s="1"/>
  <c r="P61" i="15"/>
  <c r="Q69" i="15"/>
  <c r="P69" i="15"/>
  <c r="Q11" i="15"/>
  <c r="S11" i="15" s="1"/>
  <c r="M11" i="15" s="1"/>
  <c r="T11" i="15" s="1"/>
  <c r="P11" i="15"/>
  <c r="Q18" i="15"/>
  <c r="P18" i="15"/>
  <c r="Q17" i="15"/>
  <c r="S17" i="15" s="1"/>
  <c r="M17" i="15" s="1"/>
  <c r="T17" i="15" s="1"/>
  <c r="P17" i="15"/>
  <c r="Q23" i="15"/>
  <c r="P23" i="15"/>
  <c r="Q25" i="15"/>
  <c r="S25" i="15" s="1"/>
  <c r="M25" i="15" s="1"/>
  <c r="T25" i="15" s="1"/>
  <c r="P25" i="15"/>
  <c r="Q29" i="15"/>
  <c r="P29" i="15"/>
  <c r="Q33" i="15"/>
  <c r="S33" i="15" s="1"/>
  <c r="M33" i="15" s="1"/>
  <c r="T33" i="15" s="1"/>
  <c r="P33" i="15"/>
  <c r="Q37" i="15"/>
  <c r="P37" i="15"/>
  <c r="Q42" i="15"/>
  <c r="S42" i="15" s="1"/>
  <c r="M42" i="15" s="1"/>
  <c r="T42" i="15" s="1"/>
  <c r="P42" i="15"/>
  <c r="Q24" i="15"/>
  <c r="P24" i="15"/>
  <c r="Q28" i="15"/>
  <c r="S28" i="15" s="1"/>
  <c r="M28" i="15" s="1"/>
  <c r="T28" i="15" s="1"/>
  <c r="P28" i="15"/>
  <c r="Q32" i="15"/>
  <c r="P32" i="15"/>
  <c r="Q36" i="15"/>
  <c r="S36" i="15" s="1"/>
  <c r="M36" i="15" s="1"/>
  <c r="T36" i="15" s="1"/>
  <c r="P36" i="15"/>
  <c r="Q40" i="15"/>
  <c r="P40" i="15"/>
  <c r="Q55" i="15"/>
  <c r="S55" i="15" s="1"/>
  <c r="M55" i="15" s="1"/>
  <c r="T55" i="15" s="1"/>
  <c r="P55" i="15"/>
  <c r="Q44" i="15"/>
  <c r="P44" i="15"/>
  <c r="Q48" i="15"/>
  <c r="S48" i="15" s="1"/>
  <c r="M48" i="15" s="1"/>
  <c r="T48" i="15" s="1"/>
  <c r="P48" i="15"/>
  <c r="Q52" i="15"/>
  <c r="P52" i="15"/>
  <c r="Q58" i="15"/>
  <c r="S58" i="15" s="1"/>
  <c r="M58" i="15" s="1"/>
  <c r="T58" i="15" s="1"/>
  <c r="P58" i="15"/>
  <c r="Q62" i="15"/>
  <c r="P62" i="15"/>
  <c r="Q66" i="15"/>
  <c r="S66" i="15" s="1"/>
  <c r="M66" i="15" s="1"/>
  <c r="T66" i="15" s="1"/>
  <c r="P66" i="15"/>
  <c r="Q70" i="15"/>
  <c r="P70" i="15"/>
  <c r="Q74" i="15"/>
  <c r="S74" i="15" s="1"/>
  <c r="M74" i="15" s="1"/>
  <c r="T74" i="15" s="1"/>
  <c r="P74" i="15"/>
  <c r="Q9" i="15"/>
  <c r="P9" i="15"/>
  <c r="Q49" i="15"/>
  <c r="S49" i="15" s="1"/>
  <c r="M49" i="15" s="1"/>
  <c r="T49" i="15" s="1"/>
  <c r="P49" i="15"/>
  <c r="Q65" i="15"/>
  <c r="P65" i="15"/>
  <c r="Q10" i="15"/>
  <c r="S10" i="15" s="1"/>
  <c r="M10" i="15" s="1"/>
  <c r="T10" i="15" s="1"/>
  <c r="P10" i="15"/>
  <c r="Q15" i="15"/>
  <c r="P15" i="15"/>
  <c r="Q7" i="15"/>
  <c r="S7" i="15" s="1"/>
  <c r="M7" i="15" s="1"/>
  <c r="T7" i="15" s="1"/>
  <c r="P7" i="15"/>
  <c r="Q20" i="15"/>
  <c r="P20" i="15"/>
  <c r="Q12" i="15"/>
  <c r="S12" i="15" s="1"/>
  <c r="M12" i="15" s="1"/>
  <c r="T12" i="15" s="1"/>
  <c r="P12" i="15"/>
  <c r="Q16" i="15"/>
  <c r="P16" i="15"/>
  <c r="Q43" i="15"/>
  <c r="S43" i="15" s="1"/>
  <c r="M43" i="15" s="1"/>
  <c r="T43" i="15" s="1"/>
  <c r="P43" i="15"/>
  <c r="Q41" i="15"/>
  <c r="P41" i="15"/>
  <c r="Q59" i="15"/>
  <c r="S59" i="15" s="1"/>
  <c r="M59" i="15" s="1"/>
  <c r="T59" i="15" s="1"/>
  <c r="P59" i="15"/>
  <c r="Q63" i="15"/>
  <c r="P63" i="15"/>
  <c r="Q67" i="15"/>
  <c r="S67" i="15" s="1"/>
  <c r="M67" i="15" s="1"/>
  <c r="T67" i="15" s="1"/>
  <c r="P67" i="15"/>
  <c r="Q71" i="15"/>
  <c r="P71" i="15"/>
  <c r="Q75" i="15"/>
  <c r="S75" i="15" s="1"/>
  <c r="M75" i="15" s="1"/>
  <c r="T75" i="15" s="1"/>
  <c r="P75" i="15"/>
  <c r="Q6" i="15"/>
  <c r="P6" i="15"/>
  <c r="Q14" i="15"/>
  <c r="S14" i="15" s="1"/>
  <c r="M14" i="15" s="1"/>
  <c r="T14" i="15" s="1"/>
  <c r="P14" i="15"/>
  <c r="Q51" i="15"/>
  <c r="P51" i="15"/>
  <c r="Q57" i="15"/>
  <c r="S57" i="15" s="1"/>
  <c r="M57" i="15" s="1"/>
  <c r="T57" i="15" s="1"/>
  <c r="P57" i="15"/>
  <c r="Q73" i="15"/>
  <c r="P73" i="15"/>
  <c r="Q8" i="15"/>
  <c r="S8" i="15" s="1"/>
  <c r="M8" i="15" s="1"/>
  <c r="T8" i="15" s="1"/>
  <c r="P8" i="15"/>
  <c r="Q45" i="15"/>
  <c r="P45" i="15"/>
  <c r="Q19" i="15"/>
  <c r="S19" i="15" s="1"/>
  <c r="M19" i="15" s="1"/>
  <c r="T19" i="15" s="1"/>
  <c r="P19" i="15"/>
  <c r="Q22" i="15"/>
  <c r="P22" i="15"/>
  <c r="Q27" i="15"/>
  <c r="S27" i="15" s="1"/>
  <c r="M27" i="15" s="1"/>
  <c r="T27" i="15" s="1"/>
  <c r="P27" i="15"/>
  <c r="Q31" i="15"/>
  <c r="P31" i="15"/>
  <c r="Q35" i="15"/>
  <c r="S35" i="15" s="1"/>
  <c r="M35" i="15" s="1"/>
  <c r="T35" i="15" s="1"/>
  <c r="P35" i="15"/>
  <c r="Q39" i="15"/>
  <c r="P39" i="15"/>
  <c r="Q21" i="15"/>
  <c r="S21" i="15" s="1"/>
  <c r="M21" i="15" s="1"/>
  <c r="T21" i="15" s="1"/>
  <c r="P21" i="15"/>
  <c r="Q26" i="15"/>
  <c r="P26" i="15"/>
  <c r="Q30" i="15"/>
  <c r="S30" i="15" s="1"/>
  <c r="M30" i="15" s="1"/>
  <c r="T30" i="15" s="1"/>
  <c r="P30" i="15"/>
  <c r="Q34" i="15"/>
  <c r="P34" i="15"/>
  <c r="Q38" i="15"/>
  <c r="S38" i="15" s="1"/>
  <c r="M38" i="15" s="1"/>
  <c r="T38" i="15" s="1"/>
  <c r="P38" i="15"/>
  <c r="Q47" i="15"/>
  <c r="P47" i="15"/>
  <c r="Q46" i="15"/>
  <c r="S46" i="15" s="1"/>
  <c r="M46" i="15" s="1"/>
  <c r="T46" i="15" s="1"/>
  <c r="P46" i="15"/>
  <c r="Q50" i="15"/>
  <c r="P50" i="15"/>
  <c r="Q54" i="15"/>
  <c r="S54" i="15" s="1"/>
  <c r="M54" i="15" s="1"/>
  <c r="T54" i="15" s="1"/>
  <c r="P54" i="15"/>
  <c r="Q56" i="15"/>
  <c r="P56" i="15"/>
  <c r="Q60" i="15"/>
  <c r="S60" i="15" s="1"/>
  <c r="M60" i="15" s="1"/>
  <c r="T60" i="15" s="1"/>
  <c r="P60" i="15"/>
  <c r="Q64" i="15"/>
  <c r="P64" i="15"/>
  <c r="Q68" i="15"/>
  <c r="S68" i="15" s="1"/>
  <c r="M68" i="15" s="1"/>
  <c r="T68" i="15" s="1"/>
  <c r="P68" i="15"/>
  <c r="Q72" i="15"/>
  <c r="P72" i="15"/>
  <c r="Q76" i="15"/>
  <c r="S76" i="15" s="1"/>
  <c r="M76" i="15" s="1"/>
  <c r="T76" i="15" s="1"/>
  <c r="P76" i="15"/>
  <c r="Q5" i="14"/>
  <c r="S5" i="14" s="1"/>
  <c r="M5" i="14" s="1"/>
  <c r="T5" i="14" s="1"/>
  <c r="P5" i="14"/>
  <c r="Q26" i="14"/>
  <c r="P26" i="14"/>
  <c r="Q42" i="14"/>
  <c r="S42" i="14" s="1"/>
  <c r="M42" i="14" s="1"/>
  <c r="T42" i="14" s="1"/>
  <c r="P42" i="14"/>
  <c r="Q54" i="14"/>
  <c r="P54" i="14"/>
  <c r="Q58" i="14"/>
  <c r="S58" i="14" s="1"/>
  <c r="M58" i="14" s="1"/>
  <c r="T58" i="14" s="1"/>
  <c r="P58" i="14"/>
  <c r="Q74" i="14"/>
  <c r="P74" i="14"/>
  <c r="P18" i="14"/>
  <c r="Q18" i="14"/>
  <c r="P12" i="14"/>
  <c r="Q12" i="14"/>
  <c r="P21" i="14"/>
  <c r="Q21" i="14"/>
  <c r="Q6" i="14"/>
  <c r="P6" i="14"/>
  <c r="Q14" i="14"/>
  <c r="S14" i="14" s="1"/>
  <c r="M14" i="14" s="1"/>
  <c r="T14" i="14" s="1"/>
  <c r="P14" i="14"/>
  <c r="Q25" i="14"/>
  <c r="P25" i="14"/>
  <c r="Q29" i="14"/>
  <c r="S29" i="14" s="1"/>
  <c r="M29" i="14" s="1"/>
  <c r="T29" i="14" s="1"/>
  <c r="P29" i="14"/>
  <c r="Q10" i="14"/>
  <c r="P10" i="14"/>
  <c r="Q33" i="14"/>
  <c r="S33" i="14" s="1"/>
  <c r="M33" i="14" s="1"/>
  <c r="T33" i="14" s="1"/>
  <c r="P33" i="14"/>
  <c r="Q37" i="14"/>
  <c r="P37" i="14"/>
  <c r="Q41" i="14"/>
  <c r="S41" i="14" s="1"/>
  <c r="M41" i="14" s="1"/>
  <c r="T41" i="14" s="1"/>
  <c r="P41" i="14"/>
  <c r="Q45" i="14"/>
  <c r="P45" i="14"/>
  <c r="Q49" i="14"/>
  <c r="S49" i="14" s="1"/>
  <c r="M49" i="14" s="1"/>
  <c r="T49" i="14" s="1"/>
  <c r="P49" i="14"/>
  <c r="Q53" i="14"/>
  <c r="P53" i="14"/>
  <c r="Q57" i="14"/>
  <c r="S57" i="14" s="1"/>
  <c r="M57" i="14" s="1"/>
  <c r="T57" i="14" s="1"/>
  <c r="P57" i="14"/>
  <c r="Q61" i="14"/>
  <c r="P61" i="14"/>
  <c r="Q65" i="14"/>
  <c r="S65" i="14" s="1"/>
  <c r="M65" i="14" s="1"/>
  <c r="T65" i="14" s="1"/>
  <c r="P65" i="14"/>
  <c r="Q69" i="14"/>
  <c r="P69" i="14"/>
  <c r="Q73" i="14"/>
  <c r="S73" i="14" s="1"/>
  <c r="M73" i="14" s="1"/>
  <c r="T73" i="14" s="1"/>
  <c r="P73" i="14"/>
  <c r="Q13" i="14"/>
  <c r="P13" i="14"/>
  <c r="Q22" i="14"/>
  <c r="S22" i="14" s="1"/>
  <c r="M22" i="14" s="1"/>
  <c r="T22" i="14" s="1"/>
  <c r="P22" i="14"/>
  <c r="Q34" i="14"/>
  <c r="P34" i="14"/>
  <c r="Q46" i="14"/>
  <c r="S46" i="14" s="1"/>
  <c r="M46" i="14" s="1"/>
  <c r="T46" i="14" s="1"/>
  <c r="P46" i="14"/>
  <c r="Q66" i="14"/>
  <c r="P66" i="14"/>
  <c r="Q8" i="14"/>
  <c r="S8" i="14" s="1"/>
  <c r="M8" i="14" s="1"/>
  <c r="T8" i="14" s="1"/>
  <c r="P8" i="14"/>
  <c r="Q11" i="14"/>
  <c r="P11" i="14"/>
  <c r="Q15" i="14"/>
  <c r="S15" i="14" s="1"/>
  <c r="M15" i="14" s="1"/>
  <c r="T15" i="14" s="1"/>
  <c r="P15" i="14"/>
  <c r="Q7" i="14"/>
  <c r="P7" i="14"/>
  <c r="Q20" i="14"/>
  <c r="S20" i="14" s="1"/>
  <c r="M20" i="14" s="1"/>
  <c r="T20" i="14" s="1"/>
  <c r="P20" i="14"/>
  <c r="Q19" i="14"/>
  <c r="P19" i="14"/>
  <c r="Q24" i="14"/>
  <c r="S24" i="14" s="1"/>
  <c r="M24" i="14" s="1"/>
  <c r="T24" i="14" s="1"/>
  <c r="P24" i="14"/>
  <c r="Q28" i="14"/>
  <c r="P28" i="14"/>
  <c r="Q32" i="14"/>
  <c r="S32" i="14" s="1"/>
  <c r="M32" i="14" s="1"/>
  <c r="T32" i="14" s="1"/>
  <c r="P32" i="14"/>
  <c r="Q36" i="14"/>
  <c r="P36" i="14"/>
  <c r="Q40" i="14"/>
  <c r="S40" i="14" s="1"/>
  <c r="M40" i="14" s="1"/>
  <c r="T40" i="14" s="1"/>
  <c r="P40" i="14"/>
  <c r="Q44" i="14"/>
  <c r="P44" i="14"/>
  <c r="Q48" i="14"/>
  <c r="S48" i="14" s="1"/>
  <c r="M48" i="14" s="1"/>
  <c r="T48" i="14" s="1"/>
  <c r="P48" i="14"/>
  <c r="Q52" i="14"/>
  <c r="P52" i="14"/>
  <c r="Q56" i="14"/>
  <c r="S56" i="14" s="1"/>
  <c r="M56" i="14" s="1"/>
  <c r="T56" i="14" s="1"/>
  <c r="P56" i="14"/>
  <c r="Q60" i="14"/>
  <c r="P60" i="14"/>
  <c r="Q64" i="14"/>
  <c r="S64" i="14" s="1"/>
  <c r="M64" i="14" s="1"/>
  <c r="T64" i="14" s="1"/>
  <c r="P64" i="14"/>
  <c r="Q68" i="14"/>
  <c r="P68" i="14"/>
  <c r="Q72" i="14"/>
  <c r="S72" i="14" s="1"/>
  <c r="M72" i="14" s="1"/>
  <c r="T72" i="14" s="1"/>
  <c r="P72" i="14"/>
  <c r="Q17" i="14"/>
  <c r="P17" i="14"/>
  <c r="Q30" i="14"/>
  <c r="S30" i="14" s="1"/>
  <c r="M30" i="14" s="1"/>
  <c r="T30" i="14" s="1"/>
  <c r="P30" i="14"/>
  <c r="Q38" i="14"/>
  <c r="P38" i="14"/>
  <c r="Q50" i="14"/>
  <c r="S50" i="14" s="1"/>
  <c r="M50" i="14" s="1"/>
  <c r="T50" i="14" s="1"/>
  <c r="P50" i="14"/>
  <c r="Q62" i="14"/>
  <c r="P62" i="14"/>
  <c r="Q70" i="14"/>
  <c r="S70" i="14" s="1"/>
  <c r="M70" i="14" s="1"/>
  <c r="T70" i="14" s="1"/>
  <c r="P70" i="14"/>
  <c r="Q16" i="14"/>
  <c r="P16" i="14"/>
  <c r="Q9" i="14"/>
  <c r="S9" i="14" s="1"/>
  <c r="M9" i="14" s="1"/>
  <c r="T9" i="14" s="1"/>
  <c r="P9" i="14"/>
  <c r="Q23" i="14"/>
  <c r="P23" i="14"/>
  <c r="Q27" i="14"/>
  <c r="S27" i="14" s="1"/>
  <c r="M27" i="14" s="1"/>
  <c r="T27" i="14" s="1"/>
  <c r="P27" i="14"/>
  <c r="Q31" i="14"/>
  <c r="P31" i="14"/>
  <c r="Q35" i="14"/>
  <c r="S35" i="14" s="1"/>
  <c r="M35" i="14" s="1"/>
  <c r="T35" i="14" s="1"/>
  <c r="P35" i="14"/>
  <c r="Q39" i="14"/>
  <c r="P39" i="14"/>
  <c r="Q43" i="14"/>
  <c r="S43" i="14" s="1"/>
  <c r="M43" i="14" s="1"/>
  <c r="T43" i="14" s="1"/>
  <c r="P43" i="14"/>
  <c r="Q47" i="14"/>
  <c r="P47" i="14"/>
  <c r="Q51" i="14"/>
  <c r="S51" i="14" s="1"/>
  <c r="M51" i="14" s="1"/>
  <c r="T51" i="14" s="1"/>
  <c r="P51" i="14"/>
  <c r="Q55" i="14"/>
  <c r="P55" i="14"/>
  <c r="Q59" i="14"/>
  <c r="S59" i="14" s="1"/>
  <c r="M59" i="14" s="1"/>
  <c r="T59" i="14" s="1"/>
  <c r="P59" i="14"/>
  <c r="Q63" i="14"/>
  <c r="P63" i="14"/>
  <c r="Q67" i="14"/>
  <c r="S67" i="14" s="1"/>
  <c r="M67" i="14" s="1"/>
  <c r="T67" i="14" s="1"/>
  <c r="P67" i="14"/>
  <c r="Q71" i="14"/>
  <c r="P71" i="14"/>
  <c r="Q75" i="14"/>
  <c r="S75" i="14" s="1"/>
  <c r="M75" i="14" s="1"/>
  <c r="T75" i="14" s="1"/>
  <c r="P75" i="14"/>
  <c r="P311" i="13"/>
  <c r="S311" i="13" s="1"/>
  <c r="AA310" i="13"/>
  <c r="V309" i="13"/>
  <c r="P307" i="13"/>
  <c r="S307" i="13" s="1"/>
  <c r="AA306" i="13"/>
  <c r="V305" i="13"/>
  <c r="AA304" i="13"/>
  <c r="P303" i="13"/>
  <c r="S303" i="13" s="1"/>
  <c r="V301" i="13"/>
  <c r="AA300" i="13"/>
  <c r="P299" i="13"/>
  <c r="S299" i="13" s="1"/>
  <c r="V297" i="13"/>
  <c r="AA296" i="13"/>
  <c r="P295" i="13"/>
  <c r="S295" i="13" s="1"/>
  <c r="V293" i="13"/>
  <c r="AA292" i="13"/>
  <c r="P291" i="13"/>
  <c r="S291" i="13" s="1"/>
  <c r="V289" i="13"/>
  <c r="AA311" i="13"/>
  <c r="V310" i="13"/>
  <c r="P308" i="13"/>
  <c r="S308" i="13" s="1"/>
  <c r="AA307" i="13"/>
  <c r="V306" i="13"/>
  <c r="V304" i="13"/>
  <c r="AA303" i="13"/>
  <c r="P302" i="13"/>
  <c r="S302" i="13" s="1"/>
  <c r="V300" i="13"/>
  <c r="AA299" i="13"/>
  <c r="P298" i="13"/>
  <c r="S298" i="13" s="1"/>
  <c r="V296" i="13"/>
  <c r="AA295" i="13"/>
  <c r="P294" i="13"/>
  <c r="S294" i="13" s="1"/>
  <c r="V292" i="13"/>
  <c r="AA291" i="13"/>
  <c r="V311" i="13"/>
  <c r="P309" i="13"/>
  <c r="S309" i="13" s="1"/>
  <c r="AA308" i="13"/>
  <c r="V307" i="13"/>
  <c r="P305" i="13"/>
  <c r="S305" i="13" s="1"/>
  <c r="V303" i="13"/>
  <c r="AA302" i="13"/>
  <c r="P301" i="13"/>
  <c r="S301" i="13" s="1"/>
  <c r="V299" i="13"/>
  <c r="AA298" i="13"/>
  <c r="P297" i="13"/>
  <c r="S297" i="13" s="1"/>
  <c r="V295" i="13"/>
  <c r="AA294" i="13"/>
  <c r="P293" i="13"/>
  <c r="S293" i="13" s="1"/>
  <c r="V291" i="13"/>
  <c r="AA290" i="13"/>
  <c r="V308" i="13"/>
  <c r="V302" i="13"/>
  <c r="AA297" i="13"/>
  <c r="P292" i="13"/>
  <c r="S292" i="13" s="1"/>
  <c r="P290" i="13"/>
  <c r="S290" i="13" s="1"/>
  <c r="AA289" i="13"/>
  <c r="P288" i="13"/>
  <c r="S288" i="13" s="1"/>
  <c r="V286" i="13"/>
  <c r="AA285" i="13"/>
  <c r="P284" i="13"/>
  <c r="S284" i="13" s="1"/>
  <c r="V282" i="13"/>
  <c r="AA281" i="13"/>
  <c r="P280" i="13"/>
  <c r="S280" i="13" s="1"/>
  <c r="V278" i="13"/>
  <c r="AA277" i="13"/>
  <c r="P276" i="13"/>
  <c r="S276" i="13" s="1"/>
  <c r="V274" i="13"/>
  <c r="AA273" i="13"/>
  <c r="P306" i="13"/>
  <c r="S306" i="13" s="1"/>
  <c r="AA301" i="13"/>
  <c r="P296" i="13"/>
  <c r="S296" i="13" s="1"/>
  <c r="V290" i="13"/>
  <c r="AA288" i="13"/>
  <c r="P287" i="13"/>
  <c r="S287" i="13" s="1"/>
  <c r="V285" i="13"/>
  <c r="AA284" i="13"/>
  <c r="P283" i="13"/>
  <c r="S283" i="13" s="1"/>
  <c r="V281" i="13"/>
  <c r="AA280" i="13"/>
  <c r="P310" i="13"/>
  <c r="S310" i="13" s="1"/>
  <c r="AA305" i="13"/>
  <c r="P300" i="13"/>
  <c r="S300" i="13" s="1"/>
  <c r="V294" i="13"/>
  <c r="V288" i="13"/>
  <c r="AA287" i="13"/>
  <c r="P286" i="13"/>
  <c r="S286" i="13" s="1"/>
  <c r="V284" i="13"/>
  <c r="AA283" i="13"/>
  <c r="P282" i="13"/>
  <c r="S282" i="13" s="1"/>
  <c r="V280" i="13"/>
  <c r="AA279" i="13"/>
  <c r="P278" i="13"/>
  <c r="S278" i="13" s="1"/>
  <c r="V276" i="13"/>
  <c r="AA275" i="13"/>
  <c r="P274" i="13"/>
  <c r="S274" i="13" s="1"/>
  <c r="P304" i="13"/>
  <c r="S304" i="13" s="1"/>
  <c r="AA293" i="13"/>
  <c r="P289" i="13"/>
  <c r="S289" i="13" s="1"/>
  <c r="V283" i="13"/>
  <c r="V279" i="13"/>
  <c r="P273" i="13"/>
  <c r="S273" i="13" s="1"/>
  <c r="AA272" i="13"/>
  <c r="P272" i="13"/>
  <c r="S272" i="13" s="1"/>
  <c r="V270" i="13"/>
  <c r="AA269" i="13"/>
  <c r="P268" i="13"/>
  <c r="S268" i="13" s="1"/>
  <c r="V266" i="13"/>
  <c r="AA265" i="13"/>
  <c r="P264" i="13"/>
  <c r="S264" i="13" s="1"/>
  <c r="V262" i="13"/>
  <c r="AA261" i="13"/>
  <c r="P260" i="13"/>
  <c r="S260" i="13" s="1"/>
  <c r="V258" i="13"/>
  <c r="AA257" i="13"/>
  <c r="P256" i="13"/>
  <c r="S256" i="13" s="1"/>
  <c r="AA309" i="13"/>
  <c r="V287" i="13"/>
  <c r="AA282" i="13"/>
  <c r="P275" i="13"/>
  <c r="S275" i="13" s="1"/>
  <c r="AA274" i="13"/>
  <c r="V273" i="13"/>
  <c r="P271" i="13"/>
  <c r="S271" i="13" s="1"/>
  <c r="V269" i="13"/>
  <c r="AA268" i="13"/>
  <c r="P267" i="13"/>
  <c r="S267" i="13" s="1"/>
  <c r="V265" i="13"/>
  <c r="AA264" i="13"/>
  <c r="P263" i="13"/>
  <c r="S263" i="13" s="1"/>
  <c r="V261" i="13"/>
  <c r="AA260" i="13"/>
  <c r="P259" i="13"/>
  <c r="S259" i="13" s="1"/>
  <c r="V257" i="13"/>
  <c r="AA256" i="13"/>
  <c r="V298" i="13"/>
  <c r="AA286" i="13"/>
  <c r="P281" i="13"/>
  <c r="S281" i="13" s="1"/>
  <c r="P277" i="13"/>
  <c r="S277" i="13" s="1"/>
  <c r="AA276" i="13"/>
  <c r="V275" i="13"/>
  <c r="AA271" i="13"/>
  <c r="P270" i="13"/>
  <c r="S270" i="13" s="1"/>
  <c r="V268" i="13"/>
  <c r="AA267" i="13"/>
  <c r="P266" i="13"/>
  <c r="S266" i="13" s="1"/>
  <c r="V264" i="13"/>
  <c r="AA263" i="13"/>
  <c r="P262" i="13"/>
  <c r="S262" i="13" s="1"/>
  <c r="V260" i="13"/>
  <c r="AA259" i="13"/>
  <c r="P258" i="13"/>
  <c r="S258" i="13" s="1"/>
  <c r="P269" i="13"/>
  <c r="S269" i="13" s="1"/>
  <c r="P265" i="13"/>
  <c r="S265" i="13" s="1"/>
  <c r="V259" i="13"/>
  <c r="V256" i="13"/>
  <c r="AA254" i="13"/>
  <c r="V254" i="13"/>
  <c r="AA253" i="13"/>
  <c r="P252" i="13"/>
  <c r="S252" i="13" s="1"/>
  <c r="V250" i="13"/>
  <c r="AA249" i="13"/>
  <c r="P248" i="13"/>
  <c r="S248" i="13" s="1"/>
  <c r="V246" i="13"/>
  <c r="AA245" i="13"/>
  <c r="P244" i="13"/>
  <c r="S244" i="13" s="1"/>
  <c r="V242" i="13"/>
  <c r="AA241" i="13"/>
  <c r="P240" i="13"/>
  <c r="S240" i="13" s="1"/>
  <c r="V238" i="13"/>
  <c r="AA237" i="13"/>
  <c r="P236" i="13"/>
  <c r="S236" i="13" s="1"/>
  <c r="V234" i="13"/>
  <c r="AA233" i="13"/>
  <c r="P232" i="13"/>
  <c r="S232" i="13" s="1"/>
  <c r="V230" i="13"/>
  <c r="AA229" i="13"/>
  <c r="P228" i="13"/>
  <c r="S228" i="13" s="1"/>
  <c r="V226" i="13"/>
  <c r="AA225" i="13"/>
  <c r="P224" i="13"/>
  <c r="S224" i="13" s="1"/>
  <c r="V222" i="13"/>
  <c r="AA221" i="13"/>
  <c r="P220" i="13"/>
  <c r="S220" i="13" s="1"/>
  <c r="V218" i="13"/>
  <c r="AA217" i="13"/>
  <c r="AA278" i="13"/>
  <c r="V277" i="13"/>
  <c r="V272" i="13"/>
  <c r="V263" i="13"/>
  <c r="AA258" i="13"/>
  <c r="V253" i="13"/>
  <c r="AA252" i="13"/>
  <c r="P251" i="13"/>
  <c r="S251" i="13" s="1"/>
  <c r="V249" i="13"/>
  <c r="AA248" i="13"/>
  <c r="P247" i="13"/>
  <c r="S247" i="13" s="1"/>
  <c r="V245" i="13"/>
  <c r="AA244" i="13"/>
  <c r="P243" i="13"/>
  <c r="S243" i="13" s="1"/>
  <c r="V241" i="13"/>
  <c r="AA240" i="13"/>
  <c r="P239" i="13"/>
  <c r="S239" i="13" s="1"/>
  <c r="V237" i="13"/>
  <c r="AA236" i="13"/>
  <c r="P235" i="13"/>
  <c r="S235" i="13" s="1"/>
  <c r="V233" i="13"/>
  <c r="AA232" i="13"/>
  <c r="P231" i="13"/>
  <c r="S231" i="13" s="1"/>
  <c r="V229" i="13"/>
  <c r="AA228" i="13"/>
  <c r="P227" i="13"/>
  <c r="S227" i="13" s="1"/>
  <c r="V225" i="13"/>
  <c r="AA224" i="13"/>
  <c r="P279" i="13"/>
  <c r="S279" i="13" s="1"/>
  <c r="V271" i="13"/>
  <c r="V267" i="13"/>
  <c r="AA262" i="13"/>
  <c r="P257" i="13"/>
  <c r="S257" i="13" s="1"/>
  <c r="AA255" i="13"/>
  <c r="V255" i="13"/>
  <c r="P255" i="13"/>
  <c r="S255" i="13" s="1"/>
  <c r="P254" i="13"/>
  <c r="S254" i="13" s="1"/>
  <c r="V252" i="13"/>
  <c r="AA251" i="13"/>
  <c r="P250" i="13"/>
  <c r="S250" i="13" s="1"/>
  <c r="V248" i="13"/>
  <c r="AA247" i="13"/>
  <c r="P246" i="13"/>
  <c r="S246" i="13" s="1"/>
  <c r="V244" i="13"/>
  <c r="AA243" i="13"/>
  <c r="P242" i="13"/>
  <c r="S242" i="13" s="1"/>
  <c r="V240" i="13"/>
  <c r="AA239" i="13"/>
  <c r="P238" i="13"/>
  <c r="S238" i="13" s="1"/>
  <c r="V236" i="13"/>
  <c r="AA235" i="13"/>
  <c r="P234" i="13"/>
  <c r="S234" i="13" s="1"/>
  <c r="V232" i="13"/>
  <c r="AA231" i="13"/>
  <c r="P230" i="13"/>
  <c r="S230" i="13" s="1"/>
  <c r="V228" i="13"/>
  <c r="AA227" i="13"/>
  <c r="P226" i="13"/>
  <c r="S226" i="13" s="1"/>
  <c r="V224" i="13"/>
  <c r="AA223" i="13"/>
  <c r="P222" i="13"/>
  <c r="S222" i="13" s="1"/>
  <c r="V220" i="13"/>
  <c r="AA219" i="13"/>
  <c r="P218" i="13"/>
  <c r="S218" i="13" s="1"/>
  <c r="P285" i="13"/>
  <c r="S285" i="13" s="1"/>
  <c r="AA266" i="13"/>
  <c r="P249" i="13"/>
  <c r="S249" i="13" s="1"/>
  <c r="P241" i="13"/>
  <c r="S241" i="13" s="1"/>
  <c r="AA230" i="13"/>
  <c r="P225" i="13"/>
  <c r="S225" i="13" s="1"/>
  <c r="P221" i="13"/>
  <c r="S221" i="13" s="1"/>
  <c r="AA220" i="13"/>
  <c r="V219" i="13"/>
  <c r="P215" i="13"/>
  <c r="S215" i="13" s="1"/>
  <c r="V213" i="13"/>
  <c r="AA212" i="13"/>
  <c r="P211" i="13"/>
  <c r="S211" i="13" s="1"/>
  <c r="V209" i="13"/>
  <c r="AA208" i="13"/>
  <c r="P207" i="13"/>
  <c r="S207" i="13" s="1"/>
  <c r="V205" i="13"/>
  <c r="AA204" i="13"/>
  <c r="P203" i="13"/>
  <c r="S203" i="13" s="1"/>
  <c r="V201" i="13"/>
  <c r="AA200" i="13"/>
  <c r="P199" i="13"/>
  <c r="S199" i="13" s="1"/>
  <c r="V197" i="13"/>
  <c r="AA196" i="13"/>
  <c r="P195" i="13"/>
  <c r="S195" i="13" s="1"/>
  <c r="V193" i="13"/>
  <c r="AA192" i="13"/>
  <c r="P191" i="13"/>
  <c r="S191" i="13" s="1"/>
  <c r="V189" i="13"/>
  <c r="AA188" i="13"/>
  <c r="P187" i="13"/>
  <c r="S187" i="13" s="1"/>
  <c r="V185" i="13"/>
  <c r="AA184" i="13"/>
  <c r="P253" i="13"/>
  <c r="S253" i="13" s="1"/>
  <c r="P245" i="13"/>
  <c r="S245" i="13" s="1"/>
  <c r="V239" i="13"/>
  <c r="V235" i="13"/>
  <c r="P229" i="13"/>
  <c r="S229" i="13" s="1"/>
  <c r="P223" i="13"/>
  <c r="S223" i="13" s="1"/>
  <c r="AA222" i="13"/>
  <c r="V221" i="13"/>
  <c r="V216" i="13"/>
  <c r="AA215" i="13"/>
  <c r="P214" i="13"/>
  <c r="S214" i="13" s="1"/>
  <c r="V212" i="13"/>
  <c r="AA211" i="13"/>
  <c r="P210" i="13"/>
  <c r="S210" i="13" s="1"/>
  <c r="V208" i="13"/>
  <c r="AA207" i="13"/>
  <c r="P206" i="13"/>
  <c r="S206" i="13" s="1"/>
  <c r="V204" i="13"/>
  <c r="AA203" i="13"/>
  <c r="P202" i="13"/>
  <c r="S202" i="13" s="1"/>
  <c r="V200" i="13"/>
  <c r="AA199" i="13"/>
  <c r="P198" i="13"/>
  <c r="S198" i="13" s="1"/>
  <c r="V196" i="13"/>
  <c r="AA195" i="13"/>
  <c r="V251" i="13"/>
  <c r="V247" i="13"/>
  <c r="V243" i="13"/>
  <c r="AA238" i="13"/>
  <c r="AA234" i="13"/>
  <c r="V227" i="13"/>
  <c r="V223" i="13"/>
  <c r="P217" i="13"/>
  <c r="S217" i="13" s="1"/>
  <c r="AA216" i="13"/>
  <c r="V215" i="13"/>
  <c r="AA214" i="13"/>
  <c r="P213" i="13"/>
  <c r="S213" i="13" s="1"/>
  <c r="V211" i="13"/>
  <c r="AA210" i="13"/>
  <c r="P209" i="13"/>
  <c r="S209" i="13" s="1"/>
  <c r="V207" i="13"/>
  <c r="AA206" i="13"/>
  <c r="P205" i="13"/>
  <c r="S205" i="13" s="1"/>
  <c r="V203" i="13"/>
  <c r="AA202" i="13"/>
  <c r="P201" i="13"/>
  <c r="S201" i="13" s="1"/>
  <c r="V199" i="13"/>
  <c r="AA198" i="13"/>
  <c r="P197" i="13"/>
  <c r="S197" i="13" s="1"/>
  <c r="V195" i="13"/>
  <c r="AA194" i="13"/>
  <c r="P193" i="13"/>
  <c r="S193" i="13" s="1"/>
  <c r="V191" i="13"/>
  <c r="AA190" i="13"/>
  <c r="P189" i="13"/>
  <c r="S189" i="13" s="1"/>
  <c r="V187" i="13"/>
  <c r="AA186" i="13"/>
  <c r="P185" i="13"/>
  <c r="S185" i="13" s="1"/>
  <c r="AA246" i="13"/>
  <c r="P216" i="13"/>
  <c r="S216" i="13" s="1"/>
  <c r="AA201" i="13"/>
  <c r="P196" i="13"/>
  <c r="S196" i="13" s="1"/>
  <c r="P190" i="13"/>
  <c r="S190" i="13" s="1"/>
  <c r="AA189" i="13"/>
  <c r="P188" i="13"/>
  <c r="S188" i="13" s="1"/>
  <c r="AA187" i="13"/>
  <c r="V186" i="13"/>
  <c r="AA183" i="13"/>
  <c r="P182" i="13"/>
  <c r="S182" i="13" s="1"/>
  <c r="V180" i="13"/>
  <c r="AA179" i="13"/>
  <c r="P178" i="13"/>
  <c r="S178" i="13" s="1"/>
  <c r="V176" i="13"/>
  <c r="AA175" i="13"/>
  <c r="P174" i="13"/>
  <c r="S174" i="13" s="1"/>
  <c r="V172" i="13"/>
  <c r="AA171" i="13"/>
  <c r="P170" i="13"/>
  <c r="S170" i="13" s="1"/>
  <c r="V168" i="13"/>
  <c r="AA167" i="13"/>
  <c r="P166" i="13"/>
  <c r="S166" i="13" s="1"/>
  <c r="V164" i="13"/>
  <c r="AA163" i="13"/>
  <c r="P162" i="13"/>
  <c r="S162" i="13" s="1"/>
  <c r="V160" i="13"/>
  <c r="AA159" i="13"/>
  <c r="P158" i="13"/>
  <c r="S158" i="13" s="1"/>
  <c r="V156" i="13"/>
  <c r="AA155" i="13"/>
  <c r="P154" i="13"/>
  <c r="S154" i="13" s="1"/>
  <c r="V152" i="13"/>
  <c r="AA151" i="13"/>
  <c r="P150" i="13"/>
  <c r="S150" i="13" s="1"/>
  <c r="V148" i="13"/>
  <c r="AA147" i="13"/>
  <c r="P146" i="13"/>
  <c r="S146" i="13" s="1"/>
  <c r="V144" i="13"/>
  <c r="AA143" i="13"/>
  <c r="P142" i="13"/>
  <c r="S142" i="13" s="1"/>
  <c r="V140" i="13"/>
  <c r="AA139" i="13"/>
  <c r="P138" i="13"/>
  <c r="S138" i="13" s="1"/>
  <c r="P261" i="13"/>
  <c r="S261" i="13" s="1"/>
  <c r="P237" i="13"/>
  <c r="S237" i="13" s="1"/>
  <c r="AA226" i="13"/>
  <c r="V214" i="13"/>
  <c r="V210" i="13"/>
  <c r="V206" i="13"/>
  <c r="P200" i="13"/>
  <c r="S200" i="13" s="1"/>
  <c r="P192" i="13"/>
  <c r="S192" i="13" s="1"/>
  <c r="AA191" i="13"/>
  <c r="V190" i="13"/>
  <c r="V188" i="13"/>
  <c r="V183" i="13"/>
  <c r="AA182" i="13"/>
  <c r="P181" i="13"/>
  <c r="S181" i="13" s="1"/>
  <c r="V179" i="13"/>
  <c r="AA178" i="13"/>
  <c r="P177" i="13"/>
  <c r="S177" i="13" s="1"/>
  <c r="V175" i="13"/>
  <c r="AA174" i="13"/>
  <c r="P173" i="13"/>
  <c r="S173" i="13" s="1"/>
  <c r="V171" i="13"/>
  <c r="AA170" i="13"/>
  <c r="P169" i="13"/>
  <c r="S169" i="13" s="1"/>
  <c r="V167" i="13"/>
  <c r="AA166" i="13"/>
  <c r="P165" i="13"/>
  <c r="S165" i="13" s="1"/>
  <c r="V163" i="13"/>
  <c r="AA162" i="13"/>
  <c r="P161" i="13"/>
  <c r="S161" i="13" s="1"/>
  <c r="V159" i="13"/>
  <c r="AA158" i="13"/>
  <c r="P157" i="13"/>
  <c r="S157" i="13" s="1"/>
  <c r="V155" i="13"/>
  <c r="AA154" i="13"/>
  <c r="P153" i="13"/>
  <c r="S153" i="13" s="1"/>
  <c r="V151" i="13"/>
  <c r="AA242" i="13"/>
  <c r="P233" i="13"/>
  <c r="S233" i="13" s="1"/>
  <c r="P219" i="13"/>
  <c r="S219" i="13" s="1"/>
  <c r="AA218" i="13"/>
  <c r="V217" i="13"/>
  <c r="AA213" i="13"/>
  <c r="AA209" i="13"/>
  <c r="AA205" i="13"/>
  <c r="V198" i="13"/>
  <c r="P194" i="13"/>
  <c r="S194" i="13" s="1"/>
  <c r="AA193" i="13"/>
  <c r="V192" i="13"/>
  <c r="P184" i="13"/>
  <c r="S184" i="13" s="1"/>
  <c r="V182" i="13"/>
  <c r="AA181" i="13"/>
  <c r="P180" i="13"/>
  <c r="S180" i="13" s="1"/>
  <c r="V178" i="13"/>
  <c r="AA177" i="13"/>
  <c r="P176" i="13"/>
  <c r="S176" i="13" s="1"/>
  <c r="V174" i="13"/>
  <c r="AA173" i="13"/>
  <c r="P172" i="13"/>
  <c r="S172" i="13" s="1"/>
  <c r="V170" i="13"/>
  <c r="AA169" i="13"/>
  <c r="P168" i="13"/>
  <c r="S168" i="13" s="1"/>
  <c r="V166" i="13"/>
  <c r="AA165" i="13"/>
  <c r="P164" i="13"/>
  <c r="S164" i="13" s="1"/>
  <c r="V162" i="13"/>
  <c r="AA161" i="13"/>
  <c r="P160" i="13"/>
  <c r="S160" i="13" s="1"/>
  <c r="V158" i="13"/>
  <c r="AA157" i="13"/>
  <c r="P156" i="13"/>
  <c r="S156" i="13" s="1"/>
  <c r="V154" i="13"/>
  <c r="AA153" i="13"/>
  <c r="P152" i="13"/>
  <c r="S152" i="13" s="1"/>
  <c r="V150" i="13"/>
  <c r="AA149" i="13"/>
  <c r="P148" i="13"/>
  <c r="S148" i="13" s="1"/>
  <c r="V146" i="13"/>
  <c r="AA145" i="13"/>
  <c r="P144" i="13"/>
  <c r="S144" i="13" s="1"/>
  <c r="V142" i="13"/>
  <c r="AA141" i="13"/>
  <c r="P140" i="13"/>
  <c r="S140" i="13" s="1"/>
  <c r="V138" i="13"/>
  <c r="AA137" i="13"/>
  <c r="P204" i="13"/>
  <c r="S204" i="13" s="1"/>
  <c r="P183" i="13"/>
  <c r="S183" i="13" s="1"/>
  <c r="V181" i="13"/>
  <c r="AA176" i="13"/>
  <c r="AA172" i="13"/>
  <c r="AA168" i="13"/>
  <c r="AA164" i="13"/>
  <c r="P159" i="13"/>
  <c r="S159" i="13" s="1"/>
  <c r="P149" i="13"/>
  <c r="S149" i="13" s="1"/>
  <c r="AA148" i="13"/>
  <c r="V147" i="13"/>
  <c r="P141" i="13"/>
  <c r="S141" i="13" s="1"/>
  <c r="AA140" i="13"/>
  <c r="P139" i="13"/>
  <c r="S139" i="13" s="1"/>
  <c r="AA138" i="13"/>
  <c r="V137" i="13"/>
  <c r="P135" i="13"/>
  <c r="S135" i="13" s="1"/>
  <c r="V133" i="13"/>
  <c r="AA132" i="13"/>
  <c r="P131" i="13"/>
  <c r="S131" i="13" s="1"/>
  <c r="V129" i="13"/>
  <c r="AA128" i="13"/>
  <c r="P127" i="13"/>
  <c r="S127" i="13" s="1"/>
  <c r="V125" i="13"/>
  <c r="AA124" i="13"/>
  <c r="P123" i="13"/>
  <c r="S123" i="13" s="1"/>
  <c r="V121" i="13"/>
  <c r="AA120" i="13"/>
  <c r="P119" i="13"/>
  <c r="S119" i="13" s="1"/>
  <c r="V117" i="13"/>
  <c r="AA116" i="13"/>
  <c r="P115" i="13"/>
  <c r="S115" i="13" s="1"/>
  <c r="V113" i="13"/>
  <c r="AA112" i="13"/>
  <c r="P111" i="13"/>
  <c r="S111" i="13" s="1"/>
  <c r="V109" i="13"/>
  <c r="AA108" i="13"/>
  <c r="P107" i="13"/>
  <c r="S107" i="13" s="1"/>
  <c r="V105" i="13"/>
  <c r="AA104" i="13"/>
  <c r="P103" i="13"/>
  <c r="S103" i="13" s="1"/>
  <c r="V101" i="13"/>
  <c r="AA100" i="13"/>
  <c r="P99" i="13"/>
  <c r="S99" i="13" s="1"/>
  <c r="V97" i="13"/>
  <c r="AA96" i="13"/>
  <c r="P95" i="13"/>
  <c r="S95" i="13" s="1"/>
  <c r="V93" i="13"/>
  <c r="AA92" i="13"/>
  <c r="P91" i="13"/>
  <c r="S91" i="13" s="1"/>
  <c r="V89" i="13"/>
  <c r="AA88" i="13"/>
  <c r="P87" i="13"/>
  <c r="S87" i="13" s="1"/>
  <c r="V85" i="13"/>
  <c r="AA84" i="13"/>
  <c r="P83" i="13"/>
  <c r="S83" i="13" s="1"/>
  <c r="V81" i="13"/>
  <c r="AA80" i="13"/>
  <c r="P79" i="13"/>
  <c r="S79" i="13" s="1"/>
  <c r="V77" i="13"/>
  <c r="AA76" i="13"/>
  <c r="P75" i="13"/>
  <c r="S75" i="13" s="1"/>
  <c r="V73" i="13"/>
  <c r="AA72" i="13"/>
  <c r="P71" i="13"/>
  <c r="S71" i="13" s="1"/>
  <c r="V69" i="13"/>
  <c r="AA68" i="13"/>
  <c r="P67" i="13"/>
  <c r="S67" i="13" s="1"/>
  <c r="V65" i="13"/>
  <c r="AA64" i="13"/>
  <c r="V202" i="13"/>
  <c r="AA197" i="13"/>
  <c r="AA185" i="13"/>
  <c r="V184" i="13"/>
  <c r="AA180" i="13"/>
  <c r="P175" i="13"/>
  <c r="S175" i="13" s="1"/>
  <c r="P171" i="13"/>
  <c r="S171" i="13" s="1"/>
  <c r="P163" i="13"/>
  <c r="S163" i="13" s="1"/>
  <c r="V157" i="13"/>
  <c r="P151" i="13"/>
  <c r="S151" i="13" s="1"/>
  <c r="AA150" i="13"/>
  <c r="V149" i="13"/>
  <c r="P143" i="13"/>
  <c r="S143" i="13" s="1"/>
  <c r="AA142" i="13"/>
  <c r="V141" i="13"/>
  <c r="V139" i="13"/>
  <c r="AA135" i="13"/>
  <c r="P134" i="13"/>
  <c r="S134" i="13" s="1"/>
  <c r="V132" i="13"/>
  <c r="AA131" i="13"/>
  <c r="P130" i="13"/>
  <c r="S130" i="13" s="1"/>
  <c r="V128" i="13"/>
  <c r="AA127" i="13"/>
  <c r="P126" i="13"/>
  <c r="S126" i="13" s="1"/>
  <c r="V124" i="13"/>
  <c r="AA123" i="13"/>
  <c r="P122" i="13"/>
  <c r="S122" i="13" s="1"/>
  <c r="V120" i="13"/>
  <c r="AA119" i="13"/>
  <c r="P118" i="13"/>
  <c r="S118" i="13" s="1"/>
  <c r="V116" i="13"/>
  <c r="AA115" i="13"/>
  <c r="P114" i="13"/>
  <c r="S114" i="13" s="1"/>
  <c r="V112" i="13"/>
  <c r="AA111" i="13"/>
  <c r="P110" i="13"/>
  <c r="S110" i="13" s="1"/>
  <c r="V108" i="13"/>
  <c r="AA107" i="13"/>
  <c r="P106" i="13"/>
  <c r="S106" i="13" s="1"/>
  <c r="V104" i="13"/>
  <c r="AA103" i="13"/>
  <c r="P102" i="13"/>
  <c r="S102" i="13" s="1"/>
  <c r="V100" i="13"/>
  <c r="AA99" i="13"/>
  <c r="P98" i="13"/>
  <c r="S98" i="13" s="1"/>
  <c r="V96" i="13"/>
  <c r="AA95" i="13"/>
  <c r="P94" i="13"/>
  <c r="S94" i="13" s="1"/>
  <c r="V92" i="13"/>
  <c r="AA91" i="13"/>
  <c r="P90" i="13"/>
  <c r="S90" i="13" s="1"/>
  <c r="V88" i="13"/>
  <c r="AA87" i="13"/>
  <c r="P86" i="13"/>
  <c r="S86" i="13" s="1"/>
  <c r="V84" i="13"/>
  <c r="AA83" i="13"/>
  <c r="P82" i="13"/>
  <c r="S82" i="13" s="1"/>
  <c r="V80" i="13"/>
  <c r="V231" i="13"/>
  <c r="P212" i="13"/>
  <c r="S212" i="13" s="1"/>
  <c r="V194" i="13"/>
  <c r="P186" i="13"/>
  <c r="S186" i="13" s="1"/>
  <c r="P179" i="13"/>
  <c r="S179" i="13" s="1"/>
  <c r="P167" i="13"/>
  <c r="S167" i="13" s="1"/>
  <c r="V161" i="13"/>
  <c r="AA156" i="13"/>
  <c r="V153" i="13"/>
  <c r="P145" i="13"/>
  <c r="S145" i="13" s="1"/>
  <c r="AA144" i="13"/>
  <c r="V143" i="13"/>
  <c r="V136" i="13"/>
  <c r="V135" i="13"/>
  <c r="AA134" i="13"/>
  <c r="P133" i="13"/>
  <c r="S133" i="13" s="1"/>
  <c r="V131" i="13"/>
  <c r="AA130" i="13"/>
  <c r="P129" i="13"/>
  <c r="S129" i="13" s="1"/>
  <c r="V127" i="13"/>
  <c r="AA126" i="13"/>
  <c r="P125" i="13"/>
  <c r="S125" i="13" s="1"/>
  <c r="V123" i="13"/>
  <c r="AA122" i="13"/>
  <c r="P121" i="13"/>
  <c r="S121" i="13" s="1"/>
  <c r="V119" i="13"/>
  <c r="AA118" i="13"/>
  <c r="P117" i="13"/>
  <c r="S117" i="13" s="1"/>
  <c r="V115" i="13"/>
  <c r="AA114" i="13"/>
  <c r="P113" i="13"/>
  <c r="S113" i="13" s="1"/>
  <c r="V111" i="13"/>
  <c r="AA110" i="13"/>
  <c r="P109" i="13"/>
  <c r="S109" i="13" s="1"/>
  <c r="V107" i="13"/>
  <c r="AA106" i="13"/>
  <c r="P105" i="13"/>
  <c r="S105" i="13" s="1"/>
  <c r="V103" i="13"/>
  <c r="AA102" i="13"/>
  <c r="P101" i="13"/>
  <c r="S101" i="13" s="1"/>
  <c r="V99" i="13"/>
  <c r="AA98" i="13"/>
  <c r="P97" i="13"/>
  <c r="S97" i="13" s="1"/>
  <c r="V95" i="13"/>
  <c r="AA94" i="13"/>
  <c r="P93" i="13"/>
  <c r="S93" i="13" s="1"/>
  <c r="V91" i="13"/>
  <c r="AA90" i="13"/>
  <c r="P89" i="13"/>
  <c r="S89" i="13" s="1"/>
  <c r="V87" i="13"/>
  <c r="AA86" i="13"/>
  <c r="P85" i="13"/>
  <c r="S85" i="13" s="1"/>
  <c r="V83" i="13"/>
  <c r="AA82" i="13"/>
  <c r="P81" i="13"/>
  <c r="S81" i="13" s="1"/>
  <c r="V79" i="13"/>
  <c r="AA78" i="13"/>
  <c r="P77" i="13"/>
  <c r="S77" i="13" s="1"/>
  <c r="V75" i="13"/>
  <c r="AA74" i="13"/>
  <c r="P73" i="13"/>
  <c r="S73" i="13" s="1"/>
  <c r="V71" i="13"/>
  <c r="AA70" i="13"/>
  <c r="P69" i="13"/>
  <c r="S69" i="13" s="1"/>
  <c r="V67" i="13"/>
  <c r="AA66" i="13"/>
  <c r="P65" i="13"/>
  <c r="S65" i="13" s="1"/>
  <c r="P137" i="13"/>
  <c r="S137" i="13" s="1"/>
  <c r="P132" i="13"/>
  <c r="S132" i="13" s="1"/>
  <c r="P128" i="13"/>
  <c r="S128" i="13" s="1"/>
  <c r="P124" i="13"/>
  <c r="S124" i="13" s="1"/>
  <c r="P120" i="13"/>
  <c r="S120" i="13" s="1"/>
  <c r="V118" i="13"/>
  <c r="AA113" i="13"/>
  <c r="AA109" i="13"/>
  <c r="P104" i="13"/>
  <c r="S104" i="13" s="1"/>
  <c r="V98" i="13"/>
  <c r="AA93" i="13"/>
  <c r="V90" i="13"/>
  <c r="AA85" i="13"/>
  <c r="AA81" i="13"/>
  <c r="P74" i="13"/>
  <c r="S74" i="13" s="1"/>
  <c r="AA73" i="13"/>
  <c r="V72" i="13"/>
  <c r="P66" i="13"/>
  <c r="S66" i="13" s="1"/>
  <c r="AA65" i="13"/>
  <c r="V64" i="13"/>
  <c r="V62" i="13"/>
  <c r="AA61" i="13"/>
  <c r="P60" i="13"/>
  <c r="S60" i="13" s="1"/>
  <c r="V58" i="13"/>
  <c r="AA57" i="13"/>
  <c r="P56" i="13"/>
  <c r="S56" i="13" s="1"/>
  <c r="V54" i="13"/>
  <c r="AA53" i="13"/>
  <c r="P52" i="13"/>
  <c r="S52" i="13" s="1"/>
  <c r="V50" i="13"/>
  <c r="AA49" i="13"/>
  <c r="P48" i="13"/>
  <c r="S48" i="13" s="1"/>
  <c r="V46" i="13"/>
  <c r="AA45" i="13"/>
  <c r="P44" i="13"/>
  <c r="S44" i="13" s="1"/>
  <c r="V42" i="13"/>
  <c r="AA41" i="13"/>
  <c r="P40" i="13"/>
  <c r="S40" i="13" s="1"/>
  <c r="V38" i="13"/>
  <c r="AA37" i="13"/>
  <c r="P36" i="13"/>
  <c r="S36" i="13" s="1"/>
  <c r="V34" i="13"/>
  <c r="AA33" i="13"/>
  <c r="P32" i="13"/>
  <c r="S32" i="13" s="1"/>
  <c r="V30" i="13"/>
  <c r="AA29" i="13"/>
  <c r="P28" i="13"/>
  <c r="S28" i="13" s="1"/>
  <c r="V26" i="13"/>
  <c r="AA25" i="13"/>
  <c r="P24" i="13"/>
  <c r="S24" i="13" s="1"/>
  <c r="V22" i="13"/>
  <c r="AA21" i="13"/>
  <c r="P20" i="13"/>
  <c r="S20" i="13" s="1"/>
  <c r="V18" i="13"/>
  <c r="AA17" i="13"/>
  <c r="P16" i="13"/>
  <c r="S16" i="13" s="1"/>
  <c r="V15" i="13"/>
  <c r="AA14" i="13"/>
  <c r="P13" i="13"/>
  <c r="S13" i="13" s="1"/>
  <c r="V11" i="13"/>
  <c r="P10" i="13"/>
  <c r="S10" i="13" s="1"/>
  <c r="V9" i="13"/>
  <c r="P8" i="13"/>
  <c r="S8" i="13" s="1"/>
  <c r="V6" i="13"/>
  <c r="AA5" i="13"/>
  <c r="P208" i="13"/>
  <c r="S208" i="13" s="1"/>
  <c r="V177" i="13"/>
  <c r="V169" i="13"/>
  <c r="AA152" i="13"/>
  <c r="P147" i="13"/>
  <c r="S147" i="13" s="1"/>
  <c r="AA146" i="13"/>
  <c r="V145" i="13"/>
  <c r="P136" i="13"/>
  <c r="S136" i="13" s="1"/>
  <c r="AA117" i="13"/>
  <c r="P112" i="13"/>
  <c r="S112" i="13" s="1"/>
  <c r="P108" i="13"/>
  <c r="S108" i="13" s="1"/>
  <c r="V102" i="13"/>
  <c r="AA97" i="13"/>
  <c r="P92" i="13"/>
  <c r="S92" i="13" s="1"/>
  <c r="AA89" i="13"/>
  <c r="P84" i="13"/>
  <c r="S84" i="13" s="1"/>
  <c r="P78" i="13"/>
  <c r="S78" i="13" s="1"/>
  <c r="AA77" i="13"/>
  <c r="P76" i="13"/>
  <c r="S76" i="13" s="1"/>
  <c r="AA75" i="13"/>
  <c r="V74" i="13"/>
  <c r="P68" i="13"/>
  <c r="S68" i="13" s="1"/>
  <c r="AA67" i="13"/>
  <c r="V66" i="13"/>
  <c r="P64" i="13"/>
  <c r="S64" i="13" s="1"/>
  <c r="P63" i="13"/>
  <c r="S63" i="13" s="1"/>
  <c r="V61" i="13"/>
  <c r="AA60" i="13"/>
  <c r="P59" i="13"/>
  <c r="S59" i="13" s="1"/>
  <c r="V57" i="13"/>
  <c r="AA56" i="13"/>
  <c r="P55" i="13"/>
  <c r="S55" i="13" s="1"/>
  <c r="V53" i="13"/>
  <c r="AA52" i="13"/>
  <c r="P51" i="13"/>
  <c r="S51" i="13" s="1"/>
  <c r="V49" i="13"/>
  <c r="AA48" i="13"/>
  <c r="P47" i="13"/>
  <c r="S47" i="13" s="1"/>
  <c r="V45" i="13"/>
  <c r="AA44" i="13"/>
  <c r="P43" i="13"/>
  <c r="S43" i="13" s="1"/>
  <c r="V41" i="13"/>
  <c r="AA40" i="13"/>
  <c r="P39" i="13"/>
  <c r="S39" i="13" s="1"/>
  <c r="V37" i="13"/>
  <c r="AA36" i="13"/>
  <c r="P35" i="13"/>
  <c r="S35" i="13" s="1"/>
  <c r="V33" i="13"/>
  <c r="AA32" i="13"/>
  <c r="P31" i="13"/>
  <c r="S31" i="13" s="1"/>
  <c r="V29" i="13"/>
  <c r="AA28" i="13"/>
  <c r="P27" i="13"/>
  <c r="S27" i="13" s="1"/>
  <c r="V25" i="13"/>
  <c r="AA24" i="13"/>
  <c r="P23" i="13"/>
  <c r="S23" i="13" s="1"/>
  <c r="V21" i="13"/>
  <c r="AA20" i="13"/>
  <c r="P19" i="13"/>
  <c r="S19" i="13" s="1"/>
  <c r="V17" i="13"/>
  <c r="AA16" i="13"/>
  <c r="V14" i="13"/>
  <c r="AA13" i="13"/>
  <c r="P12" i="13"/>
  <c r="S12" i="13" s="1"/>
  <c r="AA10" i="13"/>
  <c r="AA8" i="13"/>
  <c r="P7" i="13"/>
  <c r="S7" i="13" s="1"/>
  <c r="V5" i="13"/>
  <c r="AA270" i="13"/>
  <c r="V173" i="13"/>
  <c r="V165" i="13"/>
  <c r="AA250" i="13"/>
  <c r="P155" i="13"/>
  <c r="S155" i="13" s="1"/>
  <c r="V134" i="13"/>
  <c r="V130" i="13"/>
  <c r="V126" i="13"/>
  <c r="V122" i="13"/>
  <c r="P116" i="13"/>
  <c r="S116" i="13" s="1"/>
  <c r="V106" i="13"/>
  <c r="AA101" i="13"/>
  <c r="P96" i="13"/>
  <c r="S96" i="13" s="1"/>
  <c r="P88" i="13"/>
  <c r="S88" i="13" s="1"/>
  <c r="P80" i="13"/>
  <c r="S80" i="13" s="1"/>
  <c r="AA79" i="13"/>
  <c r="V78" i="13"/>
  <c r="V76" i="13"/>
  <c r="P70" i="13"/>
  <c r="S70" i="13" s="1"/>
  <c r="AA69" i="13"/>
  <c r="V68" i="13"/>
  <c r="AA63" i="13"/>
  <c r="P62" i="13"/>
  <c r="S62" i="13" s="1"/>
  <c r="V60" i="13"/>
  <c r="AA59" i="13"/>
  <c r="P58" i="13"/>
  <c r="S58" i="13" s="1"/>
  <c r="V56" i="13"/>
  <c r="AA55" i="13"/>
  <c r="P54" i="13"/>
  <c r="S54" i="13" s="1"/>
  <c r="V52" i="13"/>
  <c r="AA51" i="13"/>
  <c r="P50" i="13"/>
  <c r="S50" i="13" s="1"/>
  <c r="V48" i="13"/>
  <c r="AA47" i="13"/>
  <c r="P46" i="13"/>
  <c r="S46" i="13" s="1"/>
  <c r="V44" i="13"/>
  <c r="AA43" i="13"/>
  <c r="P42" i="13"/>
  <c r="S42" i="13" s="1"/>
  <c r="V40" i="13"/>
  <c r="AA39" i="13"/>
  <c r="P38" i="13"/>
  <c r="S38" i="13" s="1"/>
  <c r="V36" i="13"/>
  <c r="AA35" i="13"/>
  <c r="P34" i="13"/>
  <c r="S34" i="13" s="1"/>
  <c r="V32" i="13"/>
  <c r="AA31" i="13"/>
  <c r="P30" i="13"/>
  <c r="S30" i="13" s="1"/>
  <c r="V28" i="13"/>
  <c r="AA27" i="13"/>
  <c r="P26" i="13"/>
  <c r="S26" i="13" s="1"/>
  <c r="V24" i="13"/>
  <c r="AA23" i="13"/>
  <c r="P22" i="13"/>
  <c r="S22" i="13" s="1"/>
  <c r="V20" i="13"/>
  <c r="AA19" i="13"/>
  <c r="P18" i="13"/>
  <c r="S18" i="13" s="1"/>
  <c r="V16" i="13"/>
  <c r="P15" i="13"/>
  <c r="S15" i="13" s="1"/>
  <c r="V13" i="13"/>
  <c r="AA12" i="13"/>
  <c r="P11" i="13"/>
  <c r="S11" i="13" s="1"/>
  <c r="V10" i="13"/>
  <c r="P9" i="13"/>
  <c r="S9" i="13" s="1"/>
  <c r="V8" i="13"/>
  <c r="AA7" i="13"/>
  <c r="P6" i="13"/>
  <c r="S6" i="13" s="1"/>
  <c r="AA129" i="13"/>
  <c r="P100" i="13"/>
  <c r="S100" i="13" s="1"/>
  <c r="V59" i="13"/>
  <c r="AA46" i="13"/>
  <c r="AA42" i="13"/>
  <c r="AA38" i="13"/>
  <c r="P33" i="13"/>
  <c r="S33" i="13" s="1"/>
  <c r="P25" i="13"/>
  <c r="S25" i="13" s="1"/>
  <c r="V47" i="13"/>
  <c r="V43" i="13"/>
  <c r="V39" i="13"/>
  <c r="AA34" i="13"/>
  <c r="P29" i="13"/>
  <c r="S29" i="13" s="1"/>
  <c r="AA26" i="13"/>
  <c r="AA160" i="13"/>
  <c r="AA125" i="13"/>
  <c r="V110" i="13"/>
  <c r="AA105" i="13"/>
  <c r="V82" i="13"/>
  <c r="AA71" i="13"/>
  <c r="V70" i="13"/>
  <c r="V63" i="13"/>
  <c r="AA58" i="13"/>
  <c r="V55" i="13"/>
  <c r="V51" i="13"/>
  <c r="P45" i="13"/>
  <c r="S45" i="13" s="1"/>
  <c r="P37" i="13"/>
  <c r="S37" i="13" s="1"/>
  <c r="V31" i="13"/>
  <c r="V23" i="13"/>
  <c r="V19" i="13"/>
  <c r="P14" i="13"/>
  <c r="S14" i="13" s="1"/>
  <c r="V12" i="13"/>
  <c r="V7" i="13"/>
  <c r="P5" i="13"/>
  <c r="S5" i="13" s="1"/>
  <c r="P21" i="13"/>
  <c r="S21" i="13" s="1"/>
  <c r="P17" i="13"/>
  <c r="S17" i="13" s="1"/>
  <c r="AA15" i="13"/>
  <c r="AA136" i="13"/>
  <c r="AA121" i="13"/>
  <c r="P72" i="13"/>
  <c r="S72" i="13" s="1"/>
  <c r="AA62" i="13"/>
  <c r="P57" i="13"/>
  <c r="S57" i="13" s="1"/>
  <c r="AA54" i="13"/>
  <c r="AA50" i="13"/>
  <c r="P41" i="13"/>
  <c r="S41" i="13" s="1"/>
  <c r="V35" i="13"/>
  <c r="AA30" i="13"/>
  <c r="V27" i="13"/>
  <c r="AA22" i="13"/>
  <c r="AA18" i="13"/>
  <c r="AA9" i="13"/>
  <c r="AA133" i="13"/>
  <c r="V114" i="13"/>
  <c r="V94" i="13"/>
  <c r="V86" i="13"/>
  <c r="P61" i="13"/>
  <c r="S61" i="13" s="1"/>
  <c r="P53" i="13"/>
  <c r="S53" i="13" s="1"/>
  <c r="P49" i="13"/>
  <c r="S49" i="13" s="1"/>
  <c r="AA11" i="13"/>
  <c r="AA6" i="13"/>
  <c r="AI16" i="12"/>
  <c r="AH16" i="12"/>
  <c r="AD12" i="12"/>
  <c r="AC12" i="12"/>
  <c r="AD14" i="12"/>
  <c r="AC14" i="12"/>
  <c r="AC16" i="12"/>
  <c r="AD16" i="12"/>
  <c r="AF16" i="12" s="1"/>
  <c r="S16" i="12" s="1"/>
  <c r="O8" i="12"/>
  <c r="AH8" i="12"/>
  <c r="AC13" i="12"/>
  <c r="P11" i="12"/>
  <c r="AM14" i="12"/>
  <c r="P14" i="12"/>
  <c r="P10" i="12"/>
  <c r="AM10" i="12"/>
  <c r="AP10" i="12" s="1"/>
  <c r="U10" i="12" s="1"/>
  <c r="O9" i="12"/>
  <c r="AH12" i="12"/>
  <c r="AK12" i="12" s="1"/>
  <c r="T12" i="12" s="1"/>
  <c r="AI17" i="12"/>
  <c r="AH17" i="12"/>
  <c r="AN7" i="12"/>
  <c r="AM7" i="12"/>
  <c r="Y9" i="12"/>
  <c r="AG9" i="12" s="1"/>
  <c r="AI9" i="12" s="1"/>
  <c r="AS15" i="12"/>
  <c r="AR15" i="12"/>
  <c r="AN17" i="12"/>
  <c r="AP17" i="12" s="1"/>
  <c r="U17" i="12" s="1"/>
  <c r="AM17" i="12"/>
  <c r="O13" i="12"/>
  <c r="N20" i="12"/>
  <c r="O6" i="12"/>
  <c r="Y6" i="12"/>
  <c r="AG6" i="12" s="1"/>
  <c r="AI6" i="12" s="1"/>
  <c r="AS16" i="12"/>
  <c r="AU16" i="12" s="1"/>
  <c r="V16" i="12" s="1"/>
  <c r="AR16" i="12"/>
  <c r="AF9" i="12"/>
  <c r="S9" i="12" s="1"/>
  <c r="AF19" i="12"/>
  <c r="S19" i="12" s="1"/>
  <c r="P19" i="12"/>
  <c r="AR18" i="12"/>
  <c r="AU18" i="12" s="1"/>
  <c r="V18" i="12" s="1"/>
  <c r="AM18" i="12"/>
  <c r="AH10" i="12"/>
  <c r="AK10" i="12" s="1"/>
  <c r="T10" i="12" s="1"/>
  <c r="AC9" i="12"/>
  <c r="AM12" i="12"/>
  <c r="AP12" i="12" s="1"/>
  <c r="U12" i="12" s="1"/>
  <c r="P12" i="12"/>
  <c r="AI7" i="12"/>
  <c r="AK7" i="12" s="1"/>
  <c r="T7" i="12" s="1"/>
  <c r="AH7" i="12"/>
  <c r="AD18" i="12"/>
  <c r="AF18" i="12" s="1"/>
  <c r="S18" i="12" s="1"/>
  <c r="AC18" i="12"/>
  <c r="AP14" i="12"/>
  <c r="U14" i="12" s="1"/>
  <c r="AU7" i="12"/>
  <c r="V7" i="12" s="1"/>
  <c r="AD11" i="12"/>
  <c r="AF11" i="12" s="1"/>
  <c r="S11" i="12" s="1"/>
  <c r="AC11" i="12"/>
  <c r="AF13" i="12"/>
  <c r="S13" i="12" s="1"/>
  <c r="AD15" i="12"/>
  <c r="AC15" i="12"/>
  <c r="AF5" i="12"/>
  <c r="S5" i="12" s="1"/>
  <c r="AC7" i="12"/>
  <c r="AD7" i="12"/>
  <c r="AK11" i="12"/>
  <c r="T11" i="12" s="1"/>
  <c r="Y13" i="12"/>
  <c r="AG13" i="12" s="1"/>
  <c r="AI13" i="12" s="1"/>
  <c r="AH15" i="12"/>
  <c r="AI15" i="12"/>
  <c r="AD17" i="12"/>
  <c r="AF17" i="12" s="1"/>
  <c r="S17" i="12" s="1"/>
  <c r="AC17" i="12"/>
  <c r="AK8" i="12"/>
  <c r="T8" i="12" s="1"/>
  <c r="AP18" i="12"/>
  <c r="U18" i="12" s="1"/>
  <c r="AF8" i="12"/>
  <c r="S8" i="12" s="1"/>
  <c r="AK14" i="12"/>
  <c r="T14" i="12" s="1"/>
  <c r="Y19" i="12"/>
  <c r="AG19" i="12" s="1"/>
  <c r="AI19" i="12" s="1"/>
  <c r="AR17" i="12"/>
  <c r="AU17" i="12" s="1"/>
  <c r="V17" i="12" s="1"/>
  <c r="O5" i="12"/>
  <c r="AH5" i="12"/>
  <c r="AK5" i="12" s="1"/>
  <c r="T5" i="12" s="1"/>
  <c r="O20" i="12"/>
  <c r="AM19" i="12"/>
  <c r="AC20" i="12"/>
  <c r="AF20" i="12" s="1"/>
  <c r="S20" i="12" s="1"/>
  <c r="M21" i="12"/>
  <c r="AC6" i="12"/>
  <c r="AF6" i="12" s="1"/>
  <c r="S6" i="12" s="1"/>
  <c r="Z11" i="12"/>
  <c r="AL11" i="12" s="1"/>
  <c r="AN11" i="12" s="1"/>
  <c r="Z19" i="12"/>
  <c r="AL19" i="12" s="1"/>
  <c r="AN19" i="12" s="1"/>
  <c r="AD10" i="12"/>
  <c r="AF10" i="12" s="1"/>
  <c r="S10" i="12" s="1"/>
  <c r="AC10" i="12"/>
  <c r="AN16" i="12"/>
  <c r="AP16" i="12" s="1"/>
  <c r="U16" i="12" s="1"/>
  <c r="AM16" i="12"/>
  <c r="AK18" i="12"/>
  <c r="T18" i="12" s="1"/>
  <c r="AN15" i="12"/>
  <c r="AM15" i="12"/>
  <c r="AB7" i="11"/>
  <c r="AA7" i="11"/>
  <c r="AB16" i="11"/>
  <c r="AA16" i="11"/>
  <c r="AA12" i="11"/>
  <c r="AA8" i="11"/>
  <c r="AD8" i="11" s="1"/>
  <c r="X8" i="11" s="1"/>
  <c r="AE8" i="11" s="1"/>
  <c r="AA13" i="11"/>
  <c r="AD13" i="11" s="1"/>
  <c r="X13" i="11" s="1"/>
  <c r="AE13" i="11" s="1"/>
  <c r="T9" i="11"/>
  <c r="AB14" i="11"/>
  <c r="AA14" i="11"/>
  <c r="AA18" i="11"/>
  <c r="AD18" i="11" s="1"/>
  <c r="X18" i="11" s="1"/>
  <c r="AE18" i="11" s="1"/>
  <c r="AA11" i="11"/>
  <c r="AD11" i="11" s="1"/>
  <c r="X11" i="11" s="1"/>
  <c r="AE11" i="11" s="1"/>
  <c r="AB17" i="11"/>
  <c r="AA17" i="11"/>
  <c r="AB6" i="11"/>
  <c r="AD6" i="11" s="1"/>
  <c r="X6" i="11" s="1"/>
  <c r="AE6" i="11" s="1"/>
  <c r="AA6" i="11"/>
  <c r="AB5" i="11"/>
  <c r="AA5" i="11"/>
  <c r="AB10" i="11"/>
  <c r="AD10" i="11" s="1"/>
  <c r="X10" i="11" s="1"/>
  <c r="AE10" i="11" s="1"/>
  <c r="AA10" i="11"/>
  <c r="AB15" i="11"/>
  <c r="AA15" i="11"/>
  <c r="M20" i="11"/>
  <c r="AA19" i="11"/>
  <c r="AD19" i="11" s="1"/>
  <c r="X19" i="11" s="1"/>
  <c r="AE19" i="11" s="1"/>
  <c r="AD12" i="11"/>
  <c r="X12" i="11" s="1"/>
  <c r="AE12" i="11" s="1"/>
  <c r="AA9" i="11"/>
  <c r="AD9" i="11" s="1"/>
  <c r="X9" i="11" s="1"/>
  <c r="AE9" i="11" s="1"/>
  <c r="AD8" i="10"/>
  <c r="X8" i="10" s="1"/>
  <c r="AE8" i="10" s="1"/>
  <c r="AB15" i="10"/>
  <c r="AD15" i="10" s="1"/>
  <c r="X15" i="10" s="1"/>
  <c r="AE15" i="10" s="1"/>
  <c r="AA15" i="10"/>
  <c r="U8" i="10"/>
  <c r="AD6" i="10"/>
  <c r="X6" i="10" s="1"/>
  <c r="AE6" i="10" s="1"/>
  <c r="AB10" i="10"/>
  <c r="AD10" i="10" s="1"/>
  <c r="X10" i="10" s="1"/>
  <c r="AE10" i="10" s="1"/>
  <c r="AA10" i="10"/>
  <c r="T5" i="10"/>
  <c r="AD9" i="10"/>
  <c r="X9" i="10" s="1"/>
  <c r="AE9" i="10" s="1"/>
  <c r="U6" i="10"/>
  <c r="AB11" i="10"/>
  <c r="AA11" i="10"/>
  <c r="U5" i="10"/>
  <c r="U9" i="10"/>
  <c r="AB12" i="10"/>
  <c r="AA12" i="10"/>
  <c r="AB7" i="10"/>
  <c r="AA7" i="10"/>
  <c r="T6" i="10"/>
  <c r="AA18" i="10"/>
  <c r="AD18" i="10" s="1"/>
  <c r="X18" i="10" s="1"/>
  <c r="AE18" i="10" s="1"/>
  <c r="AB14" i="10"/>
  <c r="AA14" i="10"/>
  <c r="AB17" i="10"/>
  <c r="AA17" i="10"/>
  <c r="AB13" i="10"/>
  <c r="AA13" i="10"/>
  <c r="AB16" i="10"/>
  <c r="AA16" i="10"/>
  <c r="AD5" i="10"/>
  <c r="X5" i="10" s="1"/>
  <c r="AE5" i="10" s="1"/>
  <c r="M20" i="10"/>
  <c r="AA19" i="10"/>
  <c r="AD19" i="10" s="1"/>
  <c r="X19" i="10" s="1"/>
  <c r="AE19" i="10" s="1"/>
  <c r="AD7" i="10" l="1"/>
  <c r="X7" i="10" s="1"/>
  <c r="AE7" i="10" s="1"/>
  <c r="AD12" i="10"/>
  <c r="X12" i="10" s="1"/>
  <c r="AE12" i="10" s="1"/>
  <c r="AD11" i="10"/>
  <c r="X11" i="10" s="1"/>
  <c r="AE11" i="10" s="1"/>
  <c r="AD16" i="11"/>
  <c r="X16" i="11" s="1"/>
  <c r="AE16" i="11" s="1"/>
  <c r="AD7" i="11"/>
  <c r="X7" i="11" s="1"/>
  <c r="AE7" i="11" s="1"/>
  <c r="S12" i="14"/>
  <c r="M12" i="14" s="1"/>
  <c r="T12" i="14" s="1"/>
  <c r="S72" i="15"/>
  <c r="M72" i="15" s="1"/>
  <c r="T72" i="15" s="1"/>
  <c r="S64" i="15"/>
  <c r="M64" i="15" s="1"/>
  <c r="T64" i="15" s="1"/>
  <c r="S56" i="15"/>
  <c r="M56" i="15" s="1"/>
  <c r="T56" i="15" s="1"/>
  <c r="S50" i="15"/>
  <c r="M50" i="15" s="1"/>
  <c r="T50" i="15" s="1"/>
  <c r="S47" i="15"/>
  <c r="M47" i="15" s="1"/>
  <c r="T47" i="15" s="1"/>
  <c r="S34" i="15"/>
  <c r="M34" i="15" s="1"/>
  <c r="T34" i="15" s="1"/>
  <c r="S26" i="15"/>
  <c r="M26" i="15" s="1"/>
  <c r="T26" i="15" s="1"/>
  <c r="S39" i="15"/>
  <c r="M39" i="15" s="1"/>
  <c r="T39" i="15" s="1"/>
  <c r="S31" i="15"/>
  <c r="M31" i="15" s="1"/>
  <c r="T31" i="15" s="1"/>
  <c r="S22" i="15"/>
  <c r="M22" i="15" s="1"/>
  <c r="T22" i="15" s="1"/>
  <c r="S45" i="15"/>
  <c r="M45" i="15" s="1"/>
  <c r="T45" i="15" s="1"/>
  <c r="S73" i="15"/>
  <c r="M73" i="15" s="1"/>
  <c r="T73" i="15" s="1"/>
  <c r="S51" i="15"/>
  <c r="M51" i="15" s="1"/>
  <c r="T51" i="15" s="1"/>
  <c r="S6" i="15"/>
  <c r="M6" i="15" s="1"/>
  <c r="T6" i="15" s="1"/>
  <c r="S71" i="15"/>
  <c r="M71" i="15" s="1"/>
  <c r="T71" i="15" s="1"/>
  <c r="S63" i="15"/>
  <c r="M63" i="15" s="1"/>
  <c r="T63" i="15" s="1"/>
  <c r="S41" i="15"/>
  <c r="M41" i="15" s="1"/>
  <c r="T41" i="15" s="1"/>
  <c r="S16" i="15"/>
  <c r="M16" i="15" s="1"/>
  <c r="T16" i="15" s="1"/>
  <c r="S20" i="15"/>
  <c r="M20" i="15" s="1"/>
  <c r="T20" i="15" s="1"/>
  <c r="S15" i="15"/>
  <c r="M15" i="15" s="1"/>
  <c r="T15" i="15" s="1"/>
  <c r="S65" i="15"/>
  <c r="M65" i="15" s="1"/>
  <c r="T65" i="15" s="1"/>
  <c r="S9" i="15"/>
  <c r="M9" i="15" s="1"/>
  <c r="T9" i="15" s="1"/>
  <c r="S70" i="15"/>
  <c r="M70" i="15" s="1"/>
  <c r="T70" i="15" s="1"/>
  <c r="S62" i="15"/>
  <c r="M62" i="15" s="1"/>
  <c r="T62" i="15" s="1"/>
  <c r="S52" i="15"/>
  <c r="M52" i="15" s="1"/>
  <c r="T52" i="15" s="1"/>
  <c r="S44" i="15"/>
  <c r="M44" i="15" s="1"/>
  <c r="T44" i="15" s="1"/>
  <c r="S40" i="15"/>
  <c r="M40" i="15" s="1"/>
  <c r="T40" i="15" s="1"/>
  <c r="S32" i="15"/>
  <c r="M32" i="15" s="1"/>
  <c r="T32" i="15" s="1"/>
  <c r="S24" i="15"/>
  <c r="M24" i="15" s="1"/>
  <c r="T24" i="15" s="1"/>
  <c r="S37" i="15"/>
  <c r="M37" i="15" s="1"/>
  <c r="T37" i="15" s="1"/>
  <c r="S29" i="15"/>
  <c r="M29" i="15" s="1"/>
  <c r="T29" i="15" s="1"/>
  <c r="S23" i="15"/>
  <c r="M23" i="15" s="1"/>
  <c r="T23" i="15" s="1"/>
  <c r="S18" i="15"/>
  <c r="M18" i="15" s="1"/>
  <c r="T18" i="15" s="1"/>
  <c r="S69" i="15"/>
  <c r="M69" i="15" s="1"/>
  <c r="T69" i="15" s="1"/>
  <c r="S53" i="15"/>
  <c r="M53" i="15" s="1"/>
  <c r="T53" i="15" s="1"/>
  <c r="V76" i="15"/>
  <c r="U76" i="15"/>
  <c r="V68" i="15"/>
  <c r="U68" i="15"/>
  <c r="V60" i="15"/>
  <c r="U60" i="15"/>
  <c r="V54" i="15"/>
  <c r="U54" i="15"/>
  <c r="V46" i="15"/>
  <c r="U46" i="15"/>
  <c r="V38" i="15"/>
  <c r="U38" i="15"/>
  <c r="V30" i="15"/>
  <c r="U30" i="15"/>
  <c r="V21" i="15"/>
  <c r="U21" i="15"/>
  <c r="V35" i="15"/>
  <c r="U35" i="15"/>
  <c r="V27" i="15"/>
  <c r="U27" i="15"/>
  <c r="V19" i="15"/>
  <c r="U19" i="15"/>
  <c r="V8" i="15"/>
  <c r="U8" i="15"/>
  <c r="V57" i="15"/>
  <c r="U57" i="15"/>
  <c r="V14" i="15"/>
  <c r="U14" i="15"/>
  <c r="V75" i="15"/>
  <c r="U75" i="15"/>
  <c r="V67" i="15"/>
  <c r="U67" i="15"/>
  <c r="V59" i="15"/>
  <c r="U59" i="15"/>
  <c r="V43" i="15"/>
  <c r="U43" i="15"/>
  <c r="V12" i="15"/>
  <c r="U12" i="15"/>
  <c r="V7" i="15"/>
  <c r="U7" i="15"/>
  <c r="V10" i="15"/>
  <c r="U10" i="15"/>
  <c r="V49" i="15"/>
  <c r="U49" i="15"/>
  <c r="V74" i="15"/>
  <c r="U74" i="15"/>
  <c r="V66" i="15"/>
  <c r="U66" i="15"/>
  <c r="V58" i="15"/>
  <c r="X58" i="15" s="1"/>
  <c r="N58" i="15" s="1"/>
  <c r="U58" i="15"/>
  <c r="V48" i="15"/>
  <c r="X48" i="15" s="1"/>
  <c r="N48" i="15" s="1"/>
  <c r="U48" i="15"/>
  <c r="V55" i="15"/>
  <c r="X55" i="15" s="1"/>
  <c r="N55" i="15" s="1"/>
  <c r="U55" i="15"/>
  <c r="V36" i="15"/>
  <c r="X36" i="15" s="1"/>
  <c r="N36" i="15" s="1"/>
  <c r="U36" i="15"/>
  <c r="V28" i="15"/>
  <c r="X28" i="15" s="1"/>
  <c r="N28" i="15" s="1"/>
  <c r="U28" i="15"/>
  <c r="V42" i="15"/>
  <c r="X42" i="15" s="1"/>
  <c r="N42" i="15" s="1"/>
  <c r="U42" i="15"/>
  <c r="V33" i="15"/>
  <c r="X33" i="15" s="1"/>
  <c r="N33" i="15" s="1"/>
  <c r="U33" i="15"/>
  <c r="V25" i="15"/>
  <c r="X25" i="15" s="1"/>
  <c r="N25" i="15" s="1"/>
  <c r="U25" i="15"/>
  <c r="V17" i="15"/>
  <c r="X17" i="15" s="1"/>
  <c r="N17" i="15" s="1"/>
  <c r="U17" i="15"/>
  <c r="V11" i="15"/>
  <c r="X11" i="15" s="1"/>
  <c r="N11" i="15" s="1"/>
  <c r="U11" i="15"/>
  <c r="V61" i="15"/>
  <c r="X61" i="15" s="1"/>
  <c r="N61" i="15" s="1"/>
  <c r="U61" i="15"/>
  <c r="S13" i="15"/>
  <c r="M13" i="15" s="1"/>
  <c r="T13" i="15" s="1"/>
  <c r="V12" i="14"/>
  <c r="U12" i="14"/>
  <c r="S71" i="14"/>
  <c r="M71" i="14" s="1"/>
  <c r="T71" i="14" s="1"/>
  <c r="S63" i="14"/>
  <c r="M63" i="14" s="1"/>
  <c r="T63" i="14" s="1"/>
  <c r="S55" i="14"/>
  <c r="M55" i="14" s="1"/>
  <c r="T55" i="14" s="1"/>
  <c r="S47" i="14"/>
  <c r="M47" i="14" s="1"/>
  <c r="T47" i="14" s="1"/>
  <c r="S39" i="14"/>
  <c r="M39" i="14" s="1"/>
  <c r="T39" i="14" s="1"/>
  <c r="S31" i="14"/>
  <c r="M31" i="14" s="1"/>
  <c r="T31" i="14" s="1"/>
  <c r="S23" i="14"/>
  <c r="M23" i="14" s="1"/>
  <c r="T23" i="14" s="1"/>
  <c r="S16" i="14"/>
  <c r="M16" i="14" s="1"/>
  <c r="T16" i="14" s="1"/>
  <c r="S62" i="14"/>
  <c r="M62" i="14" s="1"/>
  <c r="T62" i="14" s="1"/>
  <c r="S38" i="14"/>
  <c r="M38" i="14" s="1"/>
  <c r="T38" i="14" s="1"/>
  <c r="S17" i="14"/>
  <c r="M17" i="14" s="1"/>
  <c r="T17" i="14" s="1"/>
  <c r="S68" i="14"/>
  <c r="M68" i="14" s="1"/>
  <c r="T68" i="14" s="1"/>
  <c r="S60" i="14"/>
  <c r="M60" i="14" s="1"/>
  <c r="T60" i="14" s="1"/>
  <c r="S52" i="14"/>
  <c r="M52" i="14" s="1"/>
  <c r="T52" i="14" s="1"/>
  <c r="S44" i="14"/>
  <c r="M44" i="14" s="1"/>
  <c r="T44" i="14" s="1"/>
  <c r="S36" i="14"/>
  <c r="M36" i="14" s="1"/>
  <c r="T36" i="14" s="1"/>
  <c r="S28" i="14"/>
  <c r="M28" i="14" s="1"/>
  <c r="T28" i="14" s="1"/>
  <c r="S19" i="14"/>
  <c r="M19" i="14" s="1"/>
  <c r="T19" i="14" s="1"/>
  <c r="S7" i="14"/>
  <c r="M7" i="14" s="1"/>
  <c r="T7" i="14" s="1"/>
  <c r="S11" i="14"/>
  <c r="M11" i="14" s="1"/>
  <c r="T11" i="14" s="1"/>
  <c r="S66" i="14"/>
  <c r="M66" i="14" s="1"/>
  <c r="T66" i="14" s="1"/>
  <c r="S34" i="14"/>
  <c r="M34" i="14" s="1"/>
  <c r="T34" i="14" s="1"/>
  <c r="S13" i="14"/>
  <c r="M13" i="14" s="1"/>
  <c r="T13" i="14" s="1"/>
  <c r="S69" i="14"/>
  <c r="M69" i="14" s="1"/>
  <c r="T69" i="14" s="1"/>
  <c r="S61" i="14"/>
  <c r="M61" i="14" s="1"/>
  <c r="T61" i="14" s="1"/>
  <c r="S53" i="14"/>
  <c r="M53" i="14" s="1"/>
  <c r="T53" i="14" s="1"/>
  <c r="S45" i="14"/>
  <c r="M45" i="14" s="1"/>
  <c r="T45" i="14" s="1"/>
  <c r="S37" i="14"/>
  <c r="M37" i="14" s="1"/>
  <c r="T37" i="14" s="1"/>
  <c r="S10" i="14"/>
  <c r="M10" i="14" s="1"/>
  <c r="T10" i="14" s="1"/>
  <c r="S25" i="14"/>
  <c r="M25" i="14" s="1"/>
  <c r="T25" i="14" s="1"/>
  <c r="S6" i="14"/>
  <c r="M6" i="14" s="1"/>
  <c r="T6" i="14" s="1"/>
  <c r="S74" i="14"/>
  <c r="M74" i="14" s="1"/>
  <c r="T74" i="14" s="1"/>
  <c r="S54" i="14"/>
  <c r="M54" i="14" s="1"/>
  <c r="T54" i="14" s="1"/>
  <c r="S26" i="14"/>
  <c r="M26" i="14" s="1"/>
  <c r="T26" i="14" s="1"/>
  <c r="S21" i="14"/>
  <c r="M21" i="14" s="1"/>
  <c r="T21" i="14" s="1"/>
  <c r="S18" i="14"/>
  <c r="M18" i="14" s="1"/>
  <c r="T18" i="14" s="1"/>
  <c r="V75" i="14"/>
  <c r="U75" i="14"/>
  <c r="V67" i="14"/>
  <c r="U67" i="14"/>
  <c r="V59" i="14"/>
  <c r="U59" i="14"/>
  <c r="V51" i="14"/>
  <c r="U51" i="14"/>
  <c r="V43" i="14"/>
  <c r="U43" i="14"/>
  <c r="V35" i="14"/>
  <c r="U35" i="14"/>
  <c r="V27" i="14"/>
  <c r="U27" i="14"/>
  <c r="V9" i="14"/>
  <c r="U9" i="14"/>
  <c r="V70" i="14"/>
  <c r="U70" i="14"/>
  <c r="V50" i="14"/>
  <c r="U50" i="14"/>
  <c r="V30" i="14"/>
  <c r="U30" i="14"/>
  <c r="V72" i="14"/>
  <c r="U72" i="14"/>
  <c r="V64" i="14"/>
  <c r="U64" i="14"/>
  <c r="V56" i="14"/>
  <c r="U56" i="14"/>
  <c r="V48" i="14"/>
  <c r="U48" i="14"/>
  <c r="V40" i="14"/>
  <c r="U40" i="14"/>
  <c r="V32" i="14"/>
  <c r="U32" i="14"/>
  <c r="V24" i="14"/>
  <c r="U24" i="14"/>
  <c r="V20" i="14"/>
  <c r="U20" i="14"/>
  <c r="V15" i="14"/>
  <c r="U15" i="14"/>
  <c r="V8" i="14"/>
  <c r="U8" i="14"/>
  <c r="V46" i="14"/>
  <c r="U46" i="14"/>
  <c r="V22" i="14"/>
  <c r="U22" i="14"/>
  <c r="V73" i="14"/>
  <c r="U73" i="14"/>
  <c r="V65" i="14"/>
  <c r="U65" i="14"/>
  <c r="V57" i="14"/>
  <c r="U57" i="14"/>
  <c r="V49" i="14"/>
  <c r="U49" i="14"/>
  <c r="V41" i="14"/>
  <c r="U41" i="14"/>
  <c r="V33" i="14"/>
  <c r="U33" i="14"/>
  <c r="V29" i="14"/>
  <c r="U29" i="14"/>
  <c r="V14" i="14"/>
  <c r="U14" i="14"/>
  <c r="V58" i="14"/>
  <c r="U58" i="14"/>
  <c r="V42" i="14"/>
  <c r="U42" i="14"/>
  <c r="V5" i="14"/>
  <c r="U5" i="14"/>
  <c r="U37" i="13"/>
  <c r="T37" i="13"/>
  <c r="U11" i="13"/>
  <c r="T11" i="13"/>
  <c r="U54" i="13"/>
  <c r="T54" i="13"/>
  <c r="U43" i="13"/>
  <c r="T43" i="13"/>
  <c r="U59" i="13"/>
  <c r="T59" i="13"/>
  <c r="U147" i="13"/>
  <c r="T147" i="13"/>
  <c r="U40" i="13"/>
  <c r="T40" i="13"/>
  <c r="U89" i="13"/>
  <c r="T89" i="13"/>
  <c r="U90" i="13"/>
  <c r="T90" i="13"/>
  <c r="U171" i="13"/>
  <c r="T171" i="13"/>
  <c r="U119" i="13"/>
  <c r="T119" i="13"/>
  <c r="U204" i="13"/>
  <c r="T204" i="13"/>
  <c r="U184" i="13"/>
  <c r="T184" i="13"/>
  <c r="U158" i="13"/>
  <c r="T158" i="13"/>
  <c r="U190" i="13"/>
  <c r="T190" i="13"/>
  <c r="U198" i="13"/>
  <c r="T198" i="13"/>
  <c r="U191" i="13"/>
  <c r="T191" i="13"/>
  <c r="U218" i="13"/>
  <c r="T218" i="13"/>
  <c r="U235" i="13"/>
  <c r="T235" i="13"/>
  <c r="U228" i="13"/>
  <c r="T228" i="13"/>
  <c r="U265" i="13"/>
  <c r="T265" i="13"/>
  <c r="U281" i="13"/>
  <c r="T281" i="13"/>
  <c r="U310" i="13"/>
  <c r="T310" i="13"/>
  <c r="U293" i="13"/>
  <c r="T293" i="13"/>
  <c r="U294" i="13"/>
  <c r="T294" i="13"/>
  <c r="U307" i="13"/>
  <c r="T307" i="13"/>
  <c r="U49" i="13"/>
  <c r="T49" i="13"/>
  <c r="U57" i="13"/>
  <c r="T57" i="13"/>
  <c r="U5" i="13"/>
  <c r="T5" i="13"/>
  <c r="U45" i="13"/>
  <c r="T45" i="13"/>
  <c r="U100" i="13"/>
  <c r="T100" i="13"/>
  <c r="U18" i="13"/>
  <c r="T18" i="13"/>
  <c r="U34" i="13"/>
  <c r="T34" i="13"/>
  <c r="U50" i="13"/>
  <c r="T50" i="13"/>
  <c r="U12" i="13"/>
  <c r="T12" i="13"/>
  <c r="U23" i="13"/>
  <c r="T23" i="13"/>
  <c r="U39" i="13"/>
  <c r="T39" i="13"/>
  <c r="U55" i="13"/>
  <c r="T55" i="13"/>
  <c r="U84" i="13"/>
  <c r="T84" i="13"/>
  <c r="U136" i="13"/>
  <c r="T136" i="13"/>
  <c r="U10" i="13"/>
  <c r="T10" i="13"/>
  <c r="U20" i="13"/>
  <c r="T20" i="13"/>
  <c r="U36" i="13"/>
  <c r="T36" i="13"/>
  <c r="U52" i="13"/>
  <c r="T52" i="13"/>
  <c r="U104" i="13"/>
  <c r="T104" i="13"/>
  <c r="U120" i="13"/>
  <c r="T120" i="13"/>
  <c r="U137" i="13"/>
  <c r="T137" i="13"/>
  <c r="U69" i="13"/>
  <c r="T69" i="13"/>
  <c r="U85" i="13"/>
  <c r="T85" i="13"/>
  <c r="U101" i="13"/>
  <c r="T101" i="13"/>
  <c r="U117" i="13"/>
  <c r="T117" i="13"/>
  <c r="U133" i="13"/>
  <c r="T133" i="13"/>
  <c r="U186" i="13"/>
  <c r="T186" i="13"/>
  <c r="U86" i="13"/>
  <c r="T86" i="13"/>
  <c r="U102" i="13"/>
  <c r="T102" i="13"/>
  <c r="U118" i="13"/>
  <c r="T118" i="13"/>
  <c r="U134" i="13"/>
  <c r="T134" i="13"/>
  <c r="U151" i="13"/>
  <c r="T151" i="13"/>
  <c r="U175" i="13"/>
  <c r="T175" i="13"/>
  <c r="U67" i="13"/>
  <c r="T67" i="13"/>
  <c r="U83" i="13"/>
  <c r="T83" i="13"/>
  <c r="U99" i="13"/>
  <c r="T99" i="13"/>
  <c r="U115" i="13"/>
  <c r="T115" i="13"/>
  <c r="U131" i="13"/>
  <c r="T131" i="13"/>
  <c r="U141" i="13"/>
  <c r="T141" i="13"/>
  <c r="U159" i="13"/>
  <c r="T159" i="13"/>
  <c r="U148" i="13"/>
  <c r="T148" i="13"/>
  <c r="U164" i="13"/>
  <c r="T164" i="13"/>
  <c r="U180" i="13"/>
  <c r="T180" i="13"/>
  <c r="U157" i="13"/>
  <c r="T157" i="13"/>
  <c r="U173" i="13"/>
  <c r="T173" i="13"/>
  <c r="U192" i="13"/>
  <c r="T192" i="13"/>
  <c r="U138" i="13"/>
  <c r="T138" i="13"/>
  <c r="U154" i="13"/>
  <c r="T154" i="13"/>
  <c r="U170" i="13"/>
  <c r="T170" i="13"/>
  <c r="U196" i="13"/>
  <c r="T196" i="13"/>
  <c r="U185" i="13"/>
  <c r="T185" i="13"/>
  <c r="U201" i="13"/>
  <c r="T201" i="13"/>
  <c r="U210" i="13"/>
  <c r="T210" i="13"/>
  <c r="U223" i="13"/>
  <c r="T223" i="13"/>
  <c r="U245" i="13"/>
  <c r="T245" i="13"/>
  <c r="U187" i="13"/>
  <c r="T187" i="13"/>
  <c r="U203" i="13"/>
  <c r="T203" i="13"/>
  <c r="U221" i="13"/>
  <c r="T221" i="13"/>
  <c r="U249" i="13"/>
  <c r="T249" i="13"/>
  <c r="U230" i="13"/>
  <c r="T230" i="13"/>
  <c r="U246" i="13"/>
  <c r="T246" i="13"/>
  <c r="U231" i="13"/>
  <c r="T231" i="13"/>
  <c r="U247" i="13"/>
  <c r="T247" i="13"/>
  <c r="U224" i="13"/>
  <c r="T224" i="13"/>
  <c r="U240" i="13"/>
  <c r="T240" i="13"/>
  <c r="U269" i="13"/>
  <c r="T269" i="13"/>
  <c r="U262" i="13"/>
  <c r="T262" i="13"/>
  <c r="U259" i="13"/>
  <c r="T259" i="13"/>
  <c r="U275" i="13"/>
  <c r="T275" i="13"/>
  <c r="U256" i="13"/>
  <c r="T256" i="13"/>
  <c r="U272" i="13"/>
  <c r="T272" i="13"/>
  <c r="U274" i="13"/>
  <c r="T274" i="13"/>
  <c r="U296" i="13"/>
  <c r="T296" i="13"/>
  <c r="U280" i="13"/>
  <c r="T280" i="13"/>
  <c r="U290" i="13"/>
  <c r="T290" i="13"/>
  <c r="U305" i="13"/>
  <c r="T305" i="13"/>
  <c r="U299" i="13"/>
  <c r="T299" i="13"/>
  <c r="U14" i="13"/>
  <c r="T14" i="13"/>
  <c r="U38" i="13"/>
  <c r="T38" i="13"/>
  <c r="U155" i="13"/>
  <c r="T155" i="13"/>
  <c r="U64" i="13"/>
  <c r="T64" i="13"/>
  <c r="U24" i="13"/>
  <c r="T24" i="13"/>
  <c r="U56" i="13"/>
  <c r="T56" i="13"/>
  <c r="U132" i="13"/>
  <c r="T132" i="13"/>
  <c r="U121" i="13"/>
  <c r="T121" i="13"/>
  <c r="U106" i="13"/>
  <c r="T106" i="13"/>
  <c r="U71" i="13"/>
  <c r="T71" i="13"/>
  <c r="U103" i="13"/>
  <c r="T103" i="13"/>
  <c r="U149" i="13"/>
  <c r="T149" i="13"/>
  <c r="U168" i="13"/>
  <c r="T168" i="13"/>
  <c r="U161" i="13"/>
  <c r="W161" i="13" s="1"/>
  <c r="Q161" i="13" s="1"/>
  <c r="X161" i="13" s="1"/>
  <c r="T161" i="13"/>
  <c r="U261" i="13"/>
  <c r="T261" i="13"/>
  <c r="U174" i="13"/>
  <c r="W174" i="13" s="1"/>
  <c r="Q174" i="13" s="1"/>
  <c r="X174" i="13" s="1"/>
  <c r="T174" i="13"/>
  <c r="U189" i="13"/>
  <c r="T189" i="13"/>
  <c r="U241" i="13"/>
  <c r="W241" i="13" s="1"/>
  <c r="Q241" i="13" s="1"/>
  <c r="X241" i="13" s="1"/>
  <c r="T241" i="13"/>
  <c r="U250" i="13"/>
  <c r="T250" i="13"/>
  <c r="U244" i="13"/>
  <c r="W244" i="13" s="1"/>
  <c r="Q244" i="13" s="1"/>
  <c r="X244" i="13" s="1"/>
  <c r="T244" i="13"/>
  <c r="U263" i="13"/>
  <c r="T263" i="13"/>
  <c r="U304" i="13"/>
  <c r="W304" i="13" s="1"/>
  <c r="Q304" i="13" s="1"/>
  <c r="X304" i="13" s="1"/>
  <c r="T304" i="13"/>
  <c r="U53" i="13"/>
  <c r="T53" i="13"/>
  <c r="U41" i="13"/>
  <c r="W41" i="13" s="1"/>
  <c r="Q41" i="13" s="1"/>
  <c r="X41" i="13" s="1"/>
  <c r="T41" i="13"/>
  <c r="U29" i="13"/>
  <c r="T29" i="13"/>
  <c r="U9" i="13"/>
  <c r="W9" i="13" s="1"/>
  <c r="Q9" i="13" s="1"/>
  <c r="X9" i="13" s="1"/>
  <c r="T9" i="13"/>
  <c r="U30" i="13"/>
  <c r="T30" i="13"/>
  <c r="U46" i="13"/>
  <c r="W46" i="13" s="1"/>
  <c r="Q46" i="13" s="1"/>
  <c r="X46" i="13" s="1"/>
  <c r="T46" i="13"/>
  <c r="U62" i="13"/>
  <c r="T62" i="13"/>
  <c r="U70" i="13"/>
  <c r="W70" i="13" s="1"/>
  <c r="Q70" i="13" s="1"/>
  <c r="X70" i="13" s="1"/>
  <c r="T70" i="13"/>
  <c r="U80" i="13"/>
  <c r="T80" i="13"/>
  <c r="U7" i="13"/>
  <c r="W7" i="13" s="1"/>
  <c r="Q7" i="13" s="1"/>
  <c r="X7" i="13" s="1"/>
  <c r="T7" i="13"/>
  <c r="U19" i="13"/>
  <c r="T19" i="13"/>
  <c r="U35" i="13"/>
  <c r="W35" i="13" s="1"/>
  <c r="Q35" i="13" s="1"/>
  <c r="X35" i="13" s="1"/>
  <c r="T35" i="13"/>
  <c r="U51" i="13"/>
  <c r="T51" i="13"/>
  <c r="U76" i="13"/>
  <c r="W76" i="13" s="1"/>
  <c r="Q76" i="13" s="1"/>
  <c r="X76" i="13" s="1"/>
  <c r="T76" i="13"/>
  <c r="U108" i="13"/>
  <c r="T108" i="13"/>
  <c r="U16" i="13"/>
  <c r="W16" i="13" s="1"/>
  <c r="Q16" i="13" s="1"/>
  <c r="X16" i="13" s="1"/>
  <c r="T16" i="13"/>
  <c r="U32" i="13"/>
  <c r="T32" i="13"/>
  <c r="U48" i="13"/>
  <c r="W48" i="13" s="1"/>
  <c r="Q48" i="13" s="1"/>
  <c r="X48" i="13" s="1"/>
  <c r="T48" i="13"/>
  <c r="U124" i="13"/>
  <c r="T124" i="13"/>
  <c r="U65" i="13"/>
  <c r="W65" i="13" s="1"/>
  <c r="Q65" i="13" s="1"/>
  <c r="X65" i="13" s="1"/>
  <c r="T65" i="13"/>
  <c r="U81" i="13"/>
  <c r="T81" i="13"/>
  <c r="U97" i="13"/>
  <c r="W97" i="13" s="1"/>
  <c r="Q97" i="13" s="1"/>
  <c r="X97" i="13" s="1"/>
  <c r="T97" i="13"/>
  <c r="U113" i="13"/>
  <c r="T113" i="13"/>
  <c r="U129" i="13"/>
  <c r="W129" i="13" s="1"/>
  <c r="Q129" i="13" s="1"/>
  <c r="X129" i="13" s="1"/>
  <c r="T129" i="13"/>
  <c r="U82" i="13"/>
  <c r="T82" i="13"/>
  <c r="U98" i="13"/>
  <c r="W98" i="13" s="1"/>
  <c r="Q98" i="13" s="1"/>
  <c r="X98" i="13" s="1"/>
  <c r="T98" i="13"/>
  <c r="U114" i="13"/>
  <c r="T114" i="13"/>
  <c r="U130" i="13"/>
  <c r="W130" i="13" s="1"/>
  <c r="Q130" i="13" s="1"/>
  <c r="X130" i="13" s="1"/>
  <c r="T130" i="13"/>
  <c r="U143" i="13"/>
  <c r="T143" i="13"/>
  <c r="U79" i="13"/>
  <c r="W79" i="13" s="1"/>
  <c r="Q79" i="13" s="1"/>
  <c r="X79" i="13" s="1"/>
  <c r="T79" i="13"/>
  <c r="U95" i="13"/>
  <c r="T95" i="13"/>
  <c r="U111" i="13"/>
  <c r="W111" i="13" s="1"/>
  <c r="Q111" i="13" s="1"/>
  <c r="X111" i="13" s="1"/>
  <c r="T111" i="13"/>
  <c r="U127" i="13"/>
  <c r="T127" i="13"/>
  <c r="U144" i="13"/>
  <c r="W144" i="13" s="1"/>
  <c r="Q144" i="13" s="1"/>
  <c r="X144" i="13" s="1"/>
  <c r="T144" i="13"/>
  <c r="U160" i="13"/>
  <c r="T160" i="13"/>
  <c r="U176" i="13"/>
  <c r="W176" i="13" s="1"/>
  <c r="Q176" i="13" s="1"/>
  <c r="X176" i="13" s="1"/>
  <c r="T176" i="13"/>
  <c r="U219" i="13"/>
  <c r="T219" i="13"/>
  <c r="U153" i="13"/>
  <c r="W153" i="13" s="1"/>
  <c r="Q153" i="13" s="1"/>
  <c r="X153" i="13" s="1"/>
  <c r="T153" i="13"/>
  <c r="U169" i="13"/>
  <c r="T169" i="13"/>
  <c r="U200" i="13"/>
  <c r="W200" i="13" s="1"/>
  <c r="Q200" i="13" s="1"/>
  <c r="X200" i="13" s="1"/>
  <c r="T200" i="13"/>
  <c r="U150" i="13"/>
  <c r="T150" i="13"/>
  <c r="U166" i="13"/>
  <c r="W166" i="13" s="1"/>
  <c r="Q166" i="13" s="1"/>
  <c r="X166" i="13" s="1"/>
  <c r="T166" i="13"/>
  <c r="U182" i="13"/>
  <c r="T182" i="13"/>
  <c r="U188" i="13"/>
  <c r="W188" i="13" s="1"/>
  <c r="Q188" i="13" s="1"/>
  <c r="X188" i="13" s="1"/>
  <c r="T188" i="13"/>
  <c r="U197" i="13"/>
  <c r="T197" i="13"/>
  <c r="U213" i="13"/>
  <c r="W213" i="13" s="1"/>
  <c r="Q213" i="13" s="1"/>
  <c r="X213" i="13" s="1"/>
  <c r="T213" i="13"/>
  <c r="U217" i="13"/>
  <c r="T217" i="13"/>
  <c r="U206" i="13"/>
  <c r="W206" i="13" s="1"/>
  <c r="Q206" i="13" s="1"/>
  <c r="X206" i="13" s="1"/>
  <c r="T206" i="13"/>
  <c r="U229" i="13"/>
  <c r="T229" i="13"/>
  <c r="U253" i="13"/>
  <c r="W253" i="13" s="1"/>
  <c r="Q253" i="13" s="1"/>
  <c r="X253" i="13" s="1"/>
  <c r="T253" i="13"/>
  <c r="U199" i="13"/>
  <c r="T199" i="13"/>
  <c r="U215" i="13"/>
  <c r="W215" i="13" s="1"/>
  <c r="Q215" i="13" s="1"/>
  <c r="X215" i="13" s="1"/>
  <c r="T215" i="13"/>
  <c r="U225" i="13"/>
  <c r="T225" i="13"/>
  <c r="U226" i="13"/>
  <c r="W226" i="13" s="1"/>
  <c r="Q226" i="13" s="1"/>
  <c r="X226" i="13" s="1"/>
  <c r="T226" i="13"/>
  <c r="U242" i="13"/>
  <c r="T242" i="13"/>
  <c r="U227" i="13"/>
  <c r="W227" i="13" s="1"/>
  <c r="Q227" i="13" s="1"/>
  <c r="X227" i="13" s="1"/>
  <c r="T227" i="13"/>
  <c r="U243" i="13"/>
  <c r="T243" i="13"/>
  <c r="U220" i="13"/>
  <c r="W220" i="13" s="1"/>
  <c r="Q220" i="13" s="1"/>
  <c r="X220" i="13" s="1"/>
  <c r="T220" i="13"/>
  <c r="U236" i="13"/>
  <c r="T236" i="13"/>
  <c r="U252" i="13"/>
  <c r="W252" i="13" s="1"/>
  <c r="Q252" i="13" s="1"/>
  <c r="X252" i="13" s="1"/>
  <c r="T252" i="13"/>
  <c r="U258" i="13"/>
  <c r="T258" i="13"/>
  <c r="U271" i="13"/>
  <c r="W271" i="13" s="1"/>
  <c r="Q271" i="13" s="1"/>
  <c r="X271" i="13" s="1"/>
  <c r="T271" i="13"/>
  <c r="U268" i="13"/>
  <c r="T268" i="13"/>
  <c r="U289" i="13"/>
  <c r="W289" i="13" s="1"/>
  <c r="Q289" i="13" s="1"/>
  <c r="X289" i="13" s="1"/>
  <c r="T289" i="13"/>
  <c r="U286" i="13"/>
  <c r="T286" i="13"/>
  <c r="U300" i="13"/>
  <c r="W300" i="13" s="1"/>
  <c r="Q300" i="13" s="1"/>
  <c r="X300" i="13" s="1"/>
  <c r="T300" i="13"/>
  <c r="U287" i="13"/>
  <c r="T287" i="13"/>
  <c r="U276" i="13"/>
  <c r="W276" i="13" s="1"/>
  <c r="Q276" i="13" s="1"/>
  <c r="X276" i="13" s="1"/>
  <c r="T276" i="13"/>
  <c r="U292" i="13"/>
  <c r="T292" i="13"/>
  <c r="U301" i="13"/>
  <c r="W301" i="13" s="1"/>
  <c r="Q301" i="13" s="1"/>
  <c r="X301" i="13" s="1"/>
  <c r="T301" i="13"/>
  <c r="U302" i="13"/>
  <c r="T302" i="13"/>
  <c r="U295" i="13"/>
  <c r="W295" i="13" s="1"/>
  <c r="Q295" i="13" s="1"/>
  <c r="X295" i="13" s="1"/>
  <c r="T295" i="13"/>
  <c r="U21" i="13"/>
  <c r="T21" i="13"/>
  <c r="U33" i="13"/>
  <c r="W33" i="13" s="1"/>
  <c r="Q33" i="13" s="1"/>
  <c r="X33" i="13" s="1"/>
  <c r="T33" i="13"/>
  <c r="U22" i="13"/>
  <c r="T22" i="13"/>
  <c r="U96" i="13"/>
  <c r="W96" i="13" s="1"/>
  <c r="Q96" i="13" s="1"/>
  <c r="X96" i="13" s="1"/>
  <c r="T96" i="13"/>
  <c r="U27" i="13"/>
  <c r="T27" i="13"/>
  <c r="U78" i="13"/>
  <c r="W78" i="13" s="1"/>
  <c r="Q78" i="13" s="1"/>
  <c r="X78" i="13" s="1"/>
  <c r="T78" i="13"/>
  <c r="U208" i="13"/>
  <c r="T208" i="13"/>
  <c r="U66" i="13"/>
  <c r="W66" i="13" s="1"/>
  <c r="Q66" i="13" s="1"/>
  <c r="X66" i="13" s="1"/>
  <c r="T66" i="13"/>
  <c r="U73" i="13"/>
  <c r="T73" i="13"/>
  <c r="U105" i="13"/>
  <c r="W105" i="13" s="1"/>
  <c r="Q105" i="13" s="1"/>
  <c r="X105" i="13" s="1"/>
  <c r="T105" i="13"/>
  <c r="U179" i="13"/>
  <c r="T179" i="13"/>
  <c r="U122" i="13"/>
  <c r="W122" i="13" s="1"/>
  <c r="Q122" i="13" s="1"/>
  <c r="X122" i="13" s="1"/>
  <c r="T122" i="13"/>
  <c r="U87" i="13"/>
  <c r="T87" i="13"/>
  <c r="U135" i="13"/>
  <c r="W135" i="13" s="1"/>
  <c r="Q135" i="13" s="1"/>
  <c r="X135" i="13" s="1"/>
  <c r="T135" i="13"/>
  <c r="U152" i="13"/>
  <c r="T152" i="13"/>
  <c r="U177" i="13"/>
  <c r="W177" i="13" s="1"/>
  <c r="Q177" i="13" s="1"/>
  <c r="X177" i="13" s="1"/>
  <c r="T177" i="13"/>
  <c r="U142" i="13"/>
  <c r="T142" i="13"/>
  <c r="U205" i="13"/>
  <c r="W205" i="13" s="1"/>
  <c r="Q205" i="13" s="1"/>
  <c r="X205" i="13" s="1"/>
  <c r="T205" i="13"/>
  <c r="U214" i="13"/>
  <c r="T214" i="13"/>
  <c r="U207" i="13"/>
  <c r="W207" i="13" s="1"/>
  <c r="Q207" i="13" s="1"/>
  <c r="X207" i="13" s="1"/>
  <c r="T207" i="13"/>
  <c r="U234" i="13"/>
  <c r="T234" i="13"/>
  <c r="U255" i="13"/>
  <c r="W255" i="13" s="1"/>
  <c r="Q255" i="13" s="1"/>
  <c r="X255" i="13" s="1"/>
  <c r="T255" i="13"/>
  <c r="U251" i="13"/>
  <c r="T251" i="13"/>
  <c r="U266" i="13"/>
  <c r="W266" i="13" s="1"/>
  <c r="Q266" i="13" s="1"/>
  <c r="X266" i="13" s="1"/>
  <c r="T266" i="13"/>
  <c r="U260" i="13"/>
  <c r="T260" i="13"/>
  <c r="U278" i="13"/>
  <c r="W278" i="13" s="1"/>
  <c r="Q278" i="13" s="1"/>
  <c r="X278" i="13" s="1"/>
  <c r="T278" i="13"/>
  <c r="U284" i="13"/>
  <c r="T284" i="13"/>
  <c r="U309" i="13"/>
  <c r="W309" i="13" s="1"/>
  <c r="Q309" i="13" s="1"/>
  <c r="X309" i="13" s="1"/>
  <c r="T309" i="13"/>
  <c r="U303" i="13"/>
  <c r="T303" i="13"/>
  <c r="U61" i="13"/>
  <c r="W61" i="13" s="1"/>
  <c r="Q61" i="13" s="1"/>
  <c r="X61" i="13" s="1"/>
  <c r="T61" i="13"/>
  <c r="U72" i="13"/>
  <c r="T72" i="13"/>
  <c r="U17" i="13"/>
  <c r="W17" i="13" s="1"/>
  <c r="Q17" i="13" s="1"/>
  <c r="X17" i="13" s="1"/>
  <c r="T17" i="13"/>
  <c r="U25" i="13"/>
  <c r="T25" i="13"/>
  <c r="U6" i="13"/>
  <c r="W6" i="13" s="1"/>
  <c r="Q6" i="13" s="1"/>
  <c r="X6" i="13" s="1"/>
  <c r="T6" i="13"/>
  <c r="U15" i="13"/>
  <c r="T15" i="13"/>
  <c r="U26" i="13"/>
  <c r="W26" i="13" s="1"/>
  <c r="Q26" i="13" s="1"/>
  <c r="X26" i="13" s="1"/>
  <c r="T26" i="13"/>
  <c r="U42" i="13"/>
  <c r="T42" i="13"/>
  <c r="U58" i="13"/>
  <c r="W58" i="13" s="1"/>
  <c r="Q58" i="13" s="1"/>
  <c r="X58" i="13" s="1"/>
  <c r="T58" i="13"/>
  <c r="U88" i="13"/>
  <c r="T88" i="13"/>
  <c r="U116" i="13"/>
  <c r="W116" i="13" s="1"/>
  <c r="Q116" i="13" s="1"/>
  <c r="X116" i="13" s="1"/>
  <c r="T116" i="13"/>
  <c r="U31" i="13"/>
  <c r="T31" i="13"/>
  <c r="U47" i="13"/>
  <c r="W47" i="13" s="1"/>
  <c r="Q47" i="13" s="1"/>
  <c r="X47" i="13" s="1"/>
  <c r="T47" i="13"/>
  <c r="U63" i="13"/>
  <c r="T63" i="13"/>
  <c r="U68" i="13"/>
  <c r="W68" i="13" s="1"/>
  <c r="Q68" i="13" s="1"/>
  <c r="X68" i="13" s="1"/>
  <c r="T68" i="13"/>
  <c r="U92" i="13"/>
  <c r="T92" i="13"/>
  <c r="U112" i="13"/>
  <c r="W112" i="13" s="1"/>
  <c r="Q112" i="13" s="1"/>
  <c r="X112" i="13" s="1"/>
  <c r="T112" i="13"/>
  <c r="U8" i="13"/>
  <c r="T8" i="13"/>
  <c r="U13" i="13"/>
  <c r="W13" i="13" s="1"/>
  <c r="Q13" i="13" s="1"/>
  <c r="X13" i="13" s="1"/>
  <c r="T13" i="13"/>
  <c r="U28" i="13"/>
  <c r="T28" i="13"/>
  <c r="U44" i="13"/>
  <c r="W44" i="13" s="1"/>
  <c r="Q44" i="13" s="1"/>
  <c r="X44" i="13" s="1"/>
  <c r="T44" i="13"/>
  <c r="U60" i="13"/>
  <c r="T60" i="13"/>
  <c r="U74" i="13"/>
  <c r="W74" i="13" s="1"/>
  <c r="Q74" i="13" s="1"/>
  <c r="X74" i="13" s="1"/>
  <c r="T74" i="13"/>
  <c r="U128" i="13"/>
  <c r="T128" i="13"/>
  <c r="U77" i="13"/>
  <c r="W77" i="13" s="1"/>
  <c r="Q77" i="13" s="1"/>
  <c r="X77" i="13" s="1"/>
  <c r="T77" i="13"/>
  <c r="U93" i="13"/>
  <c r="T93" i="13"/>
  <c r="U109" i="13"/>
  <c r="W109" i="13" s="1"/>
  <c r="Q109" i="13" s="1"/>
  <c r="X109" i="13" s="1"/>
  <c r="T109" i="13"/>
  <c r="U125" i="13"/>
  <c r="T125" i="13"/>
  <c r="U145" i="13"/>
  <c r="W145" i="13" s="1"/>
  <c r="Q145" i="13" s="1"/>
  <c r="X145" i="13" s="1"/>
  <c r="T145" i="13"/>
  <c r="U167" i="13"/>
  <c r="T167" i="13"/>
  <c r="U212" i="13"/>
  <c r="W212" i="13" s="1"/>
  <c r="Q212" i="13" s="1"/>
  <c r="X212" i="13" s="1"/>
  <c r="T212" i="13"/>
  <c r="U94" i="13"/>
  <c r="T94" i="13"/>
  <c r="U110" i="13"/>
  <c r="W110" i="13" s="1"/>
  <c r="Q110" i="13" s="1"/>
  <c r="X110" i="13" s="1"/>
  <c r="T110" i="13"/>
  <c r="U126" i="13"/>
  <c r="T126" i="13"/>
  <c r="U163" i="13"/>
  <c r="W163" i="13" s="1"/>
  <c r="Q163" i="13" s="1"/>
  <c r="X163" i="13" s="1"/>
  <c r="T163" i="13"/>
  <c r="U75" i="13"/>
  <c r="T75" i="13"/>
  <c r="U91" i="13"/>
  <c r="W91" i="13" s="1"/>
  <c r="Q91" i="13" s="1"/>
  <c r="X91" i="13" s="1"/>
  <c r="T91" i="13"/>
  <c r="U107" i="13"/>
  <c r="T107" i="13"/>
  <c r="U123" i="13"/>
  <c r="W123" i="13" s="1"/>
  <c r="Q123" i="13" s="1"/>
  <c r="X123" i="13" s="1"/>
  <c r="T123" i="13"/>
  <c r="U139" i="13"/>
  <c r="T139" i="13"/>
  <c r="U183" i="13"/>
  <c r="W183" i="13" s="1"/>
  <c r="Q183" i="13" s="1"/>
  <c r="X183" i="13" s="1"/>
  <c r="T183" i="13"/>
  <c r="U140" i="13"/>
  <c r="T140" i="13"/>
  <c r="U156" i="13"/>
  <c r="W156" i="13" s="1"/>
  <c r="Q156" i="13" s="1"/>
  <c r="X156" i="13" s="1"/>
  <c r="T156" i="13"/>
  <c r="U172" i="13"/>
  <c r="T172" i="13"/>
  <c r="U194" i="13"/>
  <c r="W194" i="13" s="1"/>
  <c r="Q194" i="13" s="1"/>
  <c r="X194" i="13" s="1"/>
  <c r="T194" i="13"/>
  <c r="U233" i="13"/>
  <c r="T233" i="13"/>
  <c r="U165" i="13"/>
  <c r="W165" i="13" s="1"/>
  <c r="Q165" i="13" s="1"/>
  <c r="X165" i="13" s="1"/>
  <c r="T165" i="13"/>
  <c r="U181" i="13"/>
  <c r="T181" i="13"/>
  <c r="U237" i="13"/>
  <c r="W237" i="13" s="1"/>
  <c r="Q237" i="13" s="1"/>
  <c r="X237" i="13" s="1"/>
  <c r="T237" i="13"/>
  <c r="U146" i="13"/>
  <c r="T146" i="13"/>
  <c r="U162" i="13"/>
  <c r="W162" i="13" s="1"/>
  <c r="Q162" i="13" s="1"/>
  <c r="X162" i="13" s="1"/>
  <c r="T162" i="13"/>
  <c r="U178" i="13"/>
  <c r="T178" i="13"/>
  <c r="U216" i="13"/>
  <c r="W216" i="13" s="1"/>
  <c r="Q216" i="13" s="1"/>
  <c r="X216" i="13" s="1"/>
  <c r="T216" i="13"/>
  <c r="U193" i="13"/>
  <c r="T193" i="13"/>
  <c r="U209" i="13"/>
  <c r="W209" i="13" s="1"/>
  <c r="Q209" i="13" s="1"/>
  <c r="X209" i="13" s="1"/>
  <c r="T209" i="13"/>
  <c r="U202" i="13"/>
  <c r="T202" i="13"/>
  <c r="U195" i="13"/>
  <c r="W195" i="13" s="1"/>
  <c r="Q195" i="13" s="1"/>
  <c r="X195" i="13" s="1"/>
  <c r="T195" i="13"/>
  <c r="U211" i="13"/>
  <c r="T211" i="13"/>
  <c r="U285" i="13"/>
  <c r="W285" i="13" s="1"/>
  <c r="Q285" i="13" s="1"/>
  <c r="X285" i="13" s="1"/>
  <c r="T285" i="13"/>
  <c r="U222" i="13"/>
  <c r="T222" i="13"/>
  <c r="U238" i="13"/>
  <c r="W238" i="13" s="1"/>
  <c r="Q238" i="13" s="1"/>
  <c r="X238" i="13" s="1"/>
  <c r="T238" i="13"/>
  <c r="U254" i="13"/>
  <c r="T254" i="13"/>
  <c r="U257" i="13"/>
  <c r="W257" i="13" s="1"/>
  <c r="Q257" i="13" s="1"/>
  <c r="X257" i="13" s="1"/>
  <c r="T257" i="13"/>
  <c r="U279" i="13"/>
  <c r="T279" i="13"/>
  <c r="U239" i="13"/>
  <c r="W239" i="13" s="1"/>
  <c r="Q239" i="13" s="1"/>
  <c r="X239" i="13" s="1"/>
  <c r="T239" i="13"/>
  <c r="U232" i="13"/>
  <c r="T232" i="13"/>
  <c r="U248" i="13"/>
  <c r="W248" i="13" s="1"/>
  <c r="Q248" i="13" s="1"/>
  <c r="X248" i="13" s="1"/>
  <c r="T248" i="13"/>
  <c r="U270" i="13"/>
  <c r="T270" i="13"/>
  <c r="U277" i="13"/>
  <c r="W277" i="13" s="1"/>
  <c r="Q277" i="13" s="1"/>
  <c r="X277" i="13" s="1"/>
  <c r="T277" i="13"/>
  <c r="U267" i="13"/>
  <c r="T267" i="13"/>
  <c r="U264" i="13"/>
  <c r="W264" i="13" s="1"/>
  <c r="Q264" i="13" s="1"/>
  <c r="X264" i="13" s="1"/>
  <c r="T264" i="13"/>
  <c r="U273" i="13"/>
  <c r="T273" i="13"/>
  <c r="U282" i="13"/>
  <c r="W282" i="13" s="1"/>
  <c r="Q282" i="13" s="1"/>
  <c r="X282" i="13" s="1"/>
  <c r="T282" i="13"/>
  <c r="U283" i="13"/>
  <c r="T283" i="13"/>
  <c r="U306" i="13"/>
  <c r="W306" i="13" s="1"/>
  <c r="Q306" i="13" s="1"/>
  <c r="X306" i="13" s="1"/>
  <c r="T306" i="13"/>
  <c r="U288" i="13"/>
  <c r="T288" i="13"/>
  <c r="U297" i="13"/>
  <c r="W297" i="13" s="1"/>
  <c r="Q297" i="13" s="1"/>
  <c r="X297" i="13" s="1"/>
  <c r="T297" i="13"/>
  <c r="U298" i="13"/>
  <c r="T298" i="13"/>
  <c r="U308" i="13"/>
  <c r="W308" i="13" s="1"/>
  <c r="Q308" i="13" s="1"/>
  <c r="X308" i="13" s="1"/>
  <c r="T308" i="13"/>
  <c r="U291" i="13"/>
  <c r="T291" i="13"/>
  <c r="U311" i="13"/>
  <c r="W311" i="13" s="1"/>
  <c r="Q311" i="13" s="1"/>
  <c r="X311" i="13" s="1"/>
  <c r="T311" i="13"/>
  <c r="AA10" i="12"/>
  <c r="AQ10" i="12" s="1"/>
  <c r="AS10" i="12" s="1"/>
  <c r="AA11" i="12"/>
  <c r="AQ11" i="12" s="1"/>
  <c r="AS11" i="12" s="1"/>
  <c r="AP19" i="12"/>
  <c r="U19" i="12" s="1"/>
  <c r="P5" i="12"/>
  <c r="Z5" i="12"/>
  <c r="AL5" i="12" s="1"/>
  <c r="AN5" i="12" s="1"/>
  <c r="AF15" i="12"/>
  <c r="S15" i="12" s="1"/>
  <c r="P20" i="12"/>
  <c r="AA19" i="12"/>
  <c r="AQ19" i="12" s="1"/>
  <c r="AS19" i="12" s="1"/>
  <c r="P6" i="12"/>
  <c r="Z6" i="12"/>
  <c r="AL6" i="12" s="1"/>
  <c r="AN6" i="12" s="1"/>
  <c r="AH13" i="12"/>
  <c r="AK13" i="12" s="1"/>
  <c r="T13" i="12" s="1"/>
  <c r="AP7" i="12"/>
  <c r="U7" i="12" s="1"/>
  <c r="P9" i="12"/>
  <c r="Z9" i="12"/>
  <c r="AL9" i="12" s="1"/>
  <c r="AN9" i="12" s="1"/>
  <c r="AA14" i="12"/>
  <c r="AQ14" i="12" s="1"/>
  <c r="AS14" i="12" s="1"/>
  <c r="AF14" i="12"/>
  <c r="S14" i="12" s="1"/>
  <c r="AK16" i="12"/>
  <c r="T16" i="12" s="1"/>
  <c r="M22" i="12"/>
  <c r="X21" i="12"/>
  <c r="AB21" i="12" s="1"/>
  <c r="AD21" i="12" s="1"/>
  <c r="AH6" i="12"/>
  <c r="P13" i="12"/>
  <c r="Z13" i="12"/>
  <c r="AL13" i="12" s="1"/>
  <c r="AN13" i="12" s="1"/>
  <c r="AU15" i="12"/>
  <c r="V15" i="12" s="1"/>
  <c r="AH9" i="12"/>
  <c r="AK6" i="12"/>
  <c r="T6" i="12" s="1"/>
  <c r="N21" i="12"/>
  <c r="Y20" i="12"/>
  <c r="AG20" i="12" s="1"/>
  <c r="AI20" i="12" s="1"/>
  <c r="AP15" i="12"/>
  <c r="U15" i="12" s="1"/>
  <c r="O21" i="12"/>
  <c r="Z20" i="12"/>
  <c r="AL20" i="12" s="1"/>
  <c r="AN20" i="12" s="1"/>
  <c r="AK15" i="12"/>
  <c r="T15" i="12" s="1"/>
  <c r="AF7" i="12"/>
  <c r="S7" i="12" s="1"/>
  <c r="AA12" i="12"/>
  <c r="AQ12" i="12" s="1"/>
  <c r="AS12" i="12" s="1"/>
  <c r="AH19" i="12"/>
  <c r="AK19" i="12" s="1"/>
  <c r="T19" i="12" s="1"/>
  <c r="AK9" i="12"/>
  <c r="T9" i="12" s="1"/>
  <c r="AK17" i="12"/>
  <c r="T17" i="12" s="1"/>
  <c r="AM11" i="12"/>
  <c r="AP11" i="12" s="1"/>
  <c r="U11" i="12" s="1"/>
  <c r="P8" i="12"/>
  <c r="Z8" i="12"/>
  <c r="AL8" i="12" s="1"/>
  <c r="AN8" i="12" s="1"/>
  <c r="AF12" i="12"/>
  <c r="S12" i="12" s="1"/>
  <c r="AG13" i="11"/>
  <c r="AI13" i="11" s="1"/>
  <c r="Y13" i="11" s="1"/>
  <c r="AF13" i="11"/>
  <c r="AG8" i="11"/>
  <c r="AF8" i="11"/>
  <c r="AG19" i="11"/>
  <c r="AI19" i="11" s="1"/>
  <c r="Y19" i="11" s="1"/>
  <c r="AF19" i="11"/>
  <c r="AG11" i="11"/>
  <c r="AF11" i="11"/>
  <c r="AG18" i="11"/>
  <c r="AI18" i="11" s="1"/>
  <c r="Y18" i="11" s="1"/>
  <c r="AF18" i="11"/>
  <c r="AG9" i="11"/>
  <c r="AF9" i="11"/>
  <c r="AG10" i="11"/>
  <c r="AI10" i="11" s="1"/>
  <c r="Y10" i="11" s="1"/>
  <c r="AF10" i="11"/>
  <c r="AG16" i="11"/>
  <c r="AF16" i="11"/>
  <c r="AD15" i="11"/>
  <c r="X15" i="11" s="1"/>
  <c r="AE15" i="11" s="1"/>
  <c r="AD5" i="11"/>
  <c r="X5" i="11" s="1"/>
  <c r="AE5" i="11" s="1"/>
  <c r="AD17" i="11"/>
  <c r="X17" i="11" s="1"/>
  <c r="AE17" i="11" s="1"/>
  <c r="AD14" i="11"/>
  <c r="X14" i="11" s="1"/>
  <c r="AE14" i="11" s="1"/>
  <c r="AG12" i="11"/>
  <c r="AI12" i="11" s="1"/>
  <c r="Y12" i="11" s="1"/>
  <c r="AF12" i="11"/>
  <c r="AG6" i="11"/>
  <c r="AF6" i="11"/>
  <c r="M21" i="11"/>
  <c r="S20" i="11"/>
  <c r="Z20" i="11" s="1"/>
  <c r="AB20" i="11" s="1"/>
  <c r="AG7" i="11"/>
  <c r="AI7" i="11" s="1"/>
  <c r="Y7" i="11" s="1"/>
  <c r="AF7" i="11"/>
  <c r="AG19" i="10"/>
  <c r="AF19" i="10"/>
  <c r="AG18" i="10"/>
  <c r="AF18" i="10"/>
  <c r="M21" i="10"/>
  <c r="S20" i="10"/>
  <c r="Z20" i="10" s="1"/>
  <c r="AB20" i="10" s="1"/>
  <c r="AG5" i="10"/>
  <c r="AI5" i="10" s="1"/>
  <c r="Y5" i="10" s="1"/>
  <c r="AF5" i="10"/>
  <c r="AD13" i="10"/>
  <c r="X13" i="10" s="1"/>
  <c r="AE13" i="10" s="1"/>
  <c r="AD14" i="10"/>
  <c r="X14" i="10" s="1"/>
  <c r="AE14" i="10" s="1"/>
  <c r="AG11" i="10"/>
  <c r="AI11" i="10" s="1"/>
  <c r="Y11" i="10" s="1"/>
  <c r="AF11" i="10"/>
  <c r="AG7" i="10"/>
  <c r="AF7" i="10"/>
  <c r="AG10" i="10"/>
  <c r="AI10" i="10" s="1"/>
  <c r="Y10" i="10" s="1"/>
  <c r="AF10" i="10"/>
  <c r="AG15" i="10"/>
  <c r="AF15" i="10"/>
  <c r="AG12" i="10"/>
  <c r="AI12" i="10" s="1"/>
  <c r="Y12" i="10" s="1"/>
  <c r="AF12" i="10"/>
  <c r="AD16" i="10"/>
  <c r="X16" i="10" s="1"/>
  <c r="AE16" i="10" s="1"/>
  <c r="AD17" i="10"/>
  <c r="X17" i="10" s="1"/>
  <c r="AE17" i="10" s="1"/>
  <c r="AG9" i="10"/>
  <c r="AI9" i="10" s="1"/>
  <c r="Y9" i="10" s="1"/>
  <c r="AF9" i="10"/>
  <c r="AG6" i="10"/>
  <c r="AF6" i="10"/>
  <c r="AG8" i="10"/>
  <c r="AI8" i="10" s="1"/>
  <c r="Y8" i="10" s="1"/>
  <c r="AF8" i="10"/>
  <c r="X66" i="15" l="1"/>
  <c r="N66" i="15" s="1"/>
  <c r="X74" i="15"/>
  <c r="N74" i="15" s="1"/>
  <c r="X49" i="15"/>
  <c r="N49" i="15" s="1"/>
  <c r="X10" i="15"/>
  <c r="N10" i="15" s="1"/>
  <c r="X7" i="15"/>
  <c r="N7" i="15" s="1"/>
  <c r="X12" i="15"/>
  <c r="N12" i="15" s="1"/>
  <c r="X43" i="15"/>
  <c r="N43" i="15" s="1"/>
  <c r="X59" i="15"/>
  <c r="N59" i="15" s="1"/>
  <c r="X67" i="15"/>
  <c r="N67" i="15" s="1"/>
  <c r="X75" i="15"/>
  <c r="N75" i="15" s="1"/>
  <c r="X14" i="15"/>
  <c r="N14" i="15" s="1"/>
  <c r="X57" i="15"/>
  <c r="N57" i="15" s="1"/>
  <c r="X8" i="15"/>
  <c r="N8" i="15" s="1"/>
  <c r="X19" i="15"/>
  <c r="N19" i="15" s="1"/>
  <c r="X27" i="15"/>
  <c r="N27" i="15" s="1"/>
  <c r="X35" i="15"/>
  <c r="N35" i="15" s="1"/>
  <c r="X21" i="15"/>
  <c r="N21" i="15" s="1"/>
  <c r="X30" i="15"/>
  <c r="N30" i="15" s="1"/>
  <c r="X38" i="15"/>
  <c r="N38" i="15" s="1"/>
  <c r="X46" i="15"/>
  <c r="N46" i="15" s="1"/>
  <c r="X54" i="15"/>
  <c r="N54" i="15" s="1"/>
  <c r="X60" i="15"/>
  <c r="N60" i="15" s="1"/>
  <c r="X68" i="15"/>
  <c r="N68" i="15" s="1"/>
  <c r="X76" i="15"/>
  <c r="N76" i="15" s="1"/>
  <c r="W149" i="13"/>
  <c r="Q149" i="13" s="1"/>
  <c r="X149" i="13" s="1"/>
  <c r="W71" i="13"/>
  <c r="Q71" i="13" s="1"/>
  <c r="X71" i="13" s="1"/>
  <c r="W121" i="13"/>
  <c r="Q121" i="13" s="1"/>
  <c r="X121" i="13" s="1"/>
  <c r="W56" i="13"/>
  <c r="Q56" i="13" s="1"/>
  <c r="X56" i="13" s="1"/>
  <c r="W64" i="13"/>
  <c r="Q64" i="13" s="1"/>
  <c r="X64" i="13" s="1"/>
  <c r="W38" i="13"/>
  <c r="Q38" i="13" s="1"/>
  <c r="X38" i="13" s="1"/>
  <c r="W299" i="13"/>
  <c r="Q299" i="13" s="1"/>
  <c r="X299" i="13" s="1"/>
  <c r="W290" i="13"/>
  <c r="Q290" i="13" s="1"/>
  <c r="X290" i="13" s="1"/>
  <c r="W296" i="13"/>
  <c r="Q296" i="13" s="1"/>
  <c r="X296" i="13" s="1"/>
  <c r="W272" i="13"/>
  <c r="Q272" i="13" s="1"/>
  <c r="X272" i="13" s="1"/>
  <c r="AH20" i="12"/>
  <c r="AR14" i="12"/>
  <c r="AR19" i="12"/>
  <c r="W275" i="13"/>
  <c r="Q275" i="13" s="1"/>
  <c r="X275" i="13" s="1"/>
  <c r="W262" i="13"/>
  <c r="Q262" i="13" s="1"/>
  <c r="X262" i="13" s="1"/>
  <c r="W240" i="13"/>
  <c r="Q240" i="13" s="1"/>
  <c r="X240" i="13" s="1"/>
  <c r="W247" i="13"/>
  <c r="Q247" i="13" s="1"/>
  <c r="X247" i="13" s="1"/>
  <c r="W246" i="13"/>
  <c r="Q246" i="13" s="1"/>
  <c r="X246" i="13" s="1"/>
  <c r="W249" i="13"/>
  <c r="Q249" i="13" s="1"/>
  <c r="X249" i="13" s="1"/>
  <c r="W203" i="13"/>
  <c r="Q203" i="13" s="1"/>
  <c r="X203" i="13" s="1"/>
  <c r="W245" i="13"/>
  <c r="Q245" i="13" s="1"/>
  <c r="X245" i="13" s="1"/>
  <c r="W210" i="13"/>
  <c r="Q210" i="13" s="1"/>
  <c r="X210" i="13" s="1"/>
  <c r="W185" i="13"/>
  <c r="Q185" i="13" s="1"/>
  <c r="X185" i="13" s="1"/>
  <c r="W170" i="13"/>
  <c r="Q170" i="13" s="1"/>
  <c r="X170" i="13" s="1"/>
  <c r="W138" i="13"/>
  <c r="Q138" i="13" s="1"/>
  <c r="X138" i="13" s="1"/>
  <c r="W173" i="13"/>
  <c r="Q173" i="13" s="1"/>
  <c r="X173" i="13" s="1"/>
  <c r="W180" i="13"/>
  <c r="Q180" i="13" s="1"/>
  <c r="X180" i="13" s="1"/>
  <c r="W148" i="13"/>
  <c r="Q148" i="13" s="1"/>
  <c r="X148" i="13" s="1"/>
  <c r="W141" i="13"/>
  <c r="Q141" i="13" s="1"/>
  <c r="X141" i="13" s="1"/>
  <c r="W115" i="13"/>
  <c r="Q115" i="13" s="1"/>
  <c r="X115" i="13" s="1"/>
  <c r="W83" i="13"/>
  <c r="Q83" i="13" s="1"/>
  <c r="X83" i="13" s="1"/>
  <c r="W175" i="13"/>
  <c r="Q175" i="13" s="1"/>
  <c r="X175" i="13" s="1"/>
  <c r="W134" i="13"/>
  <c r="Q134" i="13" s="1"/>
  <c r="X134" i="13" s="1"/>
  <c r="W102" i="13"/>
  <c r="Q102" i="13" s="1"/>
  <c r="X102" i="13" s="1"/>
  <c r="W186" i="13"/>
  <c r="Q186" i="13" s="1"/>
  <c r="X186" i="13" s="1"/>
  <c r="W117" i="13"/>
  <c r="Q117" i="13" s="1"/>
  <c r="X117" i="13" s="1"/>
  <c r="W85" i="13"/>
  <c r="Q85" i="13" s="1"/>
  <c r="X85" i="13" s="1"/>
  <c r="W137" i="13"/>
  <c r="Q137" i="13" s="1"/>
  <c r="X137" i="13" s="1"/>
  <c r="W104" i="13"/>
  <c r="Q104" i="13" s="1"/>
  <c r="X104" i="13" s="1"/>
  <c r="W36" i="13"/>
  <c r="Q36" i="13" s="1"/>
  <c r="X36" i="13" s="1"/>
  <c r="W10" i="13"/>
  <c r="Q10" i="13" s="1"/>
  <c r="X10" i="13" s="1"/>
  <c r="W84" i="13"/>
  <c r="Q84" i="13" s="1"/>
  <c r="X84" i="13" s="1"/>
  <c r="W39" i="13"/>
  <c r="Q39" i="13" s="1"/>
  <c r="X39" i="13" s="1"/>
  <c r="W12" i="13"/>
  <c r="Q12" i="13" s="1"/>
  <c r="X12" i="13" s="1"/>
  <c r="W34" i="13"/>
  <c r="Q34" i="13" s="1"/>
  <c r="X34" i="13" s="1"/>
  <c r="W100" i="13"/>
  <c r="Q100" i="13" s="1"/>
  <c r="X100" i="13" s="1"/>
  <c r="W5" i="13"/>
  <c r="Q5" i="13" s="1"/>
  <c r="X5" i="13" s="1"/>
  <c r="W49" i="13"/>
  <c r="Q49" i="13" s="1"/>
  <c r="X49" i="13" s="1"/>
  <c r="W294" i="13"/>
  <c r="Q294" i="13" s="1"/>
  <c r="X294" i="13" s="1"/>
  <c r="W310" i="13"/>
  <c r="Q310" i="13" s="1"/>
  <c r="X310" i="13" s="1"/>
  <c r="W265" i="13"/>
  <c r="Q265" i="13" s="1"/>
  <c r="X265" i="13" s="1"/>
  <c r="W235" i="13"/>
  <c r="Q235" i="13" s="1"/>
  <c r="X235" i="13" s="1"/>
  <c r="W191" i="13"/>
  <c r="Q191" i="13" s="1"/>
  <c r="X191" i="13" s="1"/>
  <c r="W190" i="13"/>
  <c r="Q190" i="13" s="1"/>
  <c r="X190" i="13" s="1"/>
  <c r="W184" i="13"/>
  <c r="Q184" i="13" s="1"/>
  <c r="X184" i="13" s="1"/>
  <c r="W119" i="13"/>
  <c r="Q119" i="13" s="1"/>
  <c r="X119" i="13" s="1"/>
  <c r="W90" i="13"/>
  <c r="Q90" i="13" s="1"/>
  <c r="X90" i="13" s="1"/>
  <c r="W40" i="13"/>
  <c r="Q40" i="13" s="1"/>
  <c r="X40" i="13" s="1"/>
  <c r="W59" i="13"/>
  <c r="Q59" i="13" s="1"/>
  <c r="X59" i="13" s="1"/>
  <c r="W54" i="13"/>
  <c r="Q54" i="13" s="1"/>
  <c r="X54" i="13" s="1"/>
  <c r="W37" i="13"/>
  <c r="Q37" i="13" s="1"/>
  <c r="X37" i="13" s="1"/>
  <c r="X5" i="14"/>
  <c r="N5" i="14" s="1"/>
  <c r="X58" i="14"/>
  <c r="N58" i="14" s="1"/>
  <c r="X29" i="14"/>
  <c r="N29" i="14" s="1"/>
  <c r="X41" i="14"/>
  <c r="N41" i="14" s="1"/>
  <c r="X57" i="14"/>
  <c r="N57" i="14" s="1"/>
  <c r="X73" i="14"/>
  <c r="N73" i="14" s="1"/>
  <c r="X46" i="14"/>
  <c r="N46" i="14" s="1"/>
  <c r="X15" i="14"/>
  <c r="N15" i="14" s="1"/>
  <c r="X24" i="14"/>
  <c r="N24" i="14" s="1"/>
  <c r="X40" i="14"/>
  <c r="N40" i="14" s="1"/>
  <c r="X56" i="14"/>
  <c r="N56" i="14" s="1"/>
  <c r="X72" i="14"/>
  <c r="N72" i="14" s="1"/>
  <c r="X50" i="14"/>
  <c r="N50" i="14" s="1"/>
  <c r="V23" i="15"/>
  <c r="U23" i="15"/>
  <c r="V32" i="15"/>
  <c r="U32" i="15"/>
  <c r="V62" i="15"/>
  <c r="U62" i="15"/>
  <c r="V15" i="15"/>
  <c r="U15" i="15"/>
  <c r="V39" i="15"/>
  <c r="X39" i="15" s="1"/>
  <c r="N39" i="15" s="1"/>
  <c r="U39" i="15"/>
  <c r="V50" i="15"/>
  <c r="U50" i="15"/>
  <c r="V53" i="15"/>
  <c r="X53" i="15" s="1"/>
  <c r="N53" i="15" s="1"/>
  <c r="U53" i="15"/>
  <c r="V29" i="15"/>
  <c r="U29" i="15"/>
  <c r="V40" i="15"/>
  <c r="X40" i="15" s="1"/>
  <c r="N40" i="15" s="1"/>
  <c r="U40" i="15"/>
  <c r="V70" i="15"/>
  <c r="U70" i="15"/>
  <c r="V20" i="15"/>
  <c r="X20" i="15" s="1"/>
  <c r="N20" i="15" s="1"/>
  <c r="U20" i="15"/>
  <c r="V71" i="15"/>
  <c r="U71" i="15"/>
  <c r="V45" i="15"/>
  <c r="X45" i="15" s="1"/>
  <c r="N45" i="15" s="1"/>
  <c r="U45" i="15"/>
  <c r="V26" i="15"/>
  <c r="U26" i="15"/>
  <c r="V56" i="15"/>
  <c r="X56" i="15" s="1"/>
  <c r="N56" i="15" s="1"/>
  <c r="U56" i="15"/>
  <c r="V63" i="15"/>
  <c r="U63" i="15"/>
  <c r="V13" i="15"/>
  <c r="X13" i="15" s="1"/>
  <c r="N13" i="15" s="1"/>
  <c r="U13" i="15"/>
  <c r="V69" i="15"/>
  <c r="U69" i="15"/>
  <c r="V37" i="15"/>
  <c r="X37" i="15" s="1"/>
  <c r="N37" i="15" s="1"/>
  <c r="U37" i="15"/>
  <c r="V44" i="15"/>
  <c r="U44" i="15"/>
  <c r="V9" i="15"/>
  <c r="X9" i="15" s="1"/>
  <c r="N9" i="15" s="1"/>
  <c r="U9" i="15"/>
  <c r="V16" i="15"/>
  <c r="U16" i="15"/>
  <c r="V6" i="15"/>
  <c r="X6" i="15" s="1"/>
  <c r="N6" i="15" s="1"/>
  <c r="U6" i="15"/>
  <c r="V22" i="15"/>
  <c r="U22" i="15"/>
  <c r="V34" i="15"/>
  <c r="X34" i="15" s="1"/>
  <c r="N34" i="15" s="1"/>
  <c r="U34" i="15"/>
  <c r="V64" i="15"/>
  <c r="U64" i="15"/>
  <c r="V73" i="15"/>
  <c r="X73" i="15" s="1"/>
  <c r="N73" i="15" s="1"/>
  <c r="U73" i="15"/>
  <c r="V18" i="15"/>
  <c r="U18" i="15"/>
  <c r="V24" i="15"/>
  <c r="X24" i="15" s="1"/>
  <c r="N24" i="15" s="1"/>
  <c r="U24" i="15"/>
  <c r="V52" i="15"/>
  <c r="U52" i="15"/>
  <c r="V65" i="15"/>
  <c r="X65" i="15" s="1"/>
  <c r="N65" i="15" s="1"/>
  <c r="U65" i="15"/>
  <c r="V41" i="15"/>
  <c r="U41" i="15"/>
  <c r="V51" i="15"/>
  <c r="X51" i="15" s="1"/>
  <c r="N51" i="15" s="1"/>
  <c r="U51" i="15"/>
  <c r="V31" i="15"/>
  <c r="U31" i="15"/>
  <c r="V47" i="15"/>
  <c r="X47" i="15" s="1"/>
  <c r="N47" i="15" s="1"/>
  <c r="U47" i="15"/>
  <c r="V72" i="15"/>
  <c r="U72" i="15"/>
  <c r="V25" i="14"/>
  <c r="X25" i="14" s="1"/>
  <c r="N25" i="14" s="1"/>
  <c r="U25" i="14"/>
  <c r="V53" i="14"/>
  <c r="U53" i="14"/>
  <c r="V19" i="14"/>
  <c r="X19" i="14" s="1"/>
  <c r="N19" i="14" s="1"/>
  <c r="U19" i="14"/>
  <c r="V63" i="14"/>
  <c r="U63" i="14"/>
  <c r="X42" i="14"/>
  <c r="N42" i="14" s="1"/>
  <c r="X14" i="14"/>
  <c r="N14" i="14" s="1"/>
  <c r="X33" i="14"/>
  <c r="N33" i="14" s="1"/>
  <c r="X49" i="14"/>
  <c r="N49" i="14" s="1"/>
  <c r="X65" i="14"/>
  <c r="N65" i="14" s="1"/>
  <c r="X22" i="14"/>
  <c r="N22" i="14" s="1"/>
  <c r="X8" i="14"/>
  <c r="N8" i="14" s="1"/>
  <c r="X20" i="14"/>
  <c r="N20" i="14" s="1"/>
  <c r="X32" i="14"/>
  <c r="N32" i="14" s="1"/>
  <c r="X48" i="14"/>
  <c r="N48" i="14" s="1"/>
  <c r="X64" i="14"/>
  <c r="N64" i="14" s="1"/>
  <c r="X30" i="14"/>
  <c r="N30" i="14" s="1"/>
  <c r="X70" i="14"/>
  <c r="N70" i="14" s="1"/>
  <c r="X27" i="14"/>
  <c r="N27" i="14" s="1"/>
  <c r="X43" i="14"/>
  <c r="N43" i="14" s="1"/>
  <c r="X59" i="14"/>
  <c r="N59" i="14" s="1"/>
  <c r="X75" i="14"/>
  <c r="N75" i="14" s="1"/>
  <c r="V54" i="14"/>
  <c r="U54" i="14"/>
  <c r="V10" i="14"/>
  <c r="U10" i="14"/>
  <c r="V61" i="14"/>
  <c r="U61" i="14"/>
  <c r="V66" i="14"/>
  <c r="U66" i="14"/>
  <c r="V28" i="14"/>
  <c r="U28" i="14"/>
  <c r="V60" i="14"/>
  <c r="U60" i="14"/>
  <c r="V62" i="14"/>
  <c r="U62" i="14"/>
  <c r="V39" i="14"/>
  <c r="U39" i="14"/>
  <c r="V71" i="14"/>
  <c r="U71" i="14"/>
  <c r="V38" i="14"/>
  <c r="U38" i="14"/>
  <c r="V18" i="14"/>
  <c r="U18" i="14"/>
  <c r="V74" i="14"/>
  <c r="U74" i="14"/>
  <c r="V37" i="14"/>
  <c r="U37" i="14"/>
  <c r="V69" i="14"/>
  <c r="U69" i="14"/>
  <c r="V11" i="14"/>
  <c r="U11" i="14"/>
  <c r="V36" i="14"/>
  <c r="U36" i="14"/>
  <c r="V68" i="14"/>
  <c r="U68" i="14"/>
  <c r="V16" i="14"/>
  <c r="U16" i="14"/>
  <c r="V47" i="14"/>
  <c r="U47" i="14"/>
  <c r="V26" i="14"/>
  <c r="U26" i="14"/>
  <c r="V34" i="14"/>
  <c r="U34" i="14"/>
  <c r="V52" i="14"/>
  <c r="U52" i="14"/>
  <c r="V31" i="14"/>
  <c r="U31" i="14"/>
  <c r="X9" i="14"/>
  <c r="N9" i="14" s="1"/>
  <c r="X35" i="14"/>
  <c r="N35" i="14" s="1"/>
  <c r="X51" i="14"/>
  <c r="N51" i="14" s="1"/>
  <c r="X67" i="14"/>
  <c r="N67" i="14" s="1"/>
  <c r="V21" i="14"/>
  <c r="U21" i="14"/>
  <c r="V6" i="14"/>
  <c r="U6" i="14"/>
  <c r="V45" i="14"/>
  <c r="U45" i="14"/>
  <c r="V13" i="14"/>
  <c r="U13" i="14"/>
  <c r="U7" i="14"/>
  <c r="V7" i="14"/>
  <c r="V44" i="14"/>
  <c r="U44" i="14"/>
  <c r="V17" i="14"/>
  <c r="U17" i="14"/>
  <c r="V23" i="14"/>
  <c r="U23" i="14"/>
  <c r="V55" i="14"/>
  <c r="U55" i="14"/>
  <c r="X12" i="14"/>
  <c r="N12" i="14" s="1"/>
  <c r="Z311" i="13"/>
  <c r="Y311" i="13"/>
  <c r="Z306" i="13"/>
  <c r="Y306" i="13"/>
  <c r="Z264" i="13"/>
  <c r="Y264" i="13"/>
  <c r="Z257" i="13"/>
  <c r="Y257" i="13"/>
  <c r="Z195" i="13"/>
  <c r="Y195" i="13"/>
  <c r="Z216" i="13"/>
  <c r="Y216" i="13"/>
  <c r="Z194" i="13"/>
  <c r="Y194" i="13"/>
  <c r="Z183" i="13"/>
  <c r="Y183" i="13"/>
  <c r="Z110" i="13"/>
  <c r="Y110" i="13"/>
  <c r="Z109" i="13"/>
  <c r="Y109" i="13"/>
  <c r="Z74" i="13"/>
  <c r="Y74" i="13"/>
  <c r="Z68" i="13"/>
  <c r="Y68" i="13"/>
  <c r="Z116" i="13"/>
  <c r="Y116" i="13"/>
  <c r="Z17" i="13"/>
  <c r="Y17" i="13"/>
  <c r="Z278" i="13"/>
  <c r="Y278" i="13"/>
  <c r="Z207" i="13"/>
  <c r="Y207" i="13"/>
  <c r="Z135" i="13"/>
  <c r="Y135" i="13"/>
  <c r="Z66" i="13"/>
  <c r="Y66" i="13"/>
  <c r="Z33" i="13"/>
  <c r="Y33" i="13"/>
  <c r="Z276" i="13"/>
  <c r="Y276" i="13"/>
  <c r="Z271" i="13"/>
  <c r="Y271" i="13"/>
  <c r="Z227" i="13"/>
  <c r="Y227" i="13"/>
  <c r="Z253" i="13"/>
  <c r="Y253" i="13"/>
  <c r="Z188" i="13"/>
  <c r="Y188" i="13"/>
  <c r="Z200" i="13"/>
  <c r="Y200" i="13"/>
  <c r="Z130" i="13"/>
  <c r="Y130" i="13"/>
  <c r="W291" i="13"/>
  <c r="Q291" i="13" s="1"/>
  <c r="X291" i="13" s="1"/>
  <c r="W288" i="13"/>
  <c r="Q288" i="13" s="1"/>
  <c r="X288" i="13" s="1"/>
  <c r="W273" i="13"/>
  <c r="Q273" i="13" s="1"/>
  <c r="X273" i="13" s="1"/>
  <c r="W270" i="13"/>
  <c r="Q270" i="13" s="1"/>
  <c r="X270" i="13" s="1"/>
  <c r="W279" i="13"/>
  <c r="Q279" i="13" s="1"/>
  <c r="X279" i="13" s="1"/>
  <c r="W222" i="13"/>
  <c r="Q222" i="13" s="1"/>
  <c r="X222" i="13" s="1"/>
  <c r="W211" i="13"/>
  <c r="Q211" i="13" s="1"/>
  <c r="X211" i="13" s="1"/>
  <c r="W193" i="13"/>
  <c r="Q193" i="13" s="1"/>
  <c r="X193" i="13" s="1"/>
  <c r="W178" i="13"/>
  <c r="Q178" i="13" s="1"/>
  <c r="X178" i="13" s="1"/>
  <c r="W146" i="13"/>
  <c r="Q146" i="13" s="1"/>
  <c r="X146" i="13" s="1"/>
  <c r="W181" i="13"/>
  <c r="Q181" i="13" s="1"/>
  <c r="X181" i="13" s="1"/>
  <c r="W233" i="13"/>
  <c r="Q233" i="13" s="1"/>
  <c r="X233" i="13" s="1"/>
  <c r="W172" i="13"/>
  <c r="Q172" i="13" s="1"/>
  <c r="X172" i="13" s="1"/>
  <c r="W140" i="13"/>
  <c r="Q140" i="13" s="1"/>
  <c r="X140" i="13" s="1"/>
  <c r="W139" i="13"/>
  <c r="Q139" i="13" s="1"/>
  <c r="X139" i="13" s="1"/>
  <c r="W107" i="13"/>
  <c r="Q107" i="13" s="1"/>
  <c r="X107" i="13" s="1"/>
  <c r="W75" i="13"/>
  <c r="Q75" i="13" s="1"/>
  <c r="X75" i="13" s="1"/>
  <c r="W126" i="13"/>
  <c r="Q126" i="13" s="1"/>
  <c r="X126" i="13" s="1"/>
  <c r="W94" i="13"/>
  <c r="Q94" i="13" s="1"/>
  <c r="X94" i="13" s="1"/>
  <c r="W167" i="13"/>
  <c r="Q167" i="13" s="1"/>
  <c r="X167" i="13" s="1"/>
  <c r="W125" i="13"/>
  <c r="Q125" i="13" s="1"/>
  <c r="X125" i="13" s="1"/>
  <c r="W93" i="13"/>
  <c r="Q93" i="13" s="1"/>
  <c r="X93" i="13" s="1"/>
  <c r="W128" i="13"/>
  <c r="Q128" i="13" s="1"/>
  <c r="X128" i="13" s="1"/>
  <c r="W60" i="13"/>
  <c r="Q60" i="13" s="1"/>
  <c r="X60" i="13" s="1"/>
  <c r="W8" i="13"/>
  <c r="Q8" i="13" s="1"/>
  <c r="X8" i="13" s="1"/>
  <c r="W92" i="13"/>
  <c r="Q92" i="13" s="1"/>
  <c r="X92" i="13" s="1"/>
  <c r="W63" i="13"/>
  <c r="Q63" i="13" s="1"/>
  <c r="X63" i="13" s="1"/>
  <c r="W31" i="13"/>
  <c r="Q31" i="13" s="1"/>
  <c r="X31" i="13" s="1"/>
  <c r="W88" i="13"/>
  <c r="Q88" i="13" s="1"/>
  <c r="X88" i="13" s="1"/>
  <c r="W42" i="13"/>
  <c r="Q42" i="13" s="1"/>
  <c r="X42" i="13" s="1"/>
  <c r="W15" i="13"/>
  <c r="Q15" i="13" s="1"/>
  <c r="X15" i="13" s="1"/>
  <c r="W25" i="13"/>
  <c r="Q25" i="13" s="1"/>
  <c r="X25" i="13" s="1"/>
  <c r="W72" i="13"/>
  <c r="Q72" i="13" s="1"/>
  <c r="X72" i="13" s="1"/>
  <c r="W303" i="13"/>
  <c r="Q303" i="13" s="1"/>
  <c r="X303" i="13" s="1"/>
  <c r="W284" i="13"/>
  <c r="Q284" i="13" s="1"/>
  <c r="X284" i="13" s="1"/>
  <c r="W260" i="13"/>
  <c r="Q260" i="13" s="1"/>
  <c r="X260" i="13" s="1"/>
  <c r="W251" i="13"/>
  <c r="Q251" i="13" s="1"/>
  <c r="X251" i="13" s="1"/>
  <c r="W234" i="13"/>
  <c r="Q234" i="13" s="1"/>
  <c r="X234" i="13" s="1"/>
  <c r="W214" i="13"/>
  <c r="Q214" i="13" s="1"/>
  <c r="X214" i="13" s="1"/>
  <c r="W142" i="13"/>
  <c r="Q142" i="13" s="1"/>
  <c r="X142" i="13" s="1"/>
  <c r="W152" i="13"/>
  <c r="Q152" i="13" s="1"/>
  <c r="X152" i="13" s="1"/>
  <c r="W87" i="13"/>
  <c r="Q87" i="13" s="1"/>
  <c r="X87" i="13" s="1"/>
  <c r="W179" i="13"/>
  <c r="Q179" i="13" s="1"/>
  <c r="X179" i="13" s="1"/>
  <c r="W73" i="13"/>
  <c r="Q73" i="13" s="1"/>
  <c r="X73" i="13" s="1"/>
  <c r="W208" i="13"/>
  <c r="Q208" i="13" s="1"/>
  <c r="X208" i="13" s="1"/>
  <c r="W27" i="13"/>
  <c r="Q27" i="13" s="1"/>
  <c r="X27" i="13" s="1"/>
  <c r="W22" i="13"/>
  <c r="Q22" i="13" s="1"/>
  <c r="X22" i="13" s="1"/>
  <c r="W21" i="13"/>
  <c r="Q21" i="13" s="1"/>
  <c r="X21" i="13" s="1"/>
  <c r="W302" i="13"/>
  <c r="Q302" i="13" s="1"/>
  <c r="X302" i="13" s="1"/>
  <c r="W292" i="13"/>
  <c r="Q292" i="13" s="1"/>
  <c r="X292" i="13" s="1"/>
  <c r="W287" i="13"/>
  <c r="Q287" i="13" s="1"/>
  <c r="X287" i="13" s="1"/>
  <c r="W286" i="13"/>
  <c r="Q286" i="13" s="1"/>
  <c r="X286" i="13" s="1"/>
  <c r="W268" i="13"/>
  <c r="Q268" i="13" s="1"/>
  <c r="X268" i="13" s="1"/>
  <c r="W258" i="13"/>
  <c r="Q258" i="13" s="1"/>
  <c r="X258" i="13" s="1"/>
  <c r="W236" i="13"/>
  <c r="Q236" i="13" s="1"/>
  <c r="X236" i="13" s="1"/>
  <c r="W243" i="13"/>
  <c r="Q243" i="13" s="1"/>
  <c r="X243" i="13" s="1"/>
  <c r="W242" i="13"/>
  <c r="Q242" i="13" s="1"/>
  <c r="X242" i="13" s="1"/>
  <c r="W225" i="13"/>
  <c r="Q225" i="13" s="1"/>
  <c r="X225" i="13" s="1"/>
  <c r="W199" i="13"/>
  <c r="Q199" i="13" s="1"/>
  <c r="X199" i="13" s="1"/>
  <c r="W229" i="13"/>
  <c r="Q229" i="13" s="1"/>
  <c r="X229" i="13" s="1"/>
  <c r="W217" i="13"/>
  <c r="Q217" i="13" s="1"/>
  <c r="X217" i="13" s="1"/>
  <c r="W197" i="13"/>
  <c r="Q197" i="13" s="1"/>
  <c r="X197" i="13" s="1"/>
  <c r="W182" i="13"/>
  <c r="Q182" i="13" s="1"/>
  <c r="X182" i="13" s="1"/>
  <c r="W150" i="13"/>
  <c r="Q150" i="13" s="1"/>
  <c r="X150" i="13" s="1"/>
  <c r="W169" i="13"/>
  <c r="Q169" i="13" s="1"/>
  <c r="X169" i="13" s="1"/>
  <c r="W219" i="13"/>
  <c r="Q219" i="13" s="1"/>
  <c r="X219" i="13" s="1"/>
  <c r="W160" i="13"/>
  <c r="Q160" i="13" s="1"/>
  <c r="X160" i="13" s="1"/>
  <c r="W127" i="13"/>
  <c r="Q127" i="13" s="1"/>
  <c r="X127" i="13" s="1"/>
  <c r="W95" i="13"/>
  <c r="Q95" i="13" s="1"/>
  <c r="X95" i="13" s="1"/>
  <c r="W143" i="13"/>
  <c r="Q143" i="13" s="1"/>
  <c r="X143" i="13" s="1"/>
  <c r="W114" i="13"/>
  <c r="Q114" i="13" s="1"/>
  <c r="X114" i="13" s="1"/>
  <c r="W82" i="13"/>
  <c r="Q82" i="13" s="1"/>
  <c r="X82" i="13" s="1"/>
  <c r="W113" i="13"/>
  <c r="Q113" i="13" s="1"/>
  <c r="X113" i="13" s="1"/>
  <c r="W81" i="13"/>
  <c r="Q81" i="13" s="1"/>
  <c r="X81" i="13" s="1"/>
  <c r="W124" i="13"/>
  <c r="Q124" i="13" s="1"/>
  <c r="X124" i="13" s="1"/>
  <c r="W32" i="13"/>
  <c r="Q32" i="13" s="1"/>
  <c r="X32" i="13" s="1"/>
  <c r="W108" i="13"/>
  <c r="Q108" i="13" s="1"/>
  <c r="X108" i="13" s="1"/>
  <c r="W51" i="13"/>
  <c r="Q51" i="13" s="1"/>
  <c r="X51" i="13" s="1"/>
  <c r="W19" i="13"/>
  <c r="Q19" i="13" s="1"/>
  <c r="X19" i="13" s="1"/>
  <c r="W80" i="13"/>
  <c r="Q80" i="13" s="1"/>
  <c r="X80" i="13" s="1"/>
  <c r="W62" i="13"/>
  <c r="Q62" i="13" s="1"/>
  <c r="X62" i="13" s="1"/>
  <c r="W30" i="13"/>
  <c r="Q30" i="13" s="1"/>
  <c r="X30" i="13" s="1"/>
  <c r="W29" i="13"/>
  <c r="Q29" i="13" s="1"/>
  <c r="X29" i="13" s="1"/>
  <c r="W53" i="13"/>
  <c r="Q53" i="13" s="1"/>
  <c r="X53" i="13" s="1"/>
  <c r="W263" i="13"/>
  <c r="Q263" i="13" s="1"/>
  <c r="X263" i="13" s="1"/>
  <c r="W250" i="13"/>
  <c r="Q250" i="13" s="1"/>
  <c r="X250" i="13" s="1"/>
  <c r="W189" i="13"/>
  <c r="Q189" i="13" s="1"/>
  <c r="X189" i="13" s="1"/>
  <c r="W261" i="13"/>
  <c r="Q261" i="13" s="1"/>
  <c r="X261" i="13" s="1"/>
  <c r="W168" i="13"/>
  <c r="Q168" i="13" s="1"/>
  <c r="X168" i="13" s="1"/>
  <c r="W103" i="13"/>
  <c r="Q103" i="13" s="1"/>
  <c r="X103" i="13" s="1"/>
  <c r="W106" i="13"/>
  <c r="Q106" i="13" s="1"/>
  <c r="X106" i="13" s="1"/>
  <c r="W132" i="13"/>
  <c r="Q132" i="13" s="1"/>
  <c r="X132" i="13" s="1"/>
  <c r="W24" i="13"/>
  <c r="Q24" i="13" s="1"/>
  <c r="X24" i="13" s="1"/>
  <c r="W155" i="13"/>
  <c r="Q155" i="13" s="1"/>
  <c r="X155" i="13" s="1"/>
  <c r="W14" i="13"/>
  <c r="Q14" i="13" s="1"/>
  <c r="X14" i="13" s="1"/>
  <c r="W305" i="13"/>
  <c r="Q305" i="13" s="1"/>
  <c r="X305" i="13" s="1"/>
  <c r="W280" i="13"/>
  <c r="Q280" i="13" s="1"/>
  <c r="X280" i="13" s="1"/>
  <c r="W274" i="13"/>
  <c r="Q274" i="13" s="1"/>
  <c r="X274" i="13" s="1"/>
  <c r="W256" i="13"/>
  <c r="Q256" i="13" s="1"/>
  <c r="X256" i="13" s="1"/>
  <c r="W259" i="13"/>
  <c r="Q259" i="13" s="1"/>
  <c r="X259" i="13" s="1"/>
  <c r="W269" i="13"/>
  <c r="Q269" i="13" s="1"/>
  <c r="X269" i="13" s="1"/>
  <c r="W224" i="13"/>
  <c r="Q224" i="13" s="1"/>
  <c r="X224" i="13" s="1"/>
  <c r="W231" i="13"/>
  <c r="Q231" i="13" s="1"/>
  <c r="X231" i="13" s="1"/>
  <c r="W230" i="13"/>
  <c r="Q230" i="13" s="1"/>
  <c r="X230" i="13" s="1"/>
  <c r="W221" i="13"/>
  <c r="Q221" i="13" s="1"/>
  <c r="X221" i="13" s="1"/>
  <c r="W187" i="13"/>
  <c r="Q187" i="13" s="1"/>
  <c r="X187" i="13" s="1"/>
  <c r="W223" i="13"/>
  <c r="Q223" i="13" s="1"/>
  <c r="X223" i="13" s="1"/>
  <c r="W201" i="13"/>
  <c r="Q201" i="13" s="1"/>
  <c r="X201" i="13" s="1"/>
  <c r="W196" i="13"/>
  <c r="Q196" i="13" s="1"/>
  <c r="X196" i="13" s="1"/>
  <c r="W154" i="13"/>
  <c r="Q154" i="13" s="1"/>
  <c r="X154" i="13" s="1"/>
  <c r="W192" i="13"/>
  <c r="Q192" i="13" s="1"/>
  <c r="X192" i="13" s="1"/>
  <c r="W157" i="13"/>
  <c r="Q157" i="13" s="1"/>
  <c r="X157" i="13" s="1"/>
  <c r="W164" i="13"/>
  <c r="Q164" i="13" s="1"/>
  <c r="X164" i="13" s="1"/>
  <c r="W159" i="13"/>
  <c r="Q159" i="13" s="1"/>
  <c r="X159" i="13" s="1"/>
  <c r="W131" i="13"/>
  <c r="Q131" i="13" s="1"/>
  <c r="X131" i="13" s="1"/>
  <c r="W99" i="13"/>
  <c r="Q99" i="13" s="1"/>
  <c r="X99" i="13" s="1"/>
  <c r="W67" i="13"/>
  <c r="Q67" i="13" s="1"/>
  <c r="X67" i="13" s="1"/>
  <c r="W151" i="13"/>
  <c r="Q151" i="13" s="1"/>
  <c r="X151" i="13" s="1"/>
  <c r="W118" i="13"/>
  <c r="Q118" i="13" s="1"/>
  <c r="X118" i="13" s="1"/>
  <c r="W86" i="13"/>
  <c r="Q86" i="13" s="1"/>
  <c r="X86" i="13" s="1"/>
  <c r="W133" i="13"/>
  <c r="Q133" i="13" s="1"/>
  <c r="X133" i="13" s="1"/>
  <c r="W101" i="13"/>
  <c r="Q101" i="13" s="1"/>
  <c r="X101" i="13" s="1"/>
  <c r="W69" i="13"/>
  <c r="Q69" i="13" s="1"/>
  <c r="X69" i="13" s="1"/>
  <c r="W120" i="13"/>
  <c r="Q120" i="13" s="1"/>
  <c r="X120" i="13" s="1"/>
  <c r="W52" i="13"/>
  <c r="Q52" i="13" s="1"/>
  <c r="X52" i="13" s="1"/>
  <c r="W20" i="13"/>
  <c r="Q20" i="13" s="1"/>
  <c r="X20" i="13" s="1"/>
  <c r="W136" i="13"/>
  <c r="Q136" i="13" s="1"/>
  <c r="X136" i="13" s="1"/>
  <c r="W55" i="13"/>
  <c r="Q55" i="13" s="1"/>
  <c r="X55" i="13" s="1"/>
  <c r="W23" i="13"/>
  <c r="Q23" i="13" s="1"/>
  <c r="X23" i="13" s="1"/>
  <c r="W50" i="13"/>
  <c r="Q50" i="13" s="1"/>
  <c r="X50" i="13" s="1"/>
  <c r="W18" i="13"/>
  <c r="Q18" i="13" s="1"/>
  <c r="X18" i="13" s="1"/>
  <c r="W45" i="13"/>
  <c r="Q45" i="13" s="1"/>
  <c r="X45" i="13" s="1"/>
  <c r="W57" i="13"/>
  <c r="Q57" i="13" s="1"/>
  <c r="X57" i="13" s="1"/>
  <c r="W307" i="13"/>
  <c r="Q307" i="13" s="1"/>
  <c r="X307" i="13" s="1"/>
  <c r="W293" i="13"/>
  <c r="Q293" i="13" s="1"/>
  <c r="X293" i="13" s="1"/>
  <c r="W281" i="13"/>
  <c r="Q281" i="13" s="1"/>
  <c r="X281" i="13" s="1"/>
  <c r="W228" i="13"/>
  <c r="Q228" i="13" s="1"/>
  <c r="X228" i="13" s="1"/>
  <c r="W218" i="13"/>
  <c r="Q218" i="13" s="1"/>
  <c r="X218" i="13" s="1"/>
  <c r="W198" i="13"/>
  <c r="Q198" i="13" s="1"/>
  <c r="X198" i="13" s="1"/>
  <c r="W158" i="13"/>
  <c r="Q158" i="13" s="1"/>
  <c r="X158" i="13" s="1"/>
  <c r="W204" i="13"/>
  <c r="Q204" i="13" s="1"/>
  <c r="X204" i="13" s="1"/>
  <c r="W171" i="13"/>
  <c r="Q171" i="13" s="1"/>
  <c r="X171" i="13" s="1"/>
  <c r="W89" i="13"/>
  <c r="Q89" i="13" s="1"/>
  <c r="X89" i="13" s="1"/>
  <c r="W147" i="13"/>
  <c r="Q147" i="13" s="1"/>
  <c r="X147" i="13" s="1"/>
  <c r="W43" i="13"/>
  <c r="Q43" i="13" s="1"/>
  <c r="X43" i="13" s="1"/>
  <c r="W11" i="13"/>
  <c r="Q11" i="13" s="1"/>
  <c r="X11" i="13" s="1"/>
  <c r="Z308" i="13"/>
  <c r="Y308" i="13"/>
  <c r="Z282" i="13"/>
  <c r="Y282" i="13"/>
  <c r="Z248" i="13"/>
  <c r="Y248" i="13"/>
  <c r="Z238" i="13"/>
  <c r="Y238" i="13"/>
  <c r="Z209" i="13"/>
  <c r="Y209" i="13"/>
  <c r="Z237" i="13"/>
  <c r="Y237" i="13"/>
  <c r="Z156" i="13"/>
  <c r="Y156" i="13"/>
  <c r="Z91" i="13"/>
  <c r="Y91" i="13"/>
  <c r="Z212" i="13"/>
  <c r="Y212" i="13"/>
  <c r="Z77" i="13"/>
  <c r="Y77" i="13"/>
  <c r="Z13" i="13"/>
  <c r="Y13" i="13"/>
  <c r="Z47" i="13"/>
  <c r="Y47" i="13"/>
  <c r="Z26" i="13"/>
  <c r="Y26" i="13"/>
  <c r="Z61" i="13"/>
  <c r="Y61" i="13"/>
  <c r="Z266" i="13"/>
  <c r="Y266" i="13"/>
  <c r="Z205" i="13"/>
  <c r="Y205" i="13"/>
  <c r="Z122" i="13"/>
  <c r="Y122" i="13"/>
  <c r="Z78" i="13"/>
  <c r="Y78" i="13"/>
  <c r="Z295" i="13"/>
  <c r="Y295" i="13"/>
  <c r="Z289" i="13"/>
  <c r="Y289" i="13"/>
  <c r="Z220" i="13"/>
  <c r="Y220" i="13"/>
  <c r="Z215" i="13"/>
  <c r="Y215" i="13"/>
  <c r="Z213" i="13"/>
  <c r="Y213" i="13"/>
  <c r="Z79" i="13"/>
  <c r="Y79" i="13"/>
  <c r="W298" i="13"/>
  <c r="Q298" i="13" s="1"/>
  <c r="X298" i="13" s="1"/>
  <c r="W283" i="13"/>
  <c r="Q283" i="13" s="1"/>
  <c r="X283" i="13" s="1"/>
  <c r="W267" i="13"/>
  <c r="Q267" i="13" s="1"/>
  <c r="X267" i="13" s="1"/>
  <c r="W232" i="13"/>
  <c r="Q232" i="13" s="1"/>
  <c r="X232" i="13" s="1"/>
  <c r="W254" i="13"/>
  <c r="Q254" i="13" s="1"/>
  <c r="X254" i="13" s="1"/>
  <c r="W202" i="13"/>
  <c r="Q202" i="13" s="1"/>
  <c r="X202" i="13" s="1"/>
  <c r="W28" i="13"/>
  <c r="Q28" i="13" s="1"/>
  <c r="X28" i="13" s="1"/>
  <c r="Z297" i="13"/>
  <c r="Y297" i="13"/>
  <c r="Z277" i="13"/>
  <c r="Y277" i="13"/>
  <c r="Z239" i="13"/>
  <c r="Y239" i="13"/>
  <c r="Z285" i="13"/>
  <c r="Y285" i="13"/>
  <c r="Z162" i="13"/>
  <c r="Y162" i="13"/>
  <c r="Z165" i="13"/>
  <c r="Y165" i="13"/>
  <c r="Z123" i="13"/>
  <c r="Y123" i="13"/>
  <c r="Z163" i="13"/>
  <c r="Y163" i="13"/>
  <c r="Z145" i="13"/>
  <c r="Y145" i="13"/>
  <c r="Z44" i="13"/>
  <c r="Y44" i="13"/>
  <c r="Z112" i="13"/>
  <c r="Y112" i="13"/>
  <c r="Z58" i="13"/>
  <c r="Y58" i="13"/>
  <c r="Z6" i="13"/>
  <c r="Y6" i="13"/>
  <c r="Z309" i="13"/>
  <c r="Y309" i="13"/>
  <c r="Z255" i="13"/>
  <c r="Y255" i="13"/>
  <c r="Z177" i="13"/>
  <c r="Y177" i="13"/>
  <c r="Z105" i="13"/>
  <c r="Y105" i="13"/>
  <c r="Z96" i="13"/>
  <c r="Y96" i="13"/>
  <c r="Z301" i="13"/>
  <c r="Y301" i="13"/>
  <c r="Z300" i="13"/>
  <c r="Y300" i="13"/>
  <c r="Z252" i="13"/>
  <c r="Y252" i="13"/>
  <c r="Z226" i="13"/>
  <c r="Y226" i="13"/>
  <c r="Z206" i="13"/>
  <c r="Y206" i="13"/>
  <c r="Z166" i="13"/>
  <c r="Y166" i="13"/>
  <c r="Z153" i="13"/>
  <c r="Y153" i="13"/>
  <c r="Z176" i="13"/>
  <c r="Y176" i="13"/>
  <c r="Z144" i="13"/>
  <c r="Y144" i="13"/>
  <c r="Z111" i="13"/>
  <c r="Y111" i="13"/>
  <c r="Z98" i="13"/>
  <c r="Y98" i="13"/>
  <c r="Z129" i="13"/>
  <c r="Y129" i="13"/>
  <c r="Z97" i="13"/>
  <c r="Y97" i="13"/>
  <c r="Z65" i="13"/>
  <c r="Y65" i="13"/>
  <c r="Z48" i="13"/>
  <c r="Y48" i="13"/>
  <c r="Z16" i="13"/>
  <c r="Y16" i="13"/>
  <c r="Z76" i="13"/>
  <c r="Y76" i="13"/>
  <c r="Z35" i="13"/>
  <c r="Y35" i="13"/>
  <c r="Z7" i="13"/>
  <c r="Y7" i="13"/>
  <c r="Z70" i="13"/>
  <c r="Y70" i="13"/>
  <c r="Z46" i="13"/>
  <c r="Y46" i="13"/>
  <c r="Z9" i="13"/>
  <c r="Y9" i="13"/>
  <c r="Z41" i="13"/>
  <c r="Y41" i="13"/>
  <c r="Z304" i="13"/>
  <c r="Y304" i="13"/>
  <c r="Z244" i="13"/>
  <c r="Y244" i="13"/>
  <c r="Z241" i="13"/>
  <c r="Y241" i="13"/>
  <c r="Z174" i="13"/>
  <c r="Y174" i="13"/>
  <c r="Z161" i="13"/>
  <c r="Y161" i="13"/>
  <c r="Z149" i="13"/>
  <c r="Y149" i="13"/>
  <c r="Z71" i="13"/>
  <c r="Y71" i="13"/>
  <c r="Z121" i="13"/>
  <c r="Y121" i="13"/>
  <c r="Z56" i="13"/>
  <c r="Y56" i="13"/>
  <c r="Z64" i="13"/>
  <c r="Y64" i="13"/>
  <c r="Z38" i="13"/>
  <c r="Y38" i="13"/>
  <c r="Z299" i="13"/>
  <c r="Y299" i="13"/>
  <c r="Z290" i="13"/>
  <c r="Y290" i="13"/>
  <c r="Z296" i="13"/>
  <c r="Y296" i="13"/>
  <c r="Z272" i="13"/>
  <c r="Y272" i="13"/>
  <c r="Z275" i="13"/>
  <c r="Y275" i="13"/>
  <c r="Z262" i="13"/>
  <c r="Y262" i="13"/>
  <c r="Z240" i="13"/>
  <c r="Y240" i="13"/>
  <c r="Z247" i="13"/>
  <c r="Y247" i="13"/>
  <c r="Z246" i="13"/>
  <c r="Y246" i="13"/>
  <c r="Z249" i="13"/>
  <c r="Y249" i="13"/>
  <c r="Z203" i="13"/>
  <c r="Y203" i="13"/>
  <c r="Z245" i="13"/>
  <c r="Y245" i="13"/>
  <c r="Z210" i="13"/>
  <c r="Y210" i="13"/>
  <c r="Z185" i="13"/>
  <c r="Y185" i="13"/>
  <c r="Z170" i="13"/>
  <c r="Y170" i="13"/>
  <c r="Z138" i="13"/>
  <c r="Y138" i="13"/>
  <c r="Z173" i="13"/>
  <c r="Y173" i="13"/>
  <c r="Z180" i="13"/>
  <c r="Y180" i="13"/>
  <c r="Z148" i="13"/>
  <c r="Y148" i="13"/>
  <c r="Z141" i="13"/>
  <c r="Y141" i="13"/>
  <c r="Z115" i="13"/>
  <c r="Y115" i="13"/>
  <c r="Z83" i="13"/>
  <c r="Y83" i="13"/>
  <c r="Z175" i="13"/>
  <c r="Y175" i="13"/>
  <c r="Z134" i="13"/>
  <c r="Y134" i="13"/>
  <c r="Z102" i="13"/>
  <c r="Y102" i="13"/>
  <c r="Z186" i="13"/>
  <c r="Y186" i="13"/>
  <c r="Z117" i="13"/>
  <c r="Y117" i="13"/>
  <c r="Z85" i="13"/>
  <c r="Y85" i="13"/>
  <c r="Z137" i="13"/>
  <c r="Y137" i="13"/>
  <c r="Z104" i="13"/>
  <c r="Y104" i="13"/>
  <c r="Z36" i="13"/>
  <c r="Y36" i="13"/>
  <c r="Z10" i="13"/>
  <c r="Y10" i="13"/>
  <c r="Z84" i="13"/>
  <c r="Y84" i="13"/>
  <c r="Z39" i="13"/>
  <c r="Y39" i="13"/>
  <c r="Z12" i="13"/>
  <c r="Y12" i="13"/>
  <c r="Z34" i="13"/>
  <c r="Y34" i="13"/>
  <c r="Z100" i="13"/>
  <c r="Y100" i="13"/>
  <c r="Z5" i="13"/>
  <c r="Y5" i="13"/>
  <c r="Z49" i="13"/>
  <c r="Y49" i="13"/>
  <c r="Z294" i="13"/>
  <c r="Y294" i="13"/>
  <c r="Z310" i="13"/>
  <c r="Y310" i="13"/>
  <c r="Z265" i="13"/>
  <c r="Y265" i="13"/>
  <c r="Z235" i="13"/>
  <c r="Y235" i="13"/>
  <c r="Z191" i="13"/>
  <c r="Y191" i="13"/>
  <c r="Z190" i="13"/>
  <c r="Y190" i="13"/>
  <c r="Z184" i="13"/>
  <c r="AB184" i="13" s="1"/>
  <c r="R184" i="13" s="1"/>
  <c r="Y184" i="13"/>
  <c r="Z119" i="13"/>
  <c r="AB119" i="13" s="1"/>
  <c r="R119" i="13" s="1"/>
  <c r="Y119" i="13"/>
  <c r="Z90" i="13"/>
  <c r="AB90" i="13" s="1"/>
  <c r="R90" i="13" s="1"/>
  <c r="Y90" i="13"/>
  <c r="Z40" i="13"/>
  <c r="AB40" i="13" s="1"/>
  <c r="R40" i="13" s="1"/>
  <c r="Y40" i="13"/>
  <c r="Z59" i="13"/>
  <c r="AB59" i="13" s="1"/>
  <c r="R59" i="13" s="1"/>
  <c r="Y59" i="13"/>
  <c r="Z54" i="13"/>
  <c r="AB54" i="13" s="1"/>
  <c r="R54" i="13" s="1"/>
  <c r="Y54" i="13"/>
  <c r="Z37" i="13"/>
  <c r="AB37" i="13" s="1"/>
  <c r="R37" i="13" s="1"/>
  <c r="Y37" i="13"/>
  <c r="AR12" i="12"/>
  <c r="AK20" i="12"/>
  <c r="T20" i="12" s="1"/>
  <c r="AM13" i="12"/>
  <c r="M23" i="12"/>
  <c r="X22" i="12"/>
  <c r="AB22" i="12" s="1"/>
  <c r="AD22" i="12" s="1"/>
  <c r="AU14" i="12"/>
  <c r="V14" i="12" s="1"/>
  <c r="AM9" i="12"/>
  <c r="AP9" i="12" s="1"/>
  <c r="U9" i="12" s="1"/>
  <c r="AA6" i="12"/>
  <c r="AQ6" i="12" s="1"/>
  <c r="AS6" i="12" s="1"/>
  <c r="P21" i="12"/>
  <c r="AA20" i="12"/>
  <c r="AQ20" i="12" s="1"/>
  <c r="AS20" i="12" s="1"/>
  <c r="AA5" i="12"/>
  <c r="AQ5" i="12" s="1"/>
  <c r="AS5" i="12" s="1"/>
  <c r="AR11" i="12"/>
  <c r="AU11" i="12" s="1"/>
  <c r="V11" i="12" s="1"/>
  <c r="AR8" i="12"/>
  <c r="AA8" i="12"/>
  <c r="AQ8" i="12" s="1"/>
  <c r="AS8" i="12" s="1"/>
  <c r="AM20" i="12"/>
  <c r="AP20" i="12" s="1"/>
  <c r="U20" i="12" s="1"/>
  <c r="N22" i="12"/>
  <c r="Y21" i="12"/>
  <c r="AG21" i="12" s="1"/>
  <c r="AI21" i="12" s="1"/>
  <c r="AC21" i="12"/>
  <c r="AF21" i="12" s="1"/>
  <c r="S21" i="12" s="1"/>
  <c r="AM6" i="12"/>
  <c r="AP6" i="12" s="1"/>
  <c r="U6" i="12" s="1"/>
  <c r="AM5" i="12"/>
  <c r="AP5" i="12" s="1"/>
  <c r="U5" i="12" s="1"/>
  <c r="AU12" i="12"/>
  <c r="V12" i="12" s="1"/>
  <c r="AA13" i="12"/>
  <c r="AQ13" i="12" s="1"/>
  <c r="AS13" i="12" s="1"/>
  <c r="AA9" i="12"/>
  <c r="AQ9" i="12" s="1"/>
  <c r="AS9" i="12" s="1"/>
  <c r="AM8" i="12"/>
  <c r="AP8" i="12" s="1"/>
  <c r="U8" i="12" s="1"/>
  <c r="O22" i="12"/>
  <c r="AM21" i="12"/>
  <c r="Z21" i="12"/>
  <c r="AL21" i="12" s="1"/>
  <c r="AN21" i="12" s="1"/>
  <c r="AP13" i="12"/>
  <c r="U13" i="12" s="1"/>
  <c r="AU19" i="12"/>
  <c r="V19" i="12" s="1"/>
  <c r="AR10" i="12"/>
  <c r="AU10" i="12" s="1"/>
  <c r="V10" i="12" s="1"/>
  <c r="AF14" i="11"/>
  <c r="AG14" i="11"/>
  <c r="AI14" i="11" s="1"/>
  <c r="Y14" i="11" s="1"/>
  <c r="AA20" i="11"/>
  <c r="AD20" i="11" s="1"/>
  <c r="X20" i="11" s="1"/>
  <c r="AE20" i="11" s="1"/>
  <c r="AI6" i="11"/>
  <c r="Y6" i="11" s="1"/>
  <c r="AG17" i="11"/>
  <c r="AF17" i="11"/>
  <c r="AI16" i="11"/>
  <c r="Y16" i="11" s="1"/>
  <c r="AI9" i="11"/>
  <c r="Y9" i="11" s="1"/>
  <c r="AI11" i="11"/>
  <c r="Y11" i="11" s="1"/>
  <c r="AI8" i="11"/>
  <c r="Y8" i="11" s="1"/>
  <c r="M22" i="11"/>
  <c r="S21" i="11"/>
  <c r="Z21" i="11" s="1"/>
  <c r="AB21" i="11" s="1"/>
  <c r="AG5" i="11"/>
  <c r="AF5" i="11"/>
  <c r="AF15" i="11"/>
  <c r="AG15" i="11"/>
  <c r="AI15" i="11" s="1"/>
  <c r="Y15" i="11" s="1"/>
  <c r="AG17" i="10"/>
  <c r="AF17" i="10"/>
  <c r="AI6" i="10"/>
  <c r="Y6" i="10" s="1"/>
  <c r="AG16" i="10"/>
  <c r="AI16" i="10" s="1"/>
  <c r="Y16" i="10" s="1"/>
  <c r="AF16" i="10"/>
  <c r="AI15" i="10"/>
  <c r="Y15" i="10" s="1"/>
  <c r="AI7" i="10"/>
  <c r="Y7" i="10" s="1"/>
  <c r="AG13" i="10"/>
  <c r="AI13" i="10" s="1"/>
  <c r="Y13" i="10" s="1"/>
  <c r="AF13" i="10"/>
  <c r="AI18" i="10"/>
  <c r="Y18" i="10" s="1"/>
  <c r="AG14" i="10"/>
  <c r="AF14" i="10"/>
  <c r="AA20" i="10"/>
  <c r="AD20" i="10"/>
  <c r="X20" i="10" s="1"/>
  <c r="AE20" i="10" s="1"/>
  <c r="M22" i="10"/>
  <c r="AA21" i="10"/>
  <c r="S21" i="10"/>
  <c r="Z21" i="10" s="1"/>
  <c r="AB21" i="10" s="1"/>
  <c r="AI19" i="10"/>
  <c r="Y19" i="10" s="1"/>
  <c r="AB79" i="13" l="1"/>
  <c r="R79" i="13" s="1"/>
  <c r="AB215" i="13"/>
  <c r="R215" i="13" s="1"/>
  <c r="AB289" i="13"/>
  <c r="R289" i="13" s="1"/>
  <c r="AB78" i="13"/>
  <c r="R78" i="13" s="1"/>
  <c r="AB205" i="13"/>
  <c r="R205" i="13" s="1"/>
  <c r="AB61" i="13"/>
  <c r="R61" i="13" s="1"/>
  <c r="AB47" i="13"/>
  <c r="R47" i="13" s="1"/>
  <c r="AB77" i="13"/>
  <c r="R77" i="13" s="1"/>
  <c r="AB91" i="13"/>
  <c r="R91" i="13" s="1"/>
  <c r="AB237" i="13"/>
  <c r="R237" i="13" s="1"/>
  <c r="AB238" i="13"/>
  <c r="R238" i="13" s="1"/>
  <c r="AB282" i="13"/>
  <c r="R282" i="13" s="1"/>
  <c r="AB200" i="13"/>
  <c r="R200" i="13" s="1"/>
  <c r="AB253" i="13"/>
  <c r="R253" i="13" s="1"/>
  <c r="AB271" i="13"/>
  <c r="R271" i="13" s="1"/>
  <c r="AB33" i="13"/>
  <c r="R33" i="13" s="1"/>
  <c r="AB135" i="13"/>
  <c r="R135" i="13" s="1"/>
  <c r="AB278" i="13"/>
  <c r="R278" i="13" s="1"/>
  <c r="AB116" i="13"/>
  <c r="R116" i="13" s="1"/>
  <c r="AB74" i="13"/>
  <c r="R74" i="13" s="1"/>
  <c r="AB110" i="13"/>
  <c r="R110" i="13" s="1"/>
  <c r="AB194" i="13"/>
  <c r="R194" i="13" s="1"/>
  <c r="AB195" i="13"/>
  <c r="R195" i="13" s="1"/>
  <c r="AB264" i="13"/>
  <c r="R264" i="13" s="1"/>
  <c r="AB311" i="13"/>
  <c r="R311" i="13" s="1"/>
  <c r="AB190" i="13"/>
  <c r="R190" i="13" s="1"/>
  <c r="AB191" i="13"/>
  <c r="R191" i="13" s="1"/>
  <c r="AB235" i="13"/>
  <c r="R235" i="13" s="1"/>
  <c r="AB265" i="13"/>
  <c r="R265" i="13" s="1"/>
  <c r="AB310" i="13"/>
  <c r="R310" i="13" s="1"/>
  <c r="AB294" i="13"/>
  <c r="R294" i="13" s="1"/>
  <c r="AB49" i="13"/>
  <c r="R49" i="13" s="1"/>
  <c r="AB5" i="13"/>
  <c r="R5" i="13" s="1"/>
  <c r="AB100" i="13"/>
  <c r="R100" i="13" s="1"/>
  <c r="AB34" i="13"/>
  <c r="R34" i="13" s="1"/>
  <c r="AB12" i="13"/>
  <c r="R12" i="13" s="1"/>
  <c r="AB39" i="13"/>
  <c r="R39" i="13" s="1"/>
  <c r="AB84" i="13"/>
  <c r="R84" i="13" s="1"/>
  <c r="AB10" i="13"/>
  <c r="R10" i="13" s="1"/>
  <c r="AB36" i="13"/>
  <c r="R36" i="13" s="1"/>
  <c r="AB104" i="13"/>
  <c r="R104" i="13" s="1"/>
  <c r="AB137" i="13"/>
  <c r="R137" i="13" s="1"/>
  <c r="AB85" i="13"/>
  <c r="R85" i="13" s="1"/>
  <c r="AB117" i="13"/>
  <c r="R117" i="13" s="1"/>
  <c r="AB186" i="13"/>
  <c r="R186" i="13" s="1"/>
  <c r="AB102" i="13"/>
  <c r="R102" i="13" s="1"/>
  <c r="AB134" i="13"/>
  <c r="R134" i="13" s="1"/>
  <c r="AB175" i="13"/>
  <c r="R175" i="13" s="1"/>
  <c r="AB83" i="13"/>
  <c r="R83" i="13" s="1"/>
  <c r="AB115" i="13"/>
  <c r="R115" i="13" s="1"/>
  <c r="AB141" i="13"/>
  <c r="R141" i="13" s="1"/>
  <c r="AB148" i="13"/>
  <c r="R148" i="13" s="1"/>
  <c r="AB180" i="13"/>
  <c r="R180" i="13" s="1"/>
  <c r="AB173" i="13"/>
  <c r="R173" i="13" s="1"/>
  <c r="AB138" i="13"/>
  <c r="R138" i="13" s="1"/>
  <c r="AB170" i="13"/>
  <c r="R170" i="13" s="1"/>
  <c r="AB185" i="13"/>
  <c r="R185" i="13" s="1"/>
  <c r="AB210" i="13"/>
  <c r="R210" i="13" s="1"/>
  <c r="AB245" i="13"/>
  <c r="R245" i="13" s="1"/>
  <c r="AB203" i="13"/>
  <c r="R203" i="13" s="1"/>
  <c r="AB249" i="13"/>
  <c r="R249" i="13" s="1"/>
  <c r="AB246" i="13"/>
  <c r="R246" i="13" s="1"/>
  <c r="AB247" i="13"/>
  <c r="R247" i="13" s="1"/>
  <c r="AB240" i="13"/>
  <c r="R240" i="13" s="1"/>
  <c r="AB262" i="13"/>
  <c r="R262" i="13" s="1"/>
  <c r="AB275" i="13"/>
  <c r="R275" i="13" s="1"/>
  <c r="AB272" i="13"/>
  <c r="R272" i="13" s="1"/>
  <c r="AB296" i="13"/>
  <c r="R296" i="13" s="1"/>
  <c r="AB290" i="13"/>
  <c r="R290" i="13" s="1"/>
  <c r="AB299" i="13"/>
  <c r="R299" i="13" s="1"/>
  <c r="AB38" i="13"/>
  <c r="R38" i="13" s="1"/>
  <c r="AB64" i="13"/>
  <c r="R64" i="13" s="1"/>
  <c r="AB56" i="13"/>
  <c r="R56" i="13" s="1"/>
  <c r="AB121" i="13"/>
  <c r="R121" i="13" s="1"/>
  <c r="AB71" i="13"/>
  <c r="R71" i="13" s="1"/>
  <c r="AB149" i="13"/>
  <c r="R149" i="13" s="1"/>
  <c r="AB161" i="13"/>
  <c r="R161" i="13" s="1"/>
  <c r="AB174" i="13"/>
  <c r="R174" i="13" s="1"/>
  <c r="AB241" i="13"/>
  <c r="R241" i="13" s="1"/>
  <c r="AB244" i="13"/>
  <c r="R244" i="13" s="1"/>
  <c r="AB304" i="13"/>
  <c r="R304" i="13" s="1"/>
  <c r="AB41" i="13"/>
  <c r="R41" i="13" s="1"/>
  <c r="AB9" i="13"/>
  <c r="R9" i="13" s="1"/>
  <c r="AB46" i="13"/>
  <c r="R46" i="13" s="1"/>
  <c r="AB70" i="13"/>
  <c r="R70" i="13" s="1"/>
  <c r="AB7" i="13"/>
  <c r="R7" i="13" s="1"/>
  <c r="AB35" i="13"/>
  <c r="R35" i="13" s="1"/>
  <c r="AB76" i="13"/>
  <c r="R76" i="13" s="1"/>
  <c r="AB16" i="13"/>
  <c r="R16" i="13" s="1"/>
  <c r="AB48" i="13"/>
  <c r="R48" i="13" s="1"/>
  <c r="AB65" i="13"/>
  <c r="R65" i="13" s="1"/>
  <c r="AB129" i="13"/>
  <c r="R129" i="13" s="1"/>
  <c r="AB111" i="13"/>
  <c r="R111" i="13" s="1"/>
  <c r="AB176" i="13"/>
  <c r="R176" i="13" s="1"/>
  <c r="AB166" i="13"/>
  <c r="R166" i="13" s="1"/>
  <c r="AB226" i="13"/>
  <c r="R226" i="13" s="1"/>
  <c r="AB300" i="13"/>
  <c r="R300" i="13" s="1"/>
  <c r="AB96" i="13"/>
  <c r="R96" i="13" s="1"/>
  <c r="AB177" i="13"/>
  <c r="R177" i="13" s="1"/>
  <c r="AB309" i="13"/>
  <c r="R309" i="13" s="1"/>
  <c r="AB58" i="13"/>
  <c r="R58" i="13" s="1"/>
  <c r="AB44" i="13"/>
  <c r="R44" i="13" s="1"/>
  <c r="AB163" i="13"/>
  <c r="R163" i="13" s="1"/>
  <c r="AB165" i="13"/>
  <c r="R165" i="13" s="1"/>
  <c r="AB285" i="13"/>
  <c r="R285" i="13" s="1"/>
  <c r="AB277" i="13"/>
  <c r="R277" i="13" s="1"/>
  <c r="X55" i="14"/>
  <c r="N55" i="14" s="1"/>
  <c r="X23" i="14"/>
  <c r="N23" i="14" s="1"/>
  <c r="X17" i="14"/>
  <c r="N17" i="14" s="1"/>
  <c r="X44" i="14"/>
  <c r="N44" i="14" s="1"/>
  <c r="X13" i="14"/>
  <c r="N13" i="14" s="1"/>
  <c r="X45" i="14"/>
  <c r="N45" i="14" s="1"/>
  <c r="X6" i="14"/>
  <c r="N6" i="14" s="1"/>
  <c r="X21" i="14"/>
  <c r="N21" i="14" s="1"/>
  <c r="X31" i="14"/>
  <c r="N31" i="14" s="1"/>
  <c r="X52" i="14"/>
  <c r="N52" i="14" s="1"/>
  <c r="X34" i="14"/>
  <c r="N34" i="14" s="1"/>
  <c r="X26" i="14"/>
  <c r="N26" i="14" s="1"/>
  <c r="X47" i="14"/>
  <c r="N47" i="14" s="1"/>
  <c r="X16" i="14"/>
  <c r="N16" i="14" s="1"/>
  <c r="X68" i="14"/>
  <c r="N68" i="14" s="1"/>
  <c r="X36" i="14"/>
  <c r="N36" i="14" s="1"/>
  <c r="X11" i="14"/>
  <c r="N11" i="14" s="1"/>
  <c r="X69" i="14"/>
  <c r="N69" i="14" s="1"/>
  <c r="X37" i="14"/>
  <c r="N37" i="14" s="1"/>
  <c r="X74" i="14"/>
  <c r="N74" i="14" s="1"/>
  <c r="X18" i="14"/>
  <c r="N18" i="14" s="1"/>
  <c r="X38" i="14"/>
  <c r="N38" i="14" s="1"/>
  <c r="X71" i="14"/>
  <c r="N71" i="14" s="1"/>
  <c r="X39" i="14"/>
  <c r="N39" i="14" s="1"/>
  <c r="X62" i="14"/>
  <c r="N62" i="14" s="1"/>
  <c r="X60" i="14"/>
  <c r="N60" i="14" s="1"/>
  <c r="X28" i="14"/>
  <c r="N28" i="14" s="1"/>
  <c r="X66" i="14"/>
  <c r="N66" i="14" s="1"/>
  <c r="X61" i="14"/>
  <c r="N61" i="14" s="1"/>
  <c r="X10" i="14"/>
  <c r="N10" i="14" s="1"/>
  <c r="X54" i="14"/>
  <c r="N54" i="14" s="1"/>
  <c r="AI5" i="11"/>
  <c r="Y5" i="11" s="1"/>
  <c r="AR5" i="12"/>
  <c r="AC22" i="12"/>
  <c r="X62" i="15"/>
  <c r="N62" i="15" s="1"/>
  <c r="X23" i="15"/>
  <c r="N23" i="15" s="1"/>
  <c r="X72" i="15"/>
  <c r="N72" i="15" s="1"/>
  <c r="X31" i="15"/>
  <c r="N31" i="15" s="1"/>
  <c r="X41" i="15"/>
  <c r="N41" i="15" s="1"/>
  <c r="X52" i="15"/>
  <c r="N52" i="15" s="1"/>
  <c r="X18" i="15"/>
  <c r="N18" i="15" s="1"/>
  <c r="X64" i="15"/>
  <c r="N64" i="15" s="1"/>
  <c r="X22" i="15"/>
  <c r="N22" i="15" s="1"/>
  <c r="X16" i="15"/>
  <c r="N16" i="15" s="1"/>
  <c r="X44" i="15"/>
  <c r="N44" i="15" s="1"/>
  <c r="X69" i="15"/>
  <c r="N69" i="15" s="1"/>
  <c r="X63" i="15"/>
  <c r="N63" i="15" s="1"/>
  <c r="X26" i="15"/>
  <c r="N26" i="15" s="1"/>
  <c r="X71" i="15"/>
  <c r="N71" i="15" s="1"/>
  <c r="X70" i="15"/>
  <c r="N70" i="15" s="1"/>
  <c r="X29" i="15"/>
  <c r="N29" i="15" s="1"/>
  <c r="X50" i="15"/>
  <c r="N50" i="15" s="1"/>
  <c r="X15" i="15"/>
  <c r="N15" i="15" s="1"/>
  <c r="X32" i="15"/>
  <c r="N32" i="15" s="1"/>
  <c r="X63" i="14"/>
  <c r="N63" i="14" s="1"/>
  <c r="X53" i="14"/>
  <c r="N53" i="14" s="1"/>
  <c r="X7" i="14"/>
  <c r="N7" i="14" s="1"/>
  <c r="Z202" i="13"/>
  <c r="Y202" i="13"/>
  <c r="Z158" i="13"/>
  <c r="Y158" i="13"/>
  <c r="Z55" i="13"/>
  <c r="Y55" i="13"/>
  <c r="Z157" i="13"/>
  <c r="Y157" i="13"/>
  <c r="Z230" i="13"/>
  <c r="Y230" i="13"/>
  <c r="Z261" i="13"/>
  <c r="Y261" i="13"/>
  <c r="Z80" i="13"/>
  <c r="Y80" i="13"/>
  <c r="Z150" i="13"/>
  <c r="Y150" i="13"/>
  <c r="Z243" i="13"/>
  <c r="Y243" i="13"/>
  <c r="Z21" i="13"/>
  <c r="Y21" i="13"/>
  <c r="Z25" i="13"/>
  <c r="Y25" i="13"/>
  <c r="Z60" i="13"/>
  <c r="Y60" i="13"/>
  <c r="Z107" i="13"/>
  <c r="Y107" i="13"/>
  <c r="Z233" i="13"/>
  <c r="Y233" i="13"/>
  <c r="Z270" i="13"/>
  <c r="Y270" i="13"/>
  <c r="Z254" i="13"/>
  <c r="Y254" i="13"/>
  <c r="Z298" i="13"/>
  <c r="Y298" i="13"/>
  <c r="AB213" i="13"/>
  <c r="R213" i="13" s="1"/>
  <c r="AB220" i="13"/>
  <c r="R220" i="13" s="1"/>
  <c r="AB295" i="13"/>
  <c r="R295" i="13" s="1"/>
  <c r="AB122" i="13"/>
  <c r="R122" i="13" s="1"/>
  <c r="AB266" i="13"/>
  <c r="R266" i="13" s="1"/>
  <c r="AB26" i="13"/>
  <c r="R26" i="13" s="1"/>
  <c r="AB13" i="13"/>
  <c r="R13" i="13" s="1"/>
  <c r="AB212" i="13"/>
  <c r="R212" i="13" s="1"/>
  <c r="AB156" i="13"/>
  <c r="R156" i="13" s="1"/>
  <c r="AB209" i="13"/>
  <c r="R209" i="13" s="1"/>
  <c r="AB248" i="13"/>
  <c r="R248" i="13" s="1"/>
  <c r="AB308" i="13"/>
  <c r="R308" i="13" s="1"/>
  <c r="Z89" i="13"/>
  <c r="Y89" i="13"/>
  <c r="Z198" i="13"/>
  <c r="Y198" i="13"/>
  <c r="Z293" i="13"/>
  <c r="Y293" i="13"/>
  <c r="Z18" i="13"/>
  <c r="Y18" i="13"/>
  <c r="Z136" i="13"/>
  <c r="Y136" i="13"/>
  <c r="Z69" i="13"/>
  <c r="Y69" i="13"/>
  <c r="Z118" i="13"/>
  <c r="Y118" i="13"/>
  <c r="Z131" i="13"/>
  <c r="Y131" i="13"/>
  <c r="Z192" i="13"/>
  <c r="Y192" i="13"/>
  <c r="Z223" i="13"/>
  <c r="Y223" i="13"/>
  <c r="Z231" i="13"/>
  <c r="Y231" i="13"/>
  <c r="Z256" i="13"/>
  <c r="Y256" i="13"/>
  <c r="Z14" i="13"/>
  <c r="Y14" i="13"/>
  <c r="Z106" i="13"/>
  <c r="Y106" i="13"/>
  <c r="Z189" i="13"/>
  <c r="Y189" i="13"/>
  <c r="Z29" i="13"/>
  <c r="AB29" i="13" s="1"/>
  <c r="R29" i="13" s="1"/>
  <c r="Y29" i="13"/>
  <c r="Z19" i="13"/>
  <c r="Y19" i="13"/>
  <c r="Z124" i="13"/>
  <c r="AB124" i="13" s="1"/>
  <c r="R124" i="13" s="1"/>
  <c r="Y124" i="13"/>
  <c r="Z114" i="13"/>
  <c r="Y114" i="13"/>
  <c r="Z160" i="13"/>
  <c r="AB160" i="13" s="1"/>
  <c r="R160" i="13" s="1"/>
  <c r="Y160" i="13"/>
  <c r="Z182" i="13"/>
  <c r="Y182" i="13"/>
  <c r="Z199" i="13"/>
  <c r="AB199" i="13" s="1"/>
  <c r="R199" i="13" s="1"/>
  <c r="Y199" i="13"/>
  <c r="Z236" i="13"/>
  <c r="Y236" i="13"/>
  <c r="Z287" i="13"/>
  <c r="AB287" i="13" s="1"/>
  <c r="R287" i="13" s="1"/>
  <c r="Y287" i="13"/>
  <c r="Z22" i="13"/>
  <c r="Y22" i="13"/>
  <c r="Z179" i="13"/>
  <c r="AB179" i="13" s="1"/>
  <c r="R179" i="13" s="1"/>
  <c r="Y179" i="13"/>
  <c r="Z214" i="13"/>
  <c r="Y214" i="13"/>
  <c r="Z284" i="13"/>
  <c r="AB284" i="13" s="1"/>
  <c r="R284" i="13" s="1"/>
  <c r="Y284" i="13"/>
  <c r="Z15" i="13"/>
  <c r="Y15" i="13"/>
  <c r="Z63" i="13"/>
  <c r="AB63" i="13" s="1"/>
  <c r="R63" i="13" s="1"/>
  <c r="Y63" i="13"/>
  <c r="Z128" i="13"/>
  <c r="Y128" i="13"/>
  <c r="Z94" i="13"/>
  <c r="AB94" i="13" s="1"/>
  <c r="R94" i="13" s="1"/>
  <c r="Y94" i="13"/>
  <c r="Z139" i="13"/>
  <c r="Y139" i="13"/>
  <c r="Z181" i="13"/>
  <c r="AB181" i="13" s="1"/>
  <c r="R181" i="13" s="1"/>
  <c r="Y181" i="13"/>
  <c r="Z211" i="13"/>
  <c r="Y211" i="13"/>
  <c r="Z273" i="13"/>
  <c r="AB273" i="13" s="1"/>
  <c r="R273" i="13" s="1"/>
  <c r="Y273" i="13"/>
  <c r="AB130" i="13"/>
  <c r="R130" i="13" s="1"/>
  <c r="AB188" i="13"/>
  <c r="R188" i="13" s="1"/>
  <c r="AB227" i="13"/>
  <c r="R227" i="13" s="1"/>
  <c r="AB276" i="13"/>
  <c r="R276" i="13" s="1"/>
  <c r="AB66" i="13"/>
  <c r="R66" i="13" s="1"/>
  <c r="AB207" i="13"/>
  <c r="R207" i="13" s="1"/>
  <c r="AB17" i="13"/>
  <c r="R17" i="13" s="1"/>
  <c r="AB68" i="13"/>
  <c r="R68" i="13" s="1"/>
  <c r="AB109" i="13"/>
  <c r="R109" i="13" s="1"/>
  <c r="AB183" i="13"/>
  <c r="R183" i="13" s="1"/>
  <c r="AB216" i="13"/>
  <c r="R216" i="13" s="1"/>
  <c r="AB257" i="13"/>
  <c r="R257" i="13" s="1"/>
  <c r="AB306" i="13"/>
  <c r="R306" i="13" s="1"/>
  <c r="Z283" i="13"/>
  <c r="Y283" i="13"/>
  <c r="Z147" i="13"/>
  <c r="Y147" i="13"/>
  <c r="Z45" i="13"/>
  <c r="Y45" i="13"/>
  <c r="Z86" i="13"/>
  <c r="Y86" i="13"/>
  <c r="Z201" i="13"/>
  <c r="Y201" i="13"/>
  <c r="Z305" i="13"/>
  <c r="Y305" i="13"/>
  <c r="Z53" i="13"/>
  <c r="Y53" i="13"/>
  <c r="Z82" i="13"/>
  <c r="Y82" i="13"/>
  <c r="Z229" i="13"/>
  <c r="Y229" i="13"/>
  <c r="Z142" i="13"/>
  <c r="Y142" i="13"/>
  <c r="AB97" i="13"/>
  <c r="R97" i="13" s="1"/>
  <c r="AB98" i="13"/>
  <c r="R98" i="13" s="1"/>
  <c r="AB144" i="13"/>
  <c r="R144" i="13" s="1"/>
  <c r="AB153" i="13"/>
  <c r="R153" i="13" s="1"/>
  <c r="AB206" i="13"/>
  <c r="R206" i="13" s="1"/>
  <c r="AB252" i="13"/>
  <c r="R252" i="13" s="1"/>
  <c r="AB301" i="13"/>
  <c r="R301" i="13" s="1"/>
  <c r="AB105" i="13"/>
  <c r="R105" i="13" s="1"/>
  <c r="AB255" i="13"/>
  <c r="R255" i="13" s="1"/>
  <c r="AB6" i="13"/>
  <c r="R6" i="13" s="1"/>
  <c r="AB112" i="13"/>
  <c r="R112" i="13" s="1"/>
  <c r="AB145" i="13"/>
  <c r="R145" i="13" s="1"/>
  <c r="AB123" i="13"/>
  <c r="R123" i="13" s="1"/>
  <c r="AB162" i="13"/>
  <c r="R162" i="13" s="1"/>
  <c r="AB239" i="13"/>
  <c r="R239" i="13" s="1"/>
  <c r="AB297" i="13"/>
  <c r="R297" i="13" s="1"/>
  <c r="Z232" i="13"/>
  <c r="Y232" i="13"/>
  <c r="Z11" i="13"/>
  <c r="Y11" i="13"/>
  <c r="Z171" i="13"/>
  <c r="Y171" i="13"/>
  <c r="Z218" i="13"/>
  <c r="Y218" i="13"/>
  <c r="Z307" i="13"/>
  <c r="Y307" i="13"/>
  <c r="Z50" i="13"/>
  <c r="Y50" i="13"/>
  <c r="Z20" i="13"/>
  <c r="Y20" i="13"/>
  <c r="Z101" i="13"/>
  <c r="Y101" i="13"/>
  <c r="Z151" i="13"/>
  <c r="Y151" i="13"/>
  <c r="Z159" i="13"/>
  <c r="Y159" i="13"/>
  <c r="Z154" i="13"/>
  <c r="Y154" i="13"/>
  <c r="Z187" i="13"/>
  <c r="Y187" i="13"/>
  <c r="Z224" i="13"/>
  <c r="Y224" i="13"/>
  <c r="Z274" i="13"/>
  <c r="Y274" i="13"/>
  <c r="Z155" i="13"/>
  <c r="Y155" i="13"/>
  <c r="Z103" i="13"/>
  <c r="Y103" i="13"/>
  <c r="Z250" i="13"/>
  <c r="Y250" i="13"/>
  <c r="Z30" i="13"/>
  <c r="Y30" i="13"/>
  <c r="Z51" i="13"/>
  <c r="Y51" i="13"/>
  <c r="Z81" i="13"/>
  <c r="Y81" i="13"/>
  <c r="Z143" i="13"/>
  <c r="Y143" i="13"/>
  <c r="Z219" i="13"/>
  <c r="Y219" i="13"/>
  <c r="Z197" i="13"/>
  <c r="Y197" i="13"/>
  <c r="Z225" i="13"/>
  <c r="Y225" i="13"/>
  <c r="Z258" i="13"/>
  <c r="Y258" i="13"/>
  <c r="Z292" i="13"/>
  <c r="Y292" i="13"/>
  <c r="Z27" i="13"/>
  <c r="Y27" i="13"/>
  <c r="Z87" i="13"/>
  <c r="Y87" i="13"/>
  <c r="Z234" i="13"/>
  <c r="Y234" i="13"/>
  <c r="Z303" i="13"/>
  <c r="Y303" i="13"/>
  <c r="Z42" i="13"/>
  <c r="Y42" i="13"/>
  <c r="Z92" i="13"/>
  <c r="Y92" i="13"/>
  <c r="Z93" i="13"/>
  <c r="Y93" i="13"/>
  <c r="Z126" i="13"/>
  <c r="Y126" i="13"/>
  <c r="Z140" i="13"/>
  <c r="Y140" i="13"/>
  <c r="Z146" i="13"/>
  <c r="Y146" i="13"/>
  <c r="Z222" i="13"/>
  <c r="Y222" i="13"/>
  <c r="Z288" i="13"/>
  <c r="Y288" i="13"/>
  <c r="Z281" i="13"/>
  <c r="Y281" i="13"/>
  <c r="Z120" i="13"/>
  <c r="Y120" i="13"/>
  <c r="Z99" i="13"/>
  <c r="Y99" i="13"/>
  <c r="Z259" i="13"/>
  <c r="Y259" i="13"/>
  <c r="Z132" i="13"/>
  <c r="Y132" i="13"/>
  <c r="Z32" i="13"/>
  <c r="Y32" i="13"/>
  <c r="Z127" i="13"/>
  <c r="Y127" i="13"/>
  <c r="Z286" i="13"/>
  <c r="Y286" i="13"/>
  <c r="Z73" i="13"/>
  <c r="Y73" i="13"/>
  <c r="Z260" i="13"/>
  <c r="Y260" i="13"/>
  <c r="Z31" i="13"/>
  <c r="Y31" i="13"/>
  <c r="Z167" i="13"/>
  <c r="Y167" i="13"/>
  <c r="Z193" i="13"/>
  <c r="Y193" i="13"/>
  <c r="Z28" i="13"/>
  <c r="Y28" i="13"/>
  <c r="Z267" i="13"/>
  <c r="Y267" i="13"/>
  <c r="Z43" i="13"/>
  <c r="Y43" i="13"/>
  <c r="Z204" i="13"/>
  <c r="Y204" i="13"/>
  <c r="Z228" i="13"/>
  <c r="Y228" i="13"/>
  <c r="Z57" i="13"/>
  <c r="Y57" i="13"/>
  <c r="Z23" i="13"/>
  <c r="Y23" i="13"/>
  <c r="Z52" i="13"/>
  <c r="Y52" i="13"/>
  <c r="Z133" i="13"/>
  <c r="Y133" i="13"/>
  <c r="Z67" i="13"/>
  <c r="Y67" i="13"/>
  <c r="Z164" i="13"/>
  <c r="Y164" i="13"/>
  <c r="Z196" i="13"/>
  <c r="Y196" i="13"/>
  <c r="Z221" i="13"/>
  <c r="Y221" i="13"/>
  <c r="Z269" i="13"/>
  <c r="Y269" i="13"/>
  <c r="Z280" i="13"/>
  <c r="Y280" i="13"/>
  <c r="Z24" i="13"/>
  <c r="Y24" i="13"/>
  <c r="Z168" i="13"/>
  <c r="Y168" i="13"/>
  <c r="Z263" i="13"/>
  <c r="Y263" i="13"/>
  <c r="Z62" i="13"/>
  <c r="Y62" i="13"/>
  <c r="Z108" i="13"/>
  <c r="Y108" i="13"/>
  <c r="Z113" i="13"/>
  <c r="Y113" i="13"/>
  <c r="Z95" i="13"/>
  <c r="Y95" i="13"/>
  <c r="Z169" i="13"/>
  <c r="Y169" i="13"/>
  <c r="Z217" i="13"/>
  <c r="Y217" i="13"/>
  <c r="Z242" i="13"/>
  <c r="Y242" i="13"/>
  <c r="Z268" i="13"/>
  <c r="Y268" i="13"/>
  <c r="Z302" i="13"/>
  <c r="Y302" i="13"/>
  <c r="Z208" i="13"/>
  <c r="Y208" i="13"/>
  <c r="Z152" i="13"/>
  <c r="Y152" i="13"/>
  <c r="Z251" i="13"/>
  <c r="Y251" i="13"/>
  <c r="Z72" i="13"/>
  <c r="Y72" i="13"/>
  <c r="Z88" i="13"/>
  <c r="Y88" i="13"/>
  <c r="Z8" i="13"/>
  <c r="Y8" i="13"/>
  <c r="Z125" i="13"/>
  <c r="Y125" i="13"/>
  <c r="Z75" i="13"/>
  <c r="Y75" i="13"/>
  <c r="Z172" i="13"/>
  <c r="Y172" i="13"/>
  <c r="Z178" i="13"/>
  <c r="Y178" i="13"/>
  <c r="Z279" i="13"/>
  <c r="Y279" i="13"/>
  <c r="Z291" i="13"/>
  <c r="Y291" i="13"/>
  <c r="P22" i="12"/>
  <c r="AA21" i="12"/>
  <c r="AQ21" i="12" s="1"/>
  <c r="AS21" i="12" s="1"/>
  <c r="O23" i="12"/>
  <c r="Z22" i="12"/>
  <c r="AL22" i="12" s="1"/>
  <c r="AN22" i="12" s="1"/>
  <c r="AR9" i="12"/>
  <c r="AU8" i="12"/>
  <c r="V8" i="12" s="1"/>
  <c r="AU5" i="12"/>
  <c r="V5" i="12" s="1"/>
  <c r="AR20" i="12"/>
  <c r="N23" i="12"/>
  <c r="Y22" i="12"/>
  <c r="AG22" i="12" s="1"/>
  <c r="AI22" i="12" s="1"/>
  <c r="AU6" i="12"/>
  <c r="V6" i="12" s="1"/>
  <c r="AF22" i="12"/>
  <c r="S22" i="12" s="1"/>
  <c r="AU9" i="12"/>
  <c r="V9" i="12" s="1"/>
  <c r="AP21" i="12"/>
  <c r="U21" i="12" s="1"/>
  <c r="AR13" i="12"/>
  <c r="AU13" i="12" s="1"/>
  <c r="V13" i="12" s="1"/>
  <c r="AH21" i="12"/>
  <c r="AK21" i="12" s="1"/>
  <c r="T21" i="12" s="1"/>
  <c r="AU20" i="12"/>
  <c r="V20" i="12" s="1"/>
  <c r="AR6" i="12"/>
  <c r="M24" i="12"/>
  <c r="X23" i="12"/>
  <c r="AB23" i="12" s="1"/>
  <c r="AD23" i="12" s="1"/>
  <c r="AG20" i="11"/>
  <c r="AF20" i="11"/>
  <c r="AA21" i="11"/>
  <c r="AD21" i="11" s="1"/>
  <c r="X21" i="11" s="1"/>
  <c r="AE21" i="11" s="1"/>
  <c r="AI17" i="11"/>
  <c r="Y17" i="11" s="1"/>
  <c r="M23" i="11"/>
  <c r="AA22" i="11"/>
  <c r="S22" i="11"/>
  <c r="Z22" i="11" s="1"/>
  <c r="AB22" i="11" s="1"/>
  <c r="M23" i="10"/>
  <c r="S22" i="10"/>
  <c r="Z22" i="10" s="1"/>
  <c r="AB22" i="10" s="1"/>
  <c r="AI14" i="10"/>
  <c r="Y14" i="10" s="1"/>
  <c r="AD21" i="10"/>
  <c r="X21" i="10" s="1"/>
  <c r="AE21" i="10" s="1"/>
  <c r="AG20" i="10"/>
  <c r="AF20" i="10"/>
  <c r="AI17" i="10"/>
  <c r="Y17" i="10" s="1"/>
  <c r="AB291" i="13" l="1"/>
  <c r="R291" i="13" s="1"/>
  <c r="AB279" i="13"/>
  <c r="R279" i="13" s="1"/>
  <c r="AB178" i="13"/>
  <c r="R178" i="13" s="1"/>
  <c r="AB172" i="13"/>
  <c r="R172" i="13" s="1"/>
  <c r="AB75" i="13"/>
  <c r="R75" i="13" s="1"/>
  <c r="AB125" i="13"/>
  <c r="R125" i="13" s="1"/>
  <c r="AB8" i="13"/>
  <c r="R8" i="13" s="1"/>
  <c r="AB88" i="13"/>
  <c r="R88" i="13" s="1"/>
  <c r="AB72" i="13"/>
  <c r="R72" i="13" s="1"/>
  <c r="AB251" i="13"/>
  <c r="R251" i="13" s="1"/>
  <c r="AB152" i="13"/>
  <c r="R152" i="13" s="1"/>
  <c r="AB208" i="13"/>
  <c r="R208" i="13" s="1"/>
  <c r="AB302" i="13"/>
  <c r="R302" i="13" s="1"/>
  <c r="AB268" i="13"/>
  <c r="R268" i="13" s="1"/>
  <c r="AB242" i="13"/>
  <c r="R242" i="13" s="1"/>
  <c r="AB217" i="13"/>
  <c r="R217" i="13" s="1"/>
  <c r="AB169" i="13"/>
  <c r="R169" i="13" s="1"/>
  <c r="AB95" i="13"/>
  <c r="R95" i="13" s="1"/>
  <c r="AB113" i="13"/>
  <c r="R113" i="13" s="1"/>
  <c r="AB108" i="13"/>
  <c r="R108" i="13" s="1"/>
  <c r="AB62" i="13"/>
  <c r="R62" i="13" s="1"/>
  <c r="AB263" i="13"/>
  <c r="R263" i="13" s="1"/>
  <c r="AB168" i="13"/>
  <c r="R168" i="13" s="1"/>
  <c r="AB24" i="13"/>
  <c r="R24" i="13" s="1"/>
  <c r="AB280" i="13"/>
  <c r="R280" i="13" s="1"/>
  <c r="AB269" i="13"/>
  <c r="R269" i="13" s="1"/>
  <c r="AB221" i="13"/>
  <c r="R221" i="13" s="1"/>
  <c r="AB196" i="13"/>
  <c r="R196" i="13" s="1"/>
  <c r="AB164" i="13"/>
  <c r="R164" i="13" s="1"/>
  <c r="AB67" i="13"/>
  <c r="R67" i="13" s="1"/>
  <c r="AB133" i="13"/>
  <c r="R133" i="13" s="1"/>
  <c r="AB52" i="13"/>
  <c r="R52" i="13" s="1"/>
  <c r="AB23" i="13"/>
  <c r="R23" i="13" s="1"/>
  <c r="AB57" i="13"/>
  <c r="R57" i="13" s="1"/>
  <c r="AB228" i="13"/>
  <c r="R228" i="13" s="1"/>
  <c r="AB204" i="13"/>
  <c r="R204" i="13" s="1"/>
  <c r="AB43" i="13"/>
  <c r="R43" i="13" s="1"/>
  <c r="AB267" i="13"/>
  <c r="R267" i="13" s="1"/>
  <c r="AB28" i="13"/>
  <c r="R28" i="13" s="1"/>
  <c r="AB193" i="13"/>
  <c r="R193" i="13" s="1"/>
  <c r="AB167" i="13"/>
  <c r="R167" i="13" s="1"/>
  <c r="AB31" i="13"/>
  <c r="R31" i="13" s="1"/>
  <c r="AB260" i="13"/>
  <c r="R260" i="13" s="1"/>
  <c r="AB73" i="13"/>
  <c r="R73" i="13" s="1"/>
  <c r="AB286" i="13"/>
  <c r="R286" i="13" s="1"/>
  <c r="AB127" i="13"/>
  <c r="R127" i="13" s="1"/>
  <c r="AB32" i="13"/>
  <c r="R32" i="13" s="1"/>
  <c r="AB132" i="13"/>
  <c r="R132" i="13" s="1"/>
  <c r="AB259" i="13"/>
  <c r="R259" i="13" s="1"/>
  <c r="AB99" i="13"/>
  <c r="R99" i="13" s="1"/>
  <c r="AB120" i="13"/>
  <c r="R120" i="13" s="1"/>
  <c r="AB281" i="13"/>
  <c r="R281" i="13" s="1"/>
  <c r="AB288" i="13"/>
  <c r="R288" i="13" s="1"/>
  <c r="AB222" i="13"/>
  <c r="R222" i="13" s="1"/>
  <c r="AB146" i="13"/>
  <c r="R146" i="13" s="1"/>
  <c r="AB140" i="13"/>
  <c r="R140" i="13" s="1"/>
  <c r="AB93" i="13"/>
  <c r="R93" i="13" s="1"/>
  <c r="AB42" i="13"/>
  <c r="R42" i="13" s="1"/>
  <c r="AB234" i="13"/>
  <c r="R234" i="13" s="1"/>
  <c r="AB27" i="13"/>
  <c r="R27" i="13" s="1"/>
  <c r="AC23" i="12"/>
  <c r="AB258" i="13"/>
  <c r="R258" i="13" s="1"/>
  <c r="AB197" i="13"/>
  <c r="R197" i="13" s="1"/>
  <c r="AB143" i="13"/>
  <c r="R143" i="13" s="1"/>
  <c r="AB51" i="13"/>
  <c r="R51" i="13" s="1"/>
  <c r="AB250" i="13"/>
  <c r="R250" i="13" s="1"/>
  <c r="AB155" i="13"/>
  <c r="R155" i="13" s="1"/>
  <c r="AB224" i="13"/>
  <c r="R224" i="13" s="1"/>
  <c r="AB154" i="13"/>
  <c r="R154" i="13" s="1"/>
  <c r="AB151" i="13"/>
  <c r="R151" i="13" s="1"/>
  <c r="AB20" i="13"/>
  <c r="R20" i="13" s="1"/>
  <c r="AB307" i="13"/>
  <c r="R307" i="13" s="1"/>
  <c r="AB171" i="13"/>
  <c r="R171" i="13" s="1"/>
  <c r="AB232" i="13"/>
  <c r="R232" i="13" s="1"/>
  <c r="AB229" i="13"/>
  <c r="R229" i="13" s="1"/>
  <c r="AB53" i="13"/>
  <c r="R53" i="13" s="1"/>
  <c r="AB201" i="13"/>
  <c r="R201" i="13" s="1"/>
  <c r="AB45" i="13"/>
  <c r="R45" i="13" s="1"/>
  <c r="AB283" i="13"/>
  <c r="R283" i="13" s="1"/>
  <c r="AB106" i="13"/>
  <c r="R106" i="13" s="1"/>
  <c r="AB256" i="13"/>
  <c r="R256" i="13" s="1"/>
  <c r="AB223" i="13"/>
  <c r="R223" i="13" s="1"/>
  <c r="AB131" i="13"/>
  <c r="R131" i="13" s="1"/>
  <c r="AB69" i="13"/>
  <c r="R69" i="13" s="1"/>
  <c r="AB18" i="13"/>
  <c r="R18" i="13" s="1"/>
  <c r="AB198" i="13"/>
  <c r="R198" i="13" s="1"/>
  <c r="AB298" i="13"/>
  <c r="R298" i="13" s="1"/>
  <c r="AB270" i="13"/>
  <c r="R270" i="13" s="1"/>
  <c r="AB107" i="13"/>
  <c r="R107" i="13" s="1"/>
  <c r="AB25" i="13"/>
  <c r="R25" i="13" s="1"/>
  <c r="AB243" i="13"/>
  <c r="R243" i="13" s="1"/>
  <c r="AB80" i="13"/>
  <c r="R80" i="13" s="1"/>
  <c r="AB230" i="13"/>
  <c r="R230" i="13" s="1"/>
  <c r="AB55" i="13"/>
  <c r="R55" i="13" s="1"/>
  <c r="AB211" i="13"/>
  <c r="R211" i="13" s="1"/>
  <c r="AB139" i="13"/>
  <c r="R139" i="13" s="1"/>
  <c r="AB128" i="13"/>
  <c r="R128" i="13" s="1"/>
  <c r="AB15" i="13"/>
  <c r="R15" i="13" s="1"/>
  <c r="AB214" i="13"/>
  <c r="R214" i="13" s="1"/>
  <c r="AB22" i="13"/>
  <c r="R22" i="13" s="1"/>
  <c r="AB236" i="13"/>
  <c r="R236" i="13" s="1"/>
  <c r="AB182" i="13"/>
  <c r="R182" i="13" s="1"/>
  <c r="AB114" i="13"/>
  <c r="R114" i="13" s="1"/>
  <c r="AB19" i="13"/>
  <c r="R19" i="13" s="1"/>
  <c r="AB189" i="13"/>
  <c r="R189" i="13" s="1"/>
  <c r="AB14" i="13"/>
  <c r="R14" i="13" s="1"/>
  <c r="AB231" i="13"/>
  <c r="R231" i="13" s="1"/>
  <c r="AB192" i="13"/>
  <c r="R192" i="13" s="1"/>
  <c r="AB118" i="13"/>
  <c r="R118" i="13" s="1"/>
  <c r="AB136" i="13"/>
  <c r="R136" i="13" s="1"/>
  <c r="AB293" i="13"/>
  <c r="R293" i="13" s="1"/>
  <c r="AB89" i="13"/>
  <c r="R89" i="13" s="1"/>
  <c r="AB254" i="13"/>
  <c r="R254" i="13" s="1"/>
  <c r="AB233" i="13"/>
  <c r="R233" i="13" s="1"/>
  <c r="AB60" i="13"/>
  <c r="R60" i="13" s="1"/>
  <c r="AB21" i="13"/>
  <c r="R21" i="13" s="1"/>
  <c r="AB150" i="13"/>
  <c r="R150" i="13" s="1"/>
  <c r="AB261" i="13"/>
  <c r="R261" i="13" s="1"/>
  <c r="AB157" i="13"/>
  <c r="R157" i="13" s="1"/>
  <c r="AB158" i="13"/>
  <c r="R158" i="13" s="1"/>
  <c r="AB126" i="13"/>
  <c r="R126" i="13" s="1"/>
  <c r="AB92" i="13"/>
  <c r="R92" i="13" s="1"/>
  <c r="AB303" i="13"/>
  <c r="R303" i="13" s="1"/>
  <c r="AB87" i="13"/>
  <c r="R87" i="13" s="1"/>
  <c r="AB292" i="13"/>
  <c r="R292" i="13" s="1"/>
  <c r="AB225" i="13"/>
  <c r="R225" i="13" s="1"/>
  <c r="AB219" i="13"/>
  <c r="R219" i="13" s="1"/>
  <c r="AB81" i="13"/>
  <c r="R81" i="13" s="1"/>
  <c r="AB30" i="13"/>
  <c r="R30" i="13" s="1"/>
  <c r="AB103" i="13"/>
  <c r="R103" i="13" s="1"/>
  <c r="AB274" i="13"/>
  <c r="R274" i="13" s="1"/>
  <c r="AB187" i="13"/>
  <c r="R187" i="13" s="1"/>
  <c r="AB159" i="13"/>
  <c r="R159" i="13" s="1"/>
  <c r="AB101" i="13"/>
  <c r="R101" i="13" s="1"/>
  <c r="AB50" i="13"/>
  <c r="R50" i="13" s="1"/>
  <c r="AB218" i="13"/>
  <c r="R218" i="13" s="1"/>
  <c r="AB11" i="13"/>
  <c r="R11" i="13" s="1"/>
  <c r="AB142" i="13"/>
  <c r="R142" i="13" s="1"/>
  <c r="AB82" i="13"/>
  <c r="R82" i="13" s="1"/>
  <c r="AB305" i="13"/>
  <c r="R305" i="13" s="1"/>
  <c r="AB86" i="13"/>
  <c r="R86" i="13" s="1"/>
  <c r="AB147" i="13"/>
  <c r="R147" i="13" s="1"/>
  <c r="AB202" i="13"/>
  <c r="R202" i="13" s="1"/>
  <c r="O24" i="12"/>
  <c r="Z23" i="12"/>
  <c r="AL23" i="12" s="1"/>
  <c r="AN23" i="12" s="1"/>
  <c r="AF23" i="12"/>
  <c r="S23" i="12" s="1"/>
  <c r="AH22" i="12"/>
  <c r="AK22" i="12" s="1"/>
  <c r="T22" i="12" s="1"/>
  <c r="P23" i="12"/>
  <c r="AA22" i="12"/>
  <c r="AQ22" i="12" s="1"/>
  <c r="AS22" i="12" s="1"/>
  <c r="M25" i="12"/>
  <c r="X24" i="12"/>
  <c r="AB24" i="12" s="1"/>
  <c r="AD24" i="12" s="1"/>
  <c r="N24" i="12"/>
  <c r="AH23" i="12"/>
  <c r="Y23" i="12"/>
  <c r="AG23" i="12" s="1"/>
  <c r="AI23" i="12" s="1"/>
  <c r="AM22" i="12"/>
  <c r="AP22" i="12" s="1"/>
  <c r="U22" i="12" s="1"/>
  <c r="AR21" i="12"/>
  <c r="AU21" i="12" s="1"/>
  <c r="V21" i="12" s="1"/>
  <c r="AG21" i="11"/>
  <c r="AI21" i="11" s="1"/>
  <c r="Y21" i="11" s="1"/>
  <c r="AF21" i="11"/>
  <c r="M24" i="11"/>
  <c r="S23" i="11"/>
  <c r="Z23" i="11" s="1"/>
  <c r="AB23" i="11" s="1"/>
  <c r="AD22" i="11"/>
  <c r="X22" i="11" s="1"/>
  <c r="AE22" i="11" s="1"/>
  <c r="AI20" i="11"/>
  <c r="Y20" i="11" s="1"/>
  <c r="AI20" i="10"/>
  <c r="Y20" i="10" s="1"/>
  <c r="AG21" i="10"/>
  <c r="AF21" i="10"/>
  <c r="AA22" i="10"/>
  <c r="AD22" i="10" s="1"/>
  <c r="X22" i="10" s="1"/>
  <c r="AE22" i="10" s="1"/>
  <c r="M24" i="10"/>
  <c r="S23" i="10"/>
  <c r="Z23" i="10" s="1"/>
  <c r="AB23" i="10" s="1"/>
  <c r="AA23" i="11" l="1"/>
  <c r="AC24" i="12"/>
  <c r="N25" i="12"/>
  <c r="Y24" i="12"/>
  <c r="AG24" i="12" s="1"/>
  <c r="AI24" i="12" s="1"/>
  <c r="AF24" i="12"/>
  <c r="S24" i="12" s="1"/>
  <c r="AR22" i="12"/>
  <c r="AU22" i="12" s="1"/>
  <c r="V22" i="12" s="1"/>
  <c r="AM23" i="12"/>
  <c r="AP23" i="12" s="1"/>
  <c r="U23" i="12" s="1"/>
  <c r="AK23" i="12"/>
  <c r="T23" i="12" s="1"/>
  <c r="M26" i="12"/>
  <c r="X25" i="12"/>
  <c r="AB25" i="12" s="1"/>
  <c r="AD25" i="12" s="1"/>
  <c r="P24" i="12"/>
  <c r="AA23" i="12"/>
  <c r="AQ23" i="12" s="1"/>
  <c r="AS23" i="12" s="1"/>
  <c r="O25" i="12"/>
  <c r="Z24" i="12"/>
  <c r="AL24" i="12" s="1"/>
  <c r="AN24" i="12" s="1"/>
  <c r="AG22" i="11"/>
  <c r="AF22" i="11"/>
  <c r="AD23" i="11"/>
  <c r="X23" i="11" s="1"/>
  <c r="AE23" i="11" s="1"/>
  <c r="M25" i="11"/>
  <c r="S24" i="11"/>
  <c r="Z24" i="11" s="1"/>
  <c r="AB24" i="11" s="1"/>
  <c r="AG22" i="10"/>
  <c r="AF22" i="10"/>
  <c r="AA23" i="10"/>
  <c r="AD23" i="10" s="1"/>
  <c r="X23" i="10" s="1"/>
  <c r="AE23" i="10" s="1"/>
  <c r="AI21" i="10"/>
  <c r="Y21" i="10" s="1"/>
  <c r="M25" i="10"/>
  <c r="S24" i="10"/>
  <c r="Z24" i="10" s="1"/>
  <c r="AB24" i="10" s="1"/>
  <c r="AI22" i="11" l="1"/>
  <c r="Y22" i="11" s="1"/>
  <c r="O26" i="12"/>
  <c r="Z25" i="12"/>
  <c r="AL25" i="12" s="1"/>
  <c r="AN25" i="12" s="1"/>
  <c r="AC25" i="12"/>
  <c r="AF25" i="12" s="1"/>
  <c r="S25" i="12" s="1"/>
  <c r="N26" i="12"/>
  <c r="Y25" i="12"/>
  <c r="AG25" i="12" s="1"/>
  <c r="AI25" i="12" s="1"/>
  <c r="M27" i="12"/>
  <c r="X26" i="12"/>
  <c r="AB26" i="12" s="1"/>
  <c r="AD26" i="12" s="1"/>
  <c r="AR23" i="12"/>
  <c r="AU23" i="12" s="1"/>
  <c r="V23" i="12" s="1"/>
  <c r="AM24" i="12"/>
  <c r="AP24" i="12" s="1"/>
  <c r="U24" i="12" s="1"/>
  <c r="P25" i="12"/>
  <c r="AR24" i="12"/>
  <c r="AA24" i="12"/>
  <c r="AQ24" i="12" s="1"/>
  <c r="AS24" i="12" s="1"/>
  <c r="AH24" i="12"/>
  <c r="AK24" i="12" s="1"/>
  <c r="T24" i="12" s="1"/>
  <c r="AG23" i="11"/>
  <c r="AF23" i="11"/>
  <c r="AA24" i="11"/>
  <c r="AD24" i="11" s="1"/>
  <c r="X24" i="11" s="1"/>
  <c r="AE24" i="11" s="1"/>
  <c r="M26" i="11"/>
  <c r="S25" i="11"/>
  <c r="Z25" i="11" s="1"/>
  <c r="AB25" i="11" s="1"/>
  <c r="AG23" i="10"/>
  <c r="AI23" i="10" s="1"/>
  <c r="Y23" i="10" s="1"/>
  <c r="AF23" i="10"/>
  <c r="AA24" i="10"/>
  <c r="AD24" i="10" s="1"/>
  <c r="X24" i="10" s="1"/>
  <c r="AE24" i="10" s="1"/>
  <c r="M26" i="10"/>
  <c r="S25" i="10"/>
  <c r="Z25" i="10" s="1"/>
  <c r="AB25" i="10" s="1"/>
  <c r="AI22" i="10"/>
  <c r="Y22" i="10" s="1"/>
  <c r="AH25" i="12" l="1"/>
  <c r="AI23" i="11"/>
  <c r="Y23" i="11" s="1"/>
  <c r="AU24" i="12"/>
  <c r="V24" i="12" s="1"/>
  <c r="AM25" i="12"/>
  <c r="AC26" i="12"/>
  <c r="O27" i="12"/>
  <c r="Z26" i="12"/>
  <c r="AL26" i="12" s="1"/>
  <c r="AN26" i="12" s="1"/>
  <c r="AF26" i="12"/>
  <c r="S26" i="12" s="1"/>
  <c r="AK25" i="12"/>
  <c r="T25" i="12" s="1"/>
  <c r="P26" i="12"/>
  <c r="AA25" i="12"/>
  <c r="AQ25" i="12" s="1"/>
  <c r="AS25" i="12" s="1"/>
  <c r="M28" i="12"/>
  <c r="X27" i="12"/>
  <c r="AB27" i="12" s="1"/>
  <c r="AD27" i="12" s="1"/>
  <c r="N27" i="12"/>
  <c r="Y26" i="12"/>
  <c r="AG26" i="12" s="1"/>
  <c r="AI26" i="12" s="1"/>
  <c r="AP25" i="12"/>
  <c r="U25" i="12" s="1"/>
  <c r="AG24" i="11"/>
  <c r="AI24" i="11" s="1"/>
  <c r="Y24" i="11" s="1"/>
  <c r="AF24" i="11"/>
  <c r="M27" i="11"/>
  <c r="S26" i="11"/>
  <c r="Z26" i="11" s="1"/>
  <c r="AB26" i="11" s="1"/>
  <c r="AA25" i="11"/>
  <c r="AD25" i="11" s="1"/>
  <c r="X25" i="11" s="1"/>
  <c r="AE25" i="11" s="1"/>
  <c r="AG24" i="10"/>
  <c r="AF24" i="10"/>
  <c r="AA25" i="10"/>
  <c r="AD25" i="10" s="1"/>
  <c r="X25" i="10" s="1"/>
  <c r="AE25" i="10" s="1"/>
  <c r="M27" i="10"/>
  <c r="S26" i="10"/>
  <c r="Z26" i="10" s="1"/>
  <c r="AB26" i="10" s="1"/>
  <c r="AI24" i="10" l="1"/>
  <c r="Y24" i="10" s="1"/>
  <c r="P27" i="12"/>
  <c r="AA26" i="12"/>
  <c r="AQ26" i="12" s="1"/>
  <c r="AS26" i="12" s="1"/>
  <c r="M29" i="12"/>
  <c r="X28" i="12"/>
  <c r="AB28" i="12" s="1"/>
  <c r="AD28" i="12" s="1"/>
  <c r="AR25" i="12"/>
  <c r="AM26" i="12"/>
  <c r="AP26" i="12"/>
  <c r="U26" i="12" s="1"/>
  <c r="AH26" i="12"/>
  <c r="AK26" i="12" s="1"/>
  <c r="T26" i="12" s="1"/>
  <c r="AC27" i="12"/>
  <c r="AF27" i="12" s="1"/>
  <c r="S27" i="12" s="1"/>
  <c r="O28" i="12"/>
  <c r="Z27" i="12"/>
  <c r="AL27" i="12" s="1"/>
  <c r="AN27" i="12" s="1"/>
  <c r="N28" i="12"/>
  <c r="Y27" i="12"/>
  <c r="AG27" i="12" s="1"/>
  <c r="AI27" i="12" s="1"/>
  <c r="AU25" i="12"/>
  <c r="V25" i="12" s="1"/>
  <c r="AG25" i="11"/>
  <c r="AF25" i="11"/>
  <c r="AA26" i="11"/>
  <c r="AD26" i="11" s="1"/>
  <c r="X26" i="11" s="1"/>
  <c r="AE26" i="11" s="1"/>
  <c r="M28" i="11"/>
  <c r="S27" i="11"/>
  <c r="Z27" i="11" s="1"/>
  <c r="AB27" i="11" s="1"/>
  <c r="AG25" i="10"/>
  <c r="AF25" i="10"/>
  <c r="AA26" i="10"/>
  <c r="AD26" i="10" s="1"/>
  <c r="X26" i="10" s="1"/>
  <c r="AE26" i="10" s="1"/>
  <c r="M28" i="10"/>
  <c r="S27" i="10"/>
  <c r="Z27" i="10" s="1"/>
  <c r="AB27" i="10" s="1"/>
  <c r="AI25" i="11" l="1"/>
  <c r="Y25" i="11" s="1"/>
  <c r="AI25" i="10"/>
  <c r="Y25" i="10" s="1"/>
  <c r="M30" i="12"/>
  <c r="X29" i="12"/>
  <c r="AB29" i="12" s="1"/>
  <c r="AD29" i="12" s="1"/>
  <c r="P28" i="12"/>
  <c r="AA27" i="12"/>
  <c r="AQ27" i="12" s="1"/>
  <c r="AS27" i="12" s="1"/>
  <c r="AH27" i="12"/>
  <c r="AK27" i="12" s="1"/>
  <c r="T27" i="12" s="1"/>
  <c r="AM27" i="12"/>
  <c r="AP27" i="12" s="1"/>
  <c r="U27" i="12" s="1"/>
  <c r="N29" i="12"/>
  <c r="Y28" i="12"/>
  <c r="AG28" i="12" s="1"/>
  <c r="AI28" i="12" s="1"/>
  <c r="O29" i="12"/>
  <c r="Z28" i="12"/>
  <c r="AL28" i="12" s="1"/>
  <c r="AN28" i="12" s="1"/>
  <c r="AC28" i="12"/>
  <c r="AF28" i="12" s="1"/>
  <c r="S28" i="12" s="1"/>
  <c r="AR26" i="12"/>
  <c r="AU26" i="12" s="1"/>
  <c r="V26" i="12" s="1"/>
  <c r="AG26" i="11"/>
  <c r="AF26" i="11"/>
  <c r="M29" i="11"/>
  <c r="S28" i="11"/>
  <c r="Z28" i="11" s="1"/>
  <c r="AB28" i="11" s="1"/>
  <c r="AA27" i="11"/>
  <c r="AD27" i="11" s="1"/>
  <c r="X27" i="11" s="1"/>
  <c r="AE27" i="11" s="1"/>
  <c r="AG26" i="10"/>
  <c r="AF26" i="10"/>
  <c r="AA27" i="10"/>
  <c r="AD27" i="10" s="1"/>
  <c r="X27" i="10" s="1"/>
  <c r="AE27" i="10" s="1"/>
  <c r="M29" i="10"/>
  <c r="S28" i="10"/>
  <c r="Z28" i="10" s="1"/>
  <c r="AB28" i="10" s="1"/>
  <c r="AI26" i="11" l="1"/>
  <c r="Y26" i="11" s="1"/>
  <c r="AR27" i="12"/>
  <c r="AC29" i="12"/>
  <c r="O30" i="12"/>
  <c r="Z29" i="12"/>
  <c r="AL29" i="12" s="1"/>
  <c r="AN29" i="12" s="1"/>
  <c r="P29" i="12"/>
  <c r="AA28" i="12"/>
  <c r="AQ28" i="12" s="1"/>
  <c r="AS28" i="12" s="1"/>
  <c r="AF29" i="12"/>
  <c r="S29" i="12" s="1"/>
  <c r="N30" i="12"/>
  <c r="Y29" i="12"/>
  <c r="AG29" i="12" s="1"/>
  <c r="AI29" i="12" s="1"/>
  <c r="AM28" i="12"/>
  <c r="AP28" i="12" s="1"/>
  <c r="U28" i="12" s="1"/>
  <c r="AH28" i="12"/>
  <c r="AK28" i="12" s="1"/>
  <c r="T28" i="12" s="1"/>
  <c r="AU27" i="12"/>
  <c r="V27" i="12" s="1"/>
  <c r="M31" i="12"/>
  <c r="X30" i="12"/>
  <c r="AB30" i="12" s="1"/>
  <c r="AD30" i="12" s="1"/>
  <c r="AG27" i="11"/>
  <c r="AF27" i="11"/>
  <c r="AA28" i="11"/>
  <c r="AD28" i="11" s="1"/>
  <c r="X28" i="11" s="1"/>
  <c r="AE28" i="11" s="1"/>
  <c r="M30" i="11"/>
  <c r="S29" i="11"/>
  <c r="Z29" i="11" s="1"/>
  <c r="AB29" i="11" s="1"/>
  <c r="AG27" i="10"/>
  <c r="AF27" i="10"/>
  <c r="AA28" i="10"/>
  <c r="AD28" i="10" s="1"/>
  <c r="X28" i="10" s="1"/>
  <c r="AE28" i="10" s="1"/>
  <c r="M30" i="10"/>
  <c r="S29" i="10"/>
  <c r="Z29" i="10" s="1"/>
  <c r="AB29" i="10" s="1"/>
  <c r="AI26" i="10"/>
  <c r="Y26" i="10" s="1"/>
  <c r="AC30" i="12" l="1"/>
  <c r="AH29" i="12"/>
  <c r="AF30" i="12"/>
  <c r="S30" i="12" s="1"/>
  <c r="N31" i="12"/>
  <c r="Y30" i="12"/>
  <c r="AG30" i="12" s="1"/>
  <c r="AI30" i="12" s="1"/>
  <c r="AR28" i="12"/>
  <c r="AU28" i="12" s="1"/>
  <c r="V28" i="12" s="1"/>
  <c r="AM29" i="12"/>
  <c r="AP29" i="12" s="1"/>
  <c r="U29" i="12" s="1"/>
  <c r="AK29" i="12"/>
  <c r="T29" i="12" s="1"/>
  <c r="M32" i="12"/>
  <c r="X31" i="12"/>
  <c r="AB31" i="12" s="1"/>
  <c r="AD31" i="12" s="1"/>
  <c r="P30" i="12"/>
  <c r="AA29" i="12"/>
  <c r="AQ29" i="12" s="1"/>
  <c r="AS29" i="12" s="1"/>
  <c r="O31" i="12"/>
  <c r="Z30" i="12"/>
  <c r="AL30" i="12" s="1"/>
  <c r="AN30" i="12" s="1"/>
  <c r="AG28" i="11"/>
  <c r="AF28" i="11"/>
  <c r="M31" i="11"/>
  <c r="S30" i="11"/>
  <c r="Z30" i="11" s="1"/>
  <c r="AB30" i="11" s="1"/>
  <c r="AA29" i="11"/>
  <c r="AD29" i="11" s="1"/>
  <c r="X29" i="11" s="1"/>
  <c r="AE29" i="11" s="1"/>
  <c r="AI27" i="11"/>
  <c r="Y27" i="11" s="1"/>
  <c r="AG28" i="10"/>
  <c r="AF28" i="10"/>
  <c r="AA29" i="10"/>
  <c r="AD29" i="10" s="1"/>
  <c r="X29" i="10" s="1"/>
  <c r="AE29" i="10" s="1"/>
  <c r="M31" i="10"/>
  <c r="S30" i="10"/>
  <c r="Z30" i="10" s="1"/>
  <c r="AB30" i="10" s="1"/>
  <c r="AI27" i="10"/>
  <c r="Y27" i="10" s="1"/>
  <c r="AI28" i="11" l="1"/>
  <c r="Y28" i="11" s="1"/>
  <c r="AM30" i="12"/>
  <c r="N32" i="12"/>
  <c r="Y31" i="12"/>
  <c r="AG31" i="12" s="1"/>
  <c r="AI31" i="12" s="1"/>
  <c r="AP30" i="12"/>
  <c r="U30" i="12" s="1"/>
  <c r="P31" i="12"/>
  <c r="AA30" i="12"/>
  <c r="AQ30" i="12" s="1"/>
  <c r="AS30" i="12" s="1"/>
  <c r="AC31" i="12"/>
  <c r="M33" i="12"/>
  <c r="X32" i="12"/>
  <c r="AB32" i="12" s="1"/>
  <c r="AD32" i="12" s="1"/>
  <c r="AR29" i="12"/>
  <c r="AU29" i="12" s="1"/>
  <c r="V29" i="12" s="1"/>
  <c r="O32" i="12"/>
  <c r="Z31" i="12"/>
  <c r="AL31" i="12" s="1"/>
  <c r="AN31" i="12" s="1"/>
  <c r="AF31" i="12"/>
  <c r="S31" i="12" s="1"/>
  <c r="AH30" i="12"/>
  <c r="AK30" i="12" s="1"/>
  <c r="T30" i="12" s="1"/>
  <c r="AG29" i="11"/>
  <c r="AF29" i="11"/>
  <c r="M32" i="11"/>
  <c r="S31" i="11"/>
  <c r="Z31" i="11" s="1"/>
  <c r="AB31" i="11" s="1"/>
  <c r="AA30" i="11"/>
  <c r="AD30" i="11" s="1"/>
  <c r="X30" i="11" s="1"/>
  <c r="AE30" i="11" s="1"/>
  <c r="AG29" i="10"/>
  <c r="AF29" i="10"/>
  <c r="AA30" i="10"/>
  <c r="AD30" i="10" s="1"/>
  <c r="X30" i="10" s="1"/>
  <c r="AE30" i="10" s="1"/>
  <c r="M32" i="10"/>
  <c r="S31" i="10"/>
  <c r="Z31" i="10" s="1"/>
  <c r="AB31" i="10" s="1"/>
  <c r="AI28" i="10"/>
  <c r="Y28" i="10" s="1"/>
  <c r="AM31" i="12" l="1"/>
  <c r="O33" i="12"/>
  <c r="Z32" i="12"/>
  <c r="AL32" i="12" s="1"/>
  <c r="AN32" i="12" s="1"/>
  <c r="M34" i="12"/>
  <c r="X33" i="12"/>
  <c r="AB33" i="12" s="1"/>
  <c r="AD33" i="12" s="1"/>
  <c r="P32" i="12"/>
  <c r="AA31" i="12"/>
  <c r="AQ31" i="12" s="1"/>
  <c r="AS31" i="12" s="1"/>
  <c r="AH31" i="12"/>
  <c r="AK31" i="12" s="1"/>
  <c r="T31" i="12" s="1"/>
  <c r="AC32" i="12"/>
  <c r="AR30" i="12"/>
  <c r="AU30" i="12" s="1"/>
  <c r="V30" i="12" s="1"/>
  <c r="N33" i="12"/>
  <c r="AH32" i="12"/>
  <c r="Y32" i="12"/>
  <c r="AG32" i="12" s="1"/>
  <c r="AI32" i="12" s="1"/>
  <c r="AF32" i="12"/>
  <c r="S32" i="12" s="1"/>
  <c r="AP31" i="12"/>
  <c r="U31" i="12" s="1"/>
  <c r="AG30" i="11"/>
  <c r="AF30" i="11"/>
  <c r="M33" i="11"/>
  <c r="S32" i="11"/>
  <c r="Z32" i="11" s="1"/>
  <c r="AB32" i="11" s="1"/>
  <c r="AA31" i="11"/>
  <c r="AD31" i="11" s="1"/>
  <c r="X31" i="11" s="1"/>
  <c r="AE31" i="11" s="1"/>
  <c r="AI29" i="11"/>
  <c r="Y29" i="11" s="1"/>
  <c r="AG30" i="10"/>
  <c r="AI30" i="10" s="1"/>
  <c r="Y30" i="10" s="1"/>
  <c r="AF30" i="10"/>
  <c r="AA31" i="10"/>
  <c r="AD31" i="10" s="1"/>
  <c r="X31" i="10" s="1"/>
  <c r="AE31" i="10" s="1"/>
  <c r="M33" i="10"/>
  <c r="S32" i="10"/>
  <c r="Z32" i="10" s="1"/>
  <c r="AB32" i="10" s="1"/>
  <c r="AI29" i="10"/>
  <c r="Y29" i="10" s="1"/>
  <c r="AR31" i="12" l="1"/>
  <c r="N34" i="12"/>
  <c r="Y33" i="12"/>
  <c r="AG33" i="12" s="1"/>
  <c r="AI33" i="12" s="1"/>
  <c r="AM32" i="12"/>
  <c r="AP32" i="12" s="1"/>
  <c r="U32" i="12" s="1"/>
  <c r="AU31" i="12"/>
  <c r="V31" i="12" s="1"/>
  <c r="M35" i="12"/>
  <c r="X34" i="12"/>
  <c r="AB34" i="12" s="1"/>
  <c r="AD34" i="12" s="1"/>
  <c r="O34" i="12"/>
  <c r="Z33" i="12"/>
  <c r="AL33" i="12" s="1"/>
  <c r="AN33" i="12" s="1"/>
  <c r="AK32" i="12"/>
  <c r="T32" i="12" s="1"/>
  <c r="P33" i="12"/>
  <c r="AA32" i="12"/>
  <c r="AQ32" i="12" s="1"/>
  <c r="AS32" i="12" s="1"/>
  <c r="AC33" i="12"/>
  <c r="AF33" i="12" s="1"/>
  <c r="S33" i="12" s="1"/>
  <c r="AG31" i="11"/>
  <c r="AF31" i="11"/>
  <c r="M34" i="11"/>
  <c r="S33" i="11"/>
  <c r="Z33" i="11" s="1"/>
  <c r="AB33" i="11" s="1"/>
  <c r="AA32" i="11"/>
  <c r="AD32" i="11" s="1"/>
  <c r="X32" i="11" s="1"/>
  <c r="AE32" i="11" s="1"/>
  <c r="AI30" i="11"/>
  <c r="Y30" i="11" s="1"/>
  <c r="AG31" i="10"/>
  <c r="AF31" i="10"/>
  <c r="AA32" i="10"/>
  <c r="AD32" i="10" s="1"/>
  <c r="X32" i="10" s="1"/>
  <c r="AE32" i="10" s="1"/>
  <c r="M34" i="10"/>
  <c r="S33" i="10"/>
  <c r="Z33" i="10" s="1"/>
  <c r="AB33" i="10" s="1"/>
  <c r="AC34" i="12" l="1"/>
  <c r="M36" i="12"/>
  <c r="X35" i="12"/>
  <c r="AB35" i="12" s="1"/>
  <c r="AD35" i="12" s="1"/>
  <c r="AR32" i="12"/>
  <c r="P34" i="12"/>
  <c r="AA33" i="12"/>
  <c r="AQ33" i="12" s="1"/>
  <c r="AS33" i="12" s="1"/>
  <c r="AM33" i="12"/>
  <c r="AP33" i="12" s="1"/>
  <c r="U33" i="12" s="1"/>
  <c r="O35" i="12"/>
  <c r="Z34" i="12"/>
  <c r="AL34" i="12" s="1"/>
  <c r="AN34" i="12" s="1"/>
  <c r="AH33" i="12"/>
  <c r="AK33" i="12" s="1"/>
  <c r="T33" i="12" s="1"/>
  <c r="AU32" i="12"/>
  <c r="V32" i="12" s="1"/>
  <c r="AF34" i="12"/>
  <c r="S34" i="12" s="1"/>
  <c r="N35" i="12"/>
  <c r="Y34" i="12"/>
  <c r="AG34" i="12" s="1"/>
  <c r="AI34" i="12" s="1"/>
  <c r="AG32" i="11"/>
  <c r="AF32" i="11"/>
  <c r="M35" i="11"/>
  <c r="S34" i="11"/>
  <c r="Z34" i="11" s="1"/>
  <c r="AB34" i="11" s="1"/>
  <c r="AA33" i="11"/>
  <c r="AD33" i="11" s="1"/>
  <c r="X33" i="11" s="1"/>
  <c r="AE33" i="11" s="1"/>
  <c r="AI31" i="11"/>
  <c r="Y31" i="11" s="1"/>
  <c r="AG32" i="10"/>
  <c r="AF32" i="10"/>
  <c r="AA33" i="10"/>
  <c r="AD33" i="10" s="1"/>
  <c r="X33" i="10" s="1"/>
  <c r="AE33" i="10" s="1"/>
  <c r="M35" i="10"/>
  <c r="S34" i="10"/>
  <c r="Z34" i="10" s="1"/>
  <c r="AB34" i="10" s="1"/>
  <c r="AI31" i="10"/>
  <c r="Y31" i="10" s="1"/>
  <c r="AM34" i="12" l="1"/>
  <c r="O36" i="12"/>
  <c r="Z35" i="12"/>
  <c r="AL35" i="12" s="1"/>
  <c r="AN35" i="12" s="1"/>
  <c r="AR33" i="12"/>
  <c r="M37" i="12"/>
  <c r="X36" i="12"/>
  <c r="AB36" i="12" s="1"/>
  <c r="AD36" i="12" s="1"/>
  <c r="P35" i="12"/>
  <c r="AA34" i="12"/>
  <c r="AQ34" i="12" s="1"/>
  <c r="AS34" i="12" s="1"/>
  <c r="AK34" i="12"/>
  <c r="T34" i="12" s="1"/>
  <c r="AH34" i="12"/>
  <c r="AC35" i="12"/>
  <c r="AF35" i="12" s="1"/>
  <c r="S35" i="12" s="1"/>
  <c r="N36" i="12"/>
  <c r="AH35" i="12"/>
  <c r="Y35" i="12"/>
  <c r="AG35" i="12" s="1"/>
  <c r="AI35" i="12" s="1"/>
  <c r="AP34" i="12"/>
  <c r="U34" i="12" s="1"/>
  <c r="AU33" i="12"/>
  <c r="V33" i="12" s="1"/>
  <c r="AG33" i="11"/>
  <c r="AF33" i="11"/>
  <c r="AA34" i="11"/>
  <c r="AD34" i="11" s="1"/>
  <c r="X34" i="11" s="1"/>
  <c r="AE34" i="11" s="1"/>
  <c r="M36" i="11"/>
  <c r="S35" i="11"/>
  <c r="Z35" i="11" s="1"/>
  <c r="AB35" i="11" s="1"/>
  <c r="AI32" i="11"/>
  <c r="Y32" i="11" s="1"/>
  <c r="AG33" i="10"/>
  <c r="AF33" i="10"/>
  <c r="AA34" i="10"/>
  <c r="AD34" i="10" s="1"/>
  <c r="X34" i="10" s="1"/>
  <c r="AE34" i="10" s="1"/>
  <c r="M36" i="10"/>
  <c r="S35" i="10"/>
  <c r="Z35" i="10" s="1"/>
  <c r="AB35" i="10" s="1"/>
  <c r="AI32" i="10"/>
  <c r="Y32" i="10" s="1"/>
  <c r="M38" i="12" l="1"/>
  <c r="X37" i="12"/>
  <c r="AB37" i="12" s="1"/>
  <c r="AD37" i="12" s="1"/>
  <c r="AM35" i="12"/>
  <c r="N37" i="12"/>
  <c r="Y36" i="12"/>
  <c r="AG36" i="12" s="1"/>
  <c r="AI36" i="12" s="1"/>
  <c r="P36" i="12"/>
  <c r="AA35" i="12"/>
  <c r="AQ35" i="12" s="1"/>
  <c r="AS35" i="12" s="1"/>
  <c r="AC36" i="12"/>
  <c r="AF36" i="12" s="1"/>
  <c r="S36" i="12" s="1"/>
  <c r="O37" i="12"/>
  <c r="Z36" i="12"/>
  <c r="AL36" i="12" s="1"/>
  <c r="AN36" i="12" s="1"/>
  <c r="AP35" i="12"/>
  <c r="U35" i="12" s="1"/>
  <c r="AK35" i="12"/>
  <c r="T35" i="12" s="1"/>
  <c r="AR34" i="12"/>
  <c r="AU34" i="12" s="1"/>
  <c r="V34" i="12" s="1"/>
  <c r="AG34" i="11"/>
  <c r="AF34" i="11"/>
  <c r="M37" i="11"/>
  <c r="S36" i="11"/>
  <c r="Z36" i="11" s="1"/>
  <c r="AB36" i="11" s="1"/>
  <c r="AA35" i="11"/>
  <c r="AD35" i="11" s="1"/>
  <c r="X35" i="11" s="1"/>
  <c r="AE35" i="11" s="1"/>
  <c r="AI33" i="11"/>
  <c r="Y33" i="11" s="1"/>
  <c r="AG34" i="10"/>
  <c r="AF34" i="10"/>
  <c r="AA35" i="10"/>
  <c r="AD35" i="10" s="1"/>
  <c r="X35" i="10" s="1"/>
  <c r="AE35" i="10" s="1"/>
  <c r="M37" i="10"/>
  <c r="S36" i="10"/>
  <c r="Z36" i="10" s="1"/>
  <c r="AB36" i="10" s="1"/>
  <c r="AI33" i="10"/>
  <c r="Y33" i="10" s="1"/>
  <c r="N38" i="12" l="1"/>
  <c r="Y37" i="12"/>
  <c r="AG37" i="12" s="1"/>
  <c r="AI37" i="12" s="1"/>
  <c r="AC37" i="12"/>
  <c r="AH36" i="12"/>
  <c r="AK36" i="12" s="1"/>
  <c r="T36" i="12" s="1"/>
  <c r="M39" i="12"/>
  <c r="X38" i="12"/>
  <c r="AB38" i="12" s="1"/>
  <c r="AD38" i="12" s="1"/>
  <c r="AM36" i="12"/>
  <c r="AP36" i="12" s="1"/>
  <c r="U36" i="12" s="1"/>
  <c r="P37" i="12"/>
  <c r="AA36" i="12"/>
  <c r="AQ36" i="12" s="1"/>
  <c r="AS36" i="12" s="1"/>
  <c r="O38" i="12"/>
  <c r="AM37" i="12"/>
  <c r="Z37" i="12"/>
  <c r="AL37" i="12" s="1"/>
  <c r="AN37" i="12" s="1"/>
  <c r="AR35" i="12"/>
  <c r="AU35" i="12" s="1"/>
  <c r="V35" i="12" s="1"/>
  <c r="AF37" i="12"/>
  <c r="S37" i="12" s="1"/>
  <c r="AG35" i="11"/>
  <c r="AF35" i="11"/>
  <c r="AA36" i="11"/>
  <c r="AD36" i="11" s="1"/>
  <c r="X36" i="11" s="1"/>
  <c r="AE36" i="11" s="1"/>
  <c r="M38" i="11"/>
  <c r="S37" i="11"/>
  <c r="Z37" i="11" s="1"/>
  <c r="AB37" i="11" s="1"/>
  <c r="AI34" i="11"/>
  <c r="Y34" i="11" s="1"/>
  <c r="AG35" i="10"/>
  <c r="AF35" i="10"/>
  <c r="AA36" i="10"/>
  <c r="AD36" i="10" s="1"/>
  <c r="X36" i="10" s="1"/>
  <c r="AE36" i="10" s="1"/>
  <c r="M38" i="10"/>
  <c r="S37" i="10"/>
  <c r="Z37" i="10" s="1"/>
  <c r="AB37" i="10" s="1"/>
  <c r="AI34" i="10"/>
  <c r="Y34" i="10" s="1"/>
  <c r="AI35" i="10" l="1"/>
  <c r="Y35" i="10" s="1"/>
  <c r="AC38" i="12"/>
  <c r="O39" i="12"/>
  <c r="Z38" i="12"/>
  <c r="AL38" i="12" s="1"/>
  <c r="AN38" i="12" s="1"/>
  <c r="AH37" i="12"/>
  <c r="AK37" i="12" s="1"/>
  <c r="T37" i="12" s="1"/>
  <c r="AR36" i="12"/>
  <c r="AF38" i="12"/>
  <c r="S38" i="12" s="1"/>
  <c r="N39" i="12"/>
  <c r="Y38" i="12"/>
  <c r="AG38" i="12" s="1"/>
  <c r="AI38" i="12" s="1"/>
  <c r="AU36" i="12"/>
  <c r="V36" i="12" s="1"/>
  <c r="AP37" i="12"/>
  <c r="U37" i="12" s="1"/>
  <c r="P38" i="12"/>
  <c r="AA37" i="12"/>
  <c r="AQ37" i="12" s="1"/>
  <c r="AS37" i="12" s="1"/>
  <c r="M40" i="12"/>
  <c r="X39" i="12"/>
  <c r="AB39" i="12" s="1"/>
  <c r="AD39" i="12" s="1"/>
  <c r="AG36" i="11"/>
  <c r="AF36" i="11"/>
  <c r="AA37" i="11"/>
  <c r="AD37" i="11" s="1"/>
  <c r="X37" i="11" s="1"/>
  <c r="AE37" i="11" s="1"/>
  <c r="M39" i="11"/>
  <c r="S38" i="11"/>
  <c r="Z38" i="11" s="1"/>
  <c r="AB38" i="11" s="1"/>
  <c r="AI35" i="11"/>
  <c r="Y35" i="11" s="1"/>
  <c r="AG36" i="10"/>
  <c r="AF36" i="10"/>
  <c r="AA37" i="10"/>
  <c r="AD37" i="10" s="1"/>
  <c r="X37" i="10" s="1"/>
  <c r="AE37" i="10" s="1"/>
  <c r="M39" i="10"/>
  <c r="S38" i="10"/>
  <c r="Z38" i="10" s="1"/>
  <c r="AB38" i="10" s="1"/>
  <c r="AC39" i="12" l="1"/>
  <c r="AM38" i="12"/>
  <c r="N40" i="12"/>
  <c r="AH39" i="12"/>
  <c r="Y39" i="12"/>
  <c r="AG39" i="12" s="1"/>
  <c r="AI39" i="12" s="1"/>
  <c r="O40" i="12"/>
  <c r="Z39" i="12"/>
  <c r="AL39" i="12" s="1"/>
  <c r="AN39" i="12" s="1"/>
  <c r="AP38" i="12"/>
  <c r="U38" i="12" s="1"/>
  <c r="AF39" i="12"/>
  <c r="S39" i="12" s="1"/>
  <c r="P39" i="12"/>
  <c r="AA38" i="12"/>
  <c r="AQ38" i="12" s="1"/>
  <c r="AS38" i="12" s="1"/>
  <c r="M41" i="12"/>
  <c r="X40" i="12"/>
  <c r="AB40" i="12" s="1"/>
  <c r="AD40" i="12" s="1"/>
  <c r="AR37" i="12"/>
  <c r="AU37" i="12" s="1"/>
  <c r="V37" i="12" s="1"/>
  <c r="AH38" i="12"/>
  <c r="AK38" i="12" s="1"/>
  <c r="T38" i="12" s="1"/>
  <c r="AG37" i="11"/>
  <c r="AF37" i="11"/>
  <c r="AA38" i="11"/>
  <c r="AD38" i="11" s="1"/>
  <c r="X38" i="11" s="1"/>
  <c r="AE38" i="11" s="1"/>
  <c r="M40" i="11"/>
  <c r="S39" i="11"/>
  <c r="Z39" i="11" s="1"/>
  <c r="AB39" i="11" s="1"/>
  <c r="AI36" i="11"/>
  <c r="Y36" i="11" s="1"/>
  <c r="AG37" i="10"/>
  <c r="AF37" i="10"/>
  <c r="AA38" i="10"/>
  <c r="AD38" i="10" s="1"/>
  <c r="X38" i="10" s="1"/>
  <c r="AE38" i="10" s="1"/>
  <c r="M40" i="10"/>
  <c r="S39" i="10"/>
  <c r="Z39" i="10" s="1"/>
  <c r="AB39" i="10" s="1"/>
  <c r="AI36" i="10"/>
  <c r="Y36" i="10" s="1"/>
  <c r="P40" i="12" l="1"/>
  <c r="AA39" i="12"/>
  <c r="AQ39" i="12" s="1"/>
  <c r="AS39" i="12" s="1"/>
  <c r="M42" i="12"/>
  <c r="X41" i="12"/>
  <c r="AB41" i="12" s="1"/>
  <c r="AD41" i="12" s="1"/>
  <c r="AR38" i="12"/>
  <c r="AU38" i="12" s="1"/>
  <c r="V38" i="12" s="1"/>
  <c r="AM39" i="12"/>
  <c r="AP39" i="12" s="1"/>
  <c r="U39" i="12" s="1"/>
  <c r="AC40" i="12"/>
  <c r="AF40" i="12" s="1"/>
  <c r="S40" i="12" s="1"/>
  <c r="O41" i="12"/>
  <c r="Z40" i="12"/>
  <c r="AL40" i="12" s="1"/>
  <c r="AN40" i="12" s="1"/>
  <c r="N41" i="12"/>
  <c r="Y40" i="12"/>
  <c r="AG40" i="12" s="1"/>
  <c r="AI40" i="12" s="1"/>
  <c r="AK39" i="12"/>
  <c r="T39" i="12" s="1"/>
  <c r="AG38" i="11"/>
  <c r="AF38" i="11"/>
  <c r="M41" i="11"/>
  <c r="S40" i="11"/>
  <c r="Z40" i="11" s="1"/>
  <c r="AB40" i="11" s="1"/>
  <c r="AA39" i="11"/>
  <c r="AD39" i="11" s="1"/>
  <c r="X39" i="11" s="1"/>
  <c r="AE39" i="11" s="1"/>
  <c r="AI37" i="11"/>
  <c r="Y37" i="11" s="1"/>
  <c r="AG38" i="10"/>
  <c r="AF38" i="10"/>
  <c r="AA39" i="10"/>
  <c r="AD39" i="10" s="1"/>
  <c r="X39" i="10" s="1"/>
  <c r="AE39" i="10" s="1"/>
  <c r="M41" i="10"/>
  <c r="S40" i="10"/>
  <c r="Z40" i="10" s="1"/>
  <c r="AB40" i="10" s="1"/>
  <c r="AI37" i="10"/>
  <c r="Y37" i="10" s="1"/>
  <c r="AM40" i="12" l="1"/>
  <c r="P41" i="12"/>
  <c r="AA40" i="12"/>
  <c r="AQ40" i="12" s="1"/>
  <c r="AS40" i="12" s="1"/>
  <c r="AH40" i="12"/>
  <c r="AK40" i="12" s="1"/>
  <c r="T40" i="12" s="1"/>
  <c r="O42" i="12"/>
  <c r="Z41" i="12"/>
  <c r="AL41" i="12" s="1"/>
  <c r="AN41" i="12" s="1"/>
  <c r="N42" i="12"/>
  <c r="Y41" i="12"/>
  <c r="AG41" i="12" s="1"/>
  <c r="AI41" i="12" s="1"/>
  <c r="M43" i="12"/>
  <c r="X42" i="12"/>
  <c r="AB42" i="12" s="1"/>
  <c r="AD42" i="12" s="1"/>
  <c r="AR39" i="12"/>
  <c r="AU39" i="12" s="1"/>
  <c r="V39" i="12" s="1"/>
  <c r="AP40" i="12"/>
  <c r="U40" i="12" s="1"/>
  <c r="AC41" i="12"/>
  <c r="AF41" i="12" s="1"/>
  <c r="S41" i="12" s="1"/>
  <c r="AG39" i="11"/>
  <c r="AF39" i="11"/>
  <c r="AA40" i="11"/>
  <c r="AD40" i="11" s="1"/>
  <c r="X40" i="11" s="1"/>
  <c r="AE40" i="11" s="1"/>
  <c r="M42" i="11"/>
  <c r="S41" i="11"/>
  <c r="Z41" i="11" s="1"/>
  <c r="AB41" i="11" s="1"/>
  <c r="AI38" i="11"/>
  <c r="Y38" i="11" s="1"/>
  <c r="AG39" i="10"/>
  <c r="AF39" i="10"/>
  <c r="AA40" i="10"/>
  <c r="AD40" i="10" s="1"/>
  <c r="X40" i="10" s="1"/>
  <c r="AE40" i="10" s="1"/>
  <c r="M42" i="10"/>
  <c r="S41" i="10"/>
  <c r="Z41" i="10" s="1"/>
  <c r="AB41" i="10" s="1"/>
  <c r="AI38" i="10"/>
  <c r="Y38" i="10" s="1"/>
  <c r="AH41" i="12" l="1"/>
  <c r="O43" i="12"/>
  <c r="Z42" i="12"/>
  <c r="AL42" i="12" s="1"/>
  <c r="AN42" i="12" s="1"/>
  <c r="P42" i="12"/>
  <c r="AA41" i="12"/>
  <c r="AQ41" i="12" s="1"/>
  <c r="AS41" i="12" s="1"/>
  <c r="M44" i="12"/>
  <c r="X43" i="12"/>
  <c r="AB43" i="12" s="1"/>
  <c r="AD43" i="12" s="1"/>
  <c r="N43" i="12"/>
  <c r="Y42" i="12"/>
  <c r="AG42" i="12" s="1"/>
  <c r="AI42" i="12" s="1"/>
  <c r="AR40" i="12"/>
  <c r="AC42" i="12"/>
  <c r="AF42" i="12" s="1"/>
  <c r="S42" i="12" s="1"/>
  <c r="AK41" i="12"/>
  <c r="T41" i="12" s="1"/>
  <c r="AM41" i="12"/>
  <c r="AP41" i="12" s="1"/>
  <c r="U41" i="12" s="1"/>
  <c r="AU40" i="12"/>
  <c r="V40" i="12" s="1"/>
  <c r="AG40" i="11"/>
  <c r="AF40" i="11"/>
  <c r="AA41" i="11"/>
  <c r="AD41" i="11"/>
  <c r="X41" i="11" s="1"/>
  <c r="AE41" i="11" s="1"/>
  <c r="M43" i="11"/>
  <c r="S42" i="11"/>
  <c r="Z42" i="11" s="1"/>
  <c r="AB42" i="11" s="1"/>
  <c r="AI39" i="11"/>
  <c r="Y39" i="11" s="1"/>
  <c r="AG40" i="10"/>
  <c r="AI40" i="10" s="1"/>
  <c r="Y40" i="10" s="1"/>
  <c r="AF40" i="10"/>
  <c r="AA41" i="10"/>
  <c r="AD41" i="10" s="1"/>
  <c r="X41" i="10" s="1"/>
  <c r="AE41" i="10" s="1"/>
  <c r="M43" i="10"/>
  <c r="S42" i="10"/>
  <c r="Z42" i="10" s="1"/>
  <c r="AB42" i="10" s="1"/>
  <c r="AI39" i="10"/>
  <c r="Y39" i="10" s="1"/>
  <c r="AI40" i="11" l="1"/>
  <c r="Y40" i="11" s="1"/>
  <c r="AF43" i="12"/>
  <c r="S43" i="12" s="1"/>
  <c r="AC43" i="12"/>
  <c r="AM42" i="12"/>
  <c r="N44" i="12"/>
  <c r="Y43" i="12"/>
  <c r="AG43" i="12" s="1"/>
  <c r="AI43" i="12" s="1"/>
  <c r="P43" i="12"/>
  <c r="AA42" i="12"/>
  <c r="AQ42" i="12" s="1"/>
  <c r="AS42" i="12" s="1"/>
  <c r="O44" i="12"/>
  <c r="Z43" i="12"/>
  <c r="AL43" i="12" s="1"/>
  <c r="AN43" i="12" s="1"/>
  <c r="M45" i="12"/>
  <c r="X44" i="12"/>
  <c r="AB44" i="12" s="1"/>
  <c r="AD44" i="12" s="1"/>
  <c r="AR41" i="12"/>
  <c r="AU41" i="12" s="1"/>
  <c r="V41" i="12" s="1"/>
  <c r="AH42" i="12"/>
  <c r="AK42" i="12" s="1"/>
  <c r="T42" i="12" s="1"/>
  <c r="AP42" i="12"/>
  <c r="U42" i="12" s="1"/>
  <c r="AG41" i="11"/>
  <c r="AI41" i="11" s="1"/>
  <c r="Y41" i="11" s="1"/>
  <c r="AF41" i="11"/>
  <c r="AA42" i="11"/>
  <c r="AD42" i="11" s="1"/>
  <c r="X42" i="11" s="1"/>
  <c r="AE42" i="11" s="1"/>
  <c r="M44" i="11"/>
  <c r="S43" i="11"/>
  <c r="Z43" i="11" s="1"/>
  <c r="AB43" i="11" s="1"/>
  <c r="AG41" i="10"/>
  <c r="AF41" i="10"/>
  <c r="M44" i="10"/>
  <c r="S43" i="10"/>
  <c r="Z43" i="10" s="1"/>
  <c r="AB43" i="10" s="1"/>
  <c r="AA42" i="10"/>
  <c r="AD42" i="10" s="1"/>
  <c r="X42" i="10" s="1"/>
  <c r="AE42" i="10" s="1"/>
  <c r="AM43" i="12" l="1"/>
  <c r="AR42" i="12"/>
  <c r="M46" i="12"/>
  <c r="X45" i="12"/>
  <c r="AB45" i="12" s="1"/>
  <c r="AD45" i="12" s="1"/>
  <c r="AC44" i="12"/>
  <c r="AF44" i="12" s="1"/>
  <c r="S44" i="12" s="1"/>
  <c r="O45" i="12"/>
  <c r="Z44" i="12"/>
  <c r="AL44" i="12" s="1"/>
  <c r="AN44" i="12" s="1"/>
  <c r="AU42" i="12"/>
  <c r="V42" i="12" s="1"/>
  <c r="AH43" i="12"/>
  <c r="AK43" i="12" s="1"/>
  <c r="T43" i="12" s="1"/>
  <c r="AP43" i="12"/>
  <c r="U43" i="12" s="1"/>
  <c r="P44" i="12"/>
  <c r="AA43" i="12"/>
  <c r="AQ43" i="12" s="1"/>
  <c r="AS43" i="12" s="1"/>
  <c r="N45" i="12"/>
  <c r="Y44" i="12"/>
  <c r="AG44" i="12" s="1"/>
  <c r="AI44" i="12" s="1"/>
  <c r="AA43" i="11"/>
  <c r="AD43" i="11" s="1"/>
  <c r="X43" i="11" s="1"/>
  <c r="AE43" i="11" s="1"/>
  <c r="AG42" i="11"/>
  <c r="AF42" i="11"/>
  <c r="M45" i="11"/>
  <c r="S44" i="11"/>
  <c r="Z44" i="11" s="1"/>
  <c r="AB44" i="11" s="1"/>
  <c r="AG42" i="10"/>
  <c r="AF42" i="10"/>
  <c r="M45" i="10"/>
  <c r="S44" i="10"/>
  <c r="Z44" i="10" s="1"/>
  <c r="AB44" i="10" s="1"/>
  <c r="AA43" i="10"/>
  <c r="AD43" i="10" s="1"/>
  <c r="X43" i="10" s="1"/>
  <c r="AE43" i="10" s="1"/>
  <c r="AI41" i="10"/>
  <c r="Y41" i="10" s="1"/>
  <c r="AI42" i="10" l="1"/>
  <c r="Y42" i="10" s="1"/>
  <c r="AI42" i="11"/>
  <c r="Y42" i="11" s="1"/>
  <c r="P45" i="12"/>
  <c r="AA44" i="12"/>
  <c r="AQ44" i="12" s="1"/>
  <c r="AS44" i="12" s="1"/>
  <c r="AM44" i="12"/>
  <c r="M47" i="12"/>
  <c r="X46" i="12"/>
  <c r="AB46" i="12" s="1"/>
  <c r="AD46" i="12" s="1"/>
  <c r="N46" i="12"/>
  <c r="AH45" i="12"/>
  <c r="Y45" i="12"/>
  <c r="AG45" i="12" s="1"/>
  <c r="AI45" i="12" s="1"/>
  <c r="AP44" i="12"/>
  <c r="U44" i="12" s="1"/>
  <c r="AH44" i="12"/>
  <c r="AK44" i="12" s="1"/>
  <c r="T44" i="12" s="1"/>
  <c r="AR43" i="12"/>
  <c r="AU43" i="12" s="1"/>
  <c r="V43" i="12" s="1"/>
  <c r="O46" i="12"/>
  <c r="AM45" i="12"/>
  <c r="Z45" i="12"/>
  <c r="AL45" i="12" s="1"/>
  <c r="AN45" i="12" s="1"/>
  <c r="AC45" i="12"/>
  <c r="AF45" i="12" s="1"/>
  <c r="S45" i="12" s="1"/>
  <c r="AG43" i="11"/>
  <c r="AF43" i="11"/>
  <c r="AA44" i="11"/>
  <c r="AD44" i="11" s="1"/>
  <c r="X44" i="11" s="1"/>
  <c r="AE44" i="11" s="1"/>
  <c r="M46" i="11"/>
  <c r="S45" i="11"/>
  <c r="Z45" i="11" s="1"/>
  <c r="AB45" i="11" s="1"/>
  <c r="AG43" i="10"/>
  <c r="AF43" i="10"/>
  <c r="AA44" i="10"/>
  <c r="M46" i="10"/>
  <c r="S45" i="10"/>
  <c r="Z45" i="10" s="1"/>
  <c r="AB45" i="10" s="1"/>
  <c r="AD44" i="10"/>
  <c r="X44" i="10" s="1"/>
  <c r="AE44" i="10" s="1"/>
  <c r="AI43" i="11" l="1"/>
  <c r="Y43" i="11" s="1"/>
  <c r="AR44" i="12"/>
  <c r="AC46" i="12"/>
  <c r="AP45" i="12"/>
  <c r="U45" i="12" s="1"/>
  <c r="N47" i="12"/>
  <c r="AH46" i="12"/>
  <c r="Y46" i="12"/>
  <c r="AG46" i="12" s="1"/>
  <c r="AI46" i="12" s="1"/>
  <c r="AU44" i="12"/>
  <c r="V44" i="12" s="1"/>
  <c r="AF46" i="12"/>
  <c r="S46" i="12" s="1"/>
  <c r="O47" i="12"/>
  <c r="Z46" i="12"/>
  <c r="AL46" i="12" s="1"/>
  <c r="AN46" i="12" s="1"/>
  <c r="AK45" i="12"/>
  <c r="T45" i="12" s="1"/>
  <c r="M48" i="12"/>
  <c r="X47" i="12"/>
  <c r="AB47" i="12" s="1"/>
  <c r="AD47" i="12" s="1"/>
  <c r="P46" i="12"/>
  <c r="AA45" i="12"/>
  <c r="AQ45" i="12" s="1"/>
  <c r="AS45" i="12" s="1"/>
  <c r="AG44" i="11"/>
  <c r="AF44" i="11"/>
  <c r="AA45" i="11"/>
  <c r="AD45" i="11" s="1"/>
  <c r="X45" i="11" s="1"/>
  <c r="AE45" i="11" s="1"/>
  <c r="M47" i="11"/>
  <c r="S46" i="11"/>
  <c r="Z46" i="11" s="1"/>
  <c r="AB46" i="11" s="1"/>
  <c r="AG44" i="10"/>
  <c r="AI44" i="10" s="1"/>
  <c r="Y44" i="10" s="1"/>
  <c r="AF44" i="10"/>
  <c r="M47" i="10"/>
  <c r="S46" i="10"/>
  <c r="Z46" i="10" s="1"/>
  <c r="AB46" i="10" s="1"/>
  <c r="AA45" i="10"/>
  <c r="AD45" i="10" s="1"/>
  <c r="X45" i="10" s="1"/>
  <c r="AE45" i="10" s="1"/>
  <c r="AI43" i="10"/>
  <c r="Y43" i="10" s="1"/>
  <c r="AI44" i="11" l="1"/>
  <c r="Y44" i="11" s="1"/>
  <c r="P47" i="12"/>
  <c r="AA46" i="12"/>
  <c r="AQ46" i="12" s="1"/>
  <c r="AS46" i="12" s="1"/>
  <c r="AC47" i="12"/>
  <c r="AF47" i="12" s="1"/>
  <c r="S47" i="12" s="1"/>
  <c r="O48" i="12"/>
  <c r="Z47" i="12"/>
  <c r="AL47" i="12" s="1"/>
  <c r="AN47" i="12" s="1"/>
  <c r="AR45" i="12"/>
  <c r="N48" i="12"/>
  <c r="Y47" i="12"/>
  <c r="AG47" i="12" s="1"/>
  <c r="AI47" i="12" s="1"/>
  <c r="AU45" i="12"/>
  <c r="V45" i="12" s="1"/>
  <c r="M49" i="12"/>
  <c r="X48" i="12"/>
  <c r="AB48" i="12" s="1"/>
  <c r="AD48" i="12" s="1"/>
  <c r="AM46" i="12"/>
  <c r="AP46" i="12" s="1"/>
  <c r="U46" i="12" s="1"/>
  <c r="AK46" i="12"/>
  <c r="T46" i="12" s="1"/>
  <c r="AG45" i="11"/>
  <c r="AF45" i="11"/>
  <c r="AA46" i="11"/>
  <c r="AD46" i="11" s="1"/>
  <c r="X46" i="11" s="1"/>
  <c r="AE46" i="11" s="1"/>
  <c r="M48" i="11"/>
  <c r="S47" i="11"/>
  <c r="Z47" i="11" s="1"/>
  <c r="AB47" i="11" s="1"/>
  <c r="AG45" i="10"/>
  <c r="AF45" i="10"/>
  <c r="M48" i="10"/>
  <c r="S47" i="10"/>
  <c r="Z47" i="10" s="1"/>
  <c r="AB47" i="10" s="1"/>
  <c r="AA46" i="10"/>
  <c r="AD46" i="10" s="1"/>
  <c r="X46" i="10" s="1"/>
  <c r="AE46" i="10" s="1"/>
  <c r="AI45" i="11" l="1"/>
  <c r="Y45" i="11" s="1"/>
  <c r="M50" i="12"/>
  <c r="X49" i="12"/>
  <c r="AB49" i="12" s="1"/>
  <c r="AD49" i="12" s="1"/>
  <c r="AC48" i="12"/>
  <c r="AH47" i="12"/>
  <c r="AM47" i="12"/>
  <c r="P48" i="12"/>
  <c r="AA47" i="12"/>
  <c r="AQ47" i="12" s="1"/>
  <c r="AS47" i="12" s="1"/>
  <c r="AP47" i="12"/>
  <c r="U47" i="12" s="1"/>
  <c r="N49" i="12"/>
  <c r="Y48" i="12"/>
  <c r="AG48" i="12" s="1"/>
  <c r="AI48" i="12" s="1"/>
  <c r="O49" i="12"/>
  <c r="Z48" i="12"/>
  <c r="AL48" i="12" s="1"/>
  <c r="AN48" i="12" s="1"/>
  <c r="AR46" i="12"/>
  <c r="AU46" i="12" s="1"/>
  <c r="V46" i="12" s="1"/>
  <c r="AK47" i="12"/>
  <c r="T47" i="12" s="1"/>
  <c r="AF48" i="12"/>
  <c r="S48" i="12" s="1"/>
  <c r="AG46" i="11"/>
  <c r="AI46" i="11" s="1"/>
  <c r="Y46" i="11" s="1"/>
  <c r="AF46" i="11"/>
  <c r="AA47" i="11"/>
  <c r="AD47" i="11" s="1"/>
  <c r="X47" i="11" s="1"/>
  <c r="AE47" i="11" s="1"/>
  <c r="M49" i="11"/>
  <c r="S48" i="11"/>
  <c r="Z48" i="11" s="1"/>
  <c r="AB48" i="11" s="1"/>
  <c r="AG46" i="10"/>
  <c r="AF46" i="10"/>
  <c r="M49" i="10"/>
  <c r="S48" i="10"/>
  <c r="Z48" i="10" s="1"/>
  <c r="AB48" i="10" s="1"/>
  <c r="AA47" i="10"/>
  <c r="AD47" i="10" s="1"/>
  <c r="X47" i="10" s="1"/>
  <c r="AE47" i="10" s="1"/>
  <c r="AI45" i="10"/>
  <c r="Y45" i="10" s="1"/>
  <c r="AR47" i="12" l="1"/>
  <c r="AI46" i="10"/>
  <c r="Y46" i="10" s="1"/>
  <c r="AM48" i="12"/>
  <c r="AU47" i="12"/>
  <c r="V47" i="12" s="1"/>
  <c r="M51" i="12"/>
  <c r="X50" i="12"/>
  <c r="AB50" i="12" s="1"/>
  <c r="AD50" i="12" s="1"/>
  <c r="N50" i="12"/>
  <c r="AH49" i="12"/>
  <c r="Y49" i="12"/>
  <c r="AG49" i="12" s="1"/>
  <c r="AI49" i="12" s="1"/>
  <c r="O50" i="12"/>
  <c r="Z49" i="12"/>
  <c r="AL49" i="12" s="1"/>
  <c r="AN49" i="12" s="1"/>
  <c r="AP48" i="12"/>
  <c r="U48" i="12" s="1"/>
  <c r="AH48" i="12"/>
  <c r="AK48" i="12" s="1"/>
  <c r="T48" i="12" s="1"/>
  <c r="P49" i="12"/>
  <c r="AA48" i="12"/>
  <c r="AQ48" i="12" s="1"/>
  <c r="AS48" i="12" s="1"/>
  <c r="AC49" i="12"/>
  <c r="AF49" i="12" s="1"/>
  <c r="S49" i="12" s="1"/>
  <c r="AG47" i="11"/>
  <c r="AF47" i="11"/>
  <c r="AA48" i="11"/>
  <c r="AD48" i="11" s="1"/>
  <c r="X48" i="11" s="1"/>
  <c r="AE48" i="11" s="1"/>
  <c r="M50" i="11"/>
  <c r="S49" i="11"/>
  <c r="Z49" i="11" s="1"/>
  <c r="AB49" i="11" s="1"/>
  <c r="AG47" i="10"/>
  <c r="AF47" i="10"/>
  <c r="M50" i="10"/>
  <c r="S49" i="10"/>
  <c r="Z49" i="10" s="1"/>
  <c r="AB49" i="10" s="1"/>
  <c r="AA48" i="10"/>
  <c r="AD48" i="10" s="1"/>
  <c r="X48" i="10" s="1"/>
  <c r="AE48" i="10" s="1"/>
  <c r="AI47" i="11" l="1"/>
  <c r="Y47" i="11" s="1"/>
  <c r="AC50" i="12"/>
  <c r="AR48" i="12"/>
  <c r="AM49" i="12"/>
  <c r="AP49" i="12" s="1"/>
  <c r="U49" i="12" s="1"/>
  <c r="N51" i="12"/>
  <c r="Y50" i="12"/>
  <c r="AG50" i="12" s="1"/>
  <c r="AI50" i="12" s="1"/>
  <c r="P50" i="12"/>
  <c r="AA49" i="12"/>
  <c r="AQ49" i="12" s="1"/>
  <c r="AS49" i="12" s="1"/>
  <c r="O51" i="12"/>
  <c r="Z50" i="12"/>
  <c r="AL50" i="12" s="1"/>
  <c r="AN50" i="12" s="1"/>
  <c r="AF50" i="12"/>
  <c r="S50" i="12" s="1"/>
  <c r="AU48" i="12"/>
  <c r="V48" i="12" s="1"/>
  <c r="AK49" i="12"/>
  <c r="T49" i="12" s="1"/>
  <c r="M52" i="12"/>
  <c r="X51" i="12"/>
  <c r="AB51" i="12" s="1"/>
  <c r="AD51" i="12" s="1"/>
  <c r="AG48" i="11"/>
  <c r="AF48" i="11"/>
  <c r="AA49" i="11"/>
  <c r="AD49" i="11"/>
  <c r="X49" i="11" s="1"/>
  <c r="AE49" i="11" s="1"/>
  <c r="M51" i="11"/>
  <c r="S50" i="11"/>
  <c r="Z50" i="11" s="1"/>
  <c r="AB50" i="11" s="1"/>
  <c r="AG48" i="10"/>
  <c r="AF48" i="10"/>
  <c r="M51" i="10"/>
  <c r="S50" i="10"/>
  <c r="Z50" i="10" s="1"/>
  <c r="AB50" i="10" s="1"/>
  <c r="AA49" i="10"/>
  <c r="AD49" i="10" s="1"/>
  <c r="X49" i="10" s="1"/>
  <c r="AE49" i="10" s="1"/>
  <c r="AI47" i="10"/>
  <c r="Y47" i="10" s="1"/>
  <c r="AI48" i="10" l="1"/>
  <c r="Y48" i="10" s="1"/>
  <c r="AM50" i="12"/>
  <c r="AR49" i="12"/>
  <c r="AU49" i="12" s="1"/>
  <c r="V49" i="12" s="1"/>
  <c r="O52" i="12"/>
  <c r="Z51" i="12"/>
  <c r="AL51" i="12" s="1"/>
  <c r="AN51" i="12" s="1"/>
  <c r="M53" i="12"/>
  <c r="X52" i="12"/>
  <c r="AB52" i="12" s="1"/>
  <c r="AD52" i="12" s="1"/>
  <c r="AH50" i="12"/>
  <c r="AK50" i="12" s="1"/>
  <c r="T50" i="12" s="1"/>
  <c r="AC51" i="12"/>
  <c r="AF51" i="12" s="1"/>
  <c r="S51" i="12" s="1"/>
  <c r="AP50" i="12"/>
  <c r="U50" i="12" s="1"/>
  <c r="P51" i="12"/>
  <c r="AA50" i="12"/>
  <c r="AQ50" i="12" s="1"/>
  <c r="AS50" i="12" s="1"/>
  <c r="N52" i="12"/>
  <c r="Y51" i="12"/>
  <c r="AG51" i="12" s="1"/>
  <c r="AI51" i="12" s="1"/>
  <c r="M52" i="11"/>
  <c r="S51" i="11"/>
  <c r="Z51" i="11" s="1"/>
  <c r="AB51" i="11" s="1"/>
  <c r="AG49" i="11"/>
  <c r="AF49" i="11"/>
  <c r="AA50" i="11"/>
  <c r="AD50" i="11" s="1"/>
  <c r="X50" i="11" s="1"/>
  <c r="AE50" i="11" s="1"/>
  <c r="AI48" i="11"/>
  <c r="Y48" i="11" s="1"/>
  <c r="AG49" i="10"/>
  <c r="AF49" i="10"/>
  <c r="AA50" i="10"/>
  <c r="M52" i="10"/>
  <c r="S51" i="10"/>
  <c r="Z51" i="10" s="1"/>
  <c r="AB51" i="10" s="1"/>
  <c r="AD50" i="10"/>
  <c r="X50" i="10" s="1"/>
  <c r="AE50" i="10" s="1"/>
  <c r="AI49" i="10" l="1"/>
  <c r="Y49" i="10" s="1"/>
  <c r="AI49" i="11"/>
  <c r="Y49" i="11" s="1"/>
  <c r="M54" i="12"/>
  <c r="X53" i="12"/>
  <c r="AB53" i="12" s="1"/>
  <c r="AD53" i="12" s="1"/>
  <c r="AM51" i="12"/>
  <c r="P52" i="12"/>
  <c r="AA51" i="12"/>
  <c r="AQ51" i="12" s="1"/>
  <c r="AS51" i="12" s="1"/>
  <c r="AC52" i="12"/>
  <c r="AF52" i="12" s="1"/>
  <c r="S52" i="12" s="1"/>
  <c r="O53" i="12"/>
  <c r="Z52" i="12"/>
  <c r="AL52" i="12" s="1"/>
  <c r="AN52" i="12" s="1"/>
  <c r="N53" i="12"/>
  <c r="Y52" i="12"/>
  <c r="AG52" i="12" s="1"/>
  <c r="AI52" i="12" s="1"/>
  <c r="AP51" i="12"/>
  <c r="U51" i="12" s="1"/>
  <c r="AH51" i="12"/>
  <c r="AK51" i="12" s="1"/>
  <c r="T51" i="12" s="1"/>
  <c r="AR50" i="12"/>
  <c r="AU50" i="12" s="1"/>
  <c r="V50" i="12" s="1"/>
  <c r="AG50" i="11"/>
  <c r="AF50" i="11"/>
  <c r="M53" i="11"/>
  <c r="S52" i="11"/>
  <c r="Z52" i="11" s="1"/>
  <c r="AB52" i="11" s="1"/>
  <c r="AA51" i="11"/>
  <c r="AD51" i="11" s="1"/>
  <c r="X51" i="11" s="1"/>
  <c r="AE51" i="11" s="1"/>
  <c r="AG50" i="10"/>
  <c r="AI50" i="10" s="1"/>
  <c r="Y50" i="10" s="1"/>
  <c r="AF50" i="10"/>
  <c r="M53" i="10"/>
  <c r="S52" i="10"/>
  <c r="Z52" i="10" s="1"/>
  <c r="AB52" i="10" s="1"/>
  <c r="AA51" i="10"/>
  <c r="AD51" i="10" s="1"/>
  <c r="X51" i="10" s="1"/>
  <c r="AE51" i="10" s="1"/>
  <c r="AM52" i="12" l="1"/>
  <c r="AP52" i="12" s="1"/>
  <c r="U52" i="12" s="1"/>
  <c r="AH52" i="12"/>
  <c r="O54" i="12"/>
  <c r="Z53" i="12"/>
  <c r="AL53" i="12" s="1"/>
  <c r="AN53" i="12" s="1"/>
  <c r="AR51" i="12"/>
  <c r="M55" i="12"/>
  <c r="X54" i="12"/>
  <c r="AB54" i="12" s="1"/>
  <c r="AD54" i="12" s="1"/>
  <c r="N54" i="12"/>
  <c r="Y53" i="12"/>
  <c r="AG53" i="12" s="1"/>
  <c r="AI53" i="12" s="1"/>
  <c r="AC53" i="12"/>
  <c r="AU51" i="12"/>
  <c r="V51" i="12" s="1"/>
  <c r="AK52" i="12"/>
  <c r="T52" i="12" s="1"/>
  <c r="P53" i="12"/>
  <c r="AA52" i="12"/>
  <c r="AQ52" i="12" s="1"/>
  <c r="AS52" i="12" s="1"/>
  <c r="AF53" i="12"/>
  <c r="S53" i="12" s="1"/>
  <c r="AG51" i="11"/>
  <c r="AF51" i="11"/>
  <c r="M54" i="11"/>
  <c r="S53" i="11"/>
  <c r="Z53" i="11" s="1"/>
  <c r="AB53" i="11" s="1"/>
  <c r="AA52" i="11"/>
  <c r="AD52" i="11" s="1"/>
  <c r="X52" i="11" s="1"/>
  <c r="AE52" i="11" s="1"/>
  <c r="AI50" i="11"/>
  <c r="Y50" i="11" s="1"/>
  <c r="AG51" i="10"/>
  <c r="AF51" i="10"/>
  <c r="M54" i="10"/>
  <c r="S53" i="10"/>
  <c r="Z53" i="10" s="1"/>
  <c r="AB53" i="10" s="1"/>
  <c r="AA52" i="10"/>
  <c r="AD52" i="10" s="1"/>
  <c r="X52" i="10" s="1"/>
  <c r="AE52" i="10" s="1"/>
  <c r="AI51" i="11" l="1"/>
  <c r="Y51" i="11" s="1"/>
  <c r="AH53" i="12"/>
  <c r="AC54" i="12"/>
  <c r="N55" i="12"/>
  <c r="AH54" i="12"/>
  <c r="Y54" i="12"/>
  <c r="AG54" i="12" s="1"/>
  <c r="AI54" i="12" s="1"/>
  <c r="AF54" i="12"/>
  <c r="S54" i="12" s="1"/>
  <c r="O55" i="12"/>
  <c r="Z54" i="12"/>
  <c r="AL54" i="12" s="1"/>
  <c r="AN54" i="12" s="1"/>
  <c r="P54" i="12"/>
  <c r="AA53" i="12"/>
  <c r="AQ53" i="12" s="1"/>
  <c r="AS53" i="12" s="1"/>
  <c r="AR52" i="12"/>
  <c r="AU52" i="12" s="1"/>
  <c r="V52" i="12" s="1"/>
  <c r="AK53" i="12"/>
  <c r="T53" i="12" s="1"/>
  <c r="M56" i="12"/>
  <c r="X55" i="12"/>
  <c r="AB55" i="12" s="1"/>
  <c r="AD55" i="12" s="1"/>
  <c r="AM53" i="12"/>
  <c r="AP53" i="12" s="1"/>
  <c r="U53" i="12" s="1"/>
  <c r="AG52" i="11"/>
  <c r="AF52" i="11"/>
  <c r="M55" i="11"/>
  <c r="S54" i="11"/>
  <c r="Z54" i="11" s="1"/>
  <c r="AB54" i="11" s="1"/>
  <c r="AA53" i="11"/>
  <c r="AD53" i="11" s="1"/>
  <c r="X53" i="11" s="1"/>
  <c r="AE53" i="11" s="1"/>
  <c r="AG52" i="10"/>
  <c r="AF52" i="10"/>
  <c r="M55" i="10"/>
  <c r="S54" i="10"/>
  <c r="Z54" i="10" s="1"/>
  <c r="AB54" i="10" s="1"/>
  <c r="AA53" i="10"/>
  <c r="AD53" i="10" s="1"/>
  <c r="X53" i="10" s="1"/>
  <c r="AE53" i="10" s="1"/>
  <c r="AI51" i="10"/>
  <c r="Y51" i="10" s="1"/>
  <c r="M57" i="12" l="1"/>
  <c r="X56" i="12"/>
  <c r="AB56" i="12" s="1"/>
  <c r="AD56" i="12" s="1"/>
  <c r="AC55" i="12"/>
  <c r="AF55" i="12" s="1"/>
  <c r="S55" i="12" s="1"/>
  <c r="P55" i="12"/>
  <c r="AA54" i="12"/>
  <c r="AQ54" i="12" s="1"/>
  <c r="AS54" i="12" s="1"/>
  <c r="O56" i="12"/>
  <c r="Z55" i="12"/>
  <c r="AL55" i="12" s="1"/>
  <c r="AN55" i="12" s="1"/>
  <c r="AR53" i="12"/>
  <c r="AU53" i="12" s="1"/>
  <c r="V53" i="12" s="1"/>
  <c r="N56" i="12"/>
  <c r="Y55" i="12"/>
  <c r="AG55" i="12" s="1"/>
  <c r="AI55" i="12" s="1"/>
  <c r="AP54" i="12"/>
  <c r="U54" i="12" s="1"/>
  <c r="AM54" i="12"/>
  <c r="AK54" i="12"/>
  <c r="T54" i="12" s="1"/>
  <c r="AG53" i="11"/>
  <c r="AF53" i="11"/>
  <c r="AA54" i="11"/>
  <c r="AD54" i="11"/>
  <c r="X54" i="11" s="1"/>
  <c r="AE54" i="11" s="1"/>
  <c r="M56" i="11"/>
  <c r="S55" i="11"/>
  <c r="Z55" i="11" s="1"/>
  <c r="AB55" i="11" s="1"/>
  <c r="AI52" i="11"/>
  <c r="Y52" i="11" s="1"/>
  <c r="AG53" i="10"/>
  <c r="AF53" i="10"/>
  <c r="AA54" i="10"/>
  <c r="AD54" i="10" s="1"/>
  <c r="X54" i="10" s="1"/>
  <c r="AE54" i="10" s="1"/>
  <c r="M56" i="10"/>
  <c r="S55" i="10"/>
  <c r="Z55" i="10" s="1"/>
  <c r="AB55" i="10" s="1"/>
  <c r="AI52" i="10"/>
  <c r="Y52" i="10" s="1"/>
  <c r="P56" i="12" l="1"/>
  <c r="AA55" i="12"/>
  <c r="AQ55" i="12" s="1"/>
  <c r="AS55" i="12" s="1"/>
  <c r="M58" i="12"/>
  <c r="X57" i="12"/>
  <c r="AB57" i="12" s="1"/>
  <c r="AD57" i="12" s="1"/>
  <c r="N57" i="12"/>
  <c r="Y56" i="12"/>
  <c r="AG56" i="12" s="1"/>
  <c r="AI56" i="12" s="1"/>
  <c r="O57" i="12"/>
  <c r="AM56" i="12"/>
  <c r="Z56" i="12"/>
  <c r="AL56" i="12" s="1"/>
  <c r="AN56" i="12" s="1"/>
  <c r="AK55" i="12"/>
  <c r="T55" i="12" s="1"/>
  <c r="AH55" i="12"/>
  <c r="AM55" i="12"/>
  <c r="AP55" i="12" s="1"/>
  <c r="U55" i="12" s="1"/>
  <c r="AR54" i="12"/>
  <c r="AU54" i="12" s="1"/>
  <c r="V54" i="12" s="1"/>
  <c r="AC56" i="12"/>
  <c r="AF56" i="12" s="1"/>
  <c r="S56" i="12" s="1"/>
  <c r="AG54" i="11"/>
  <c r="AF54" i="11"/>
  <c r="M57" i="11"/>
  <c r="S56" i="11"/>
  <c r="Z56" i="11" s="1"/>
  <c r="AB56" i="11" s="1"/>
  <c r="AA55" i="11"/>
  <c r="AD55" i="11" s="1"/>
  <c r="X55" i="11" s="1"/>
  <c r="AE55" i="11" s="1"/>
  <c r="AI53" i="11"/>
  <c r="Y53" i="11" s="1"/>
  <c r="AG54" i="10"/>
  <c r="AF54" i="10"/>
  <c r="M57" i="10"/>
  <c r="S56" i="10"/>
  <c r="Z56" i="10" s="1"/>
  <c r="AB56" i="10" s="1"/>
  <c r="AA55" i="10"/>
  <c r="AD55" i="10" s="1"/>
  <c r="X55" i="10" s="1"/>
  <c r="AE55" i="10" s="1"/>
  <c r="AI53" i="10"/>
  <c r="Y53" i="10" s="1"/>
  <c r="AI54" i="10" l="1"/>
  <c r="Y54" i="10" s="1"/>
  <c r="AR55" i="12"/>
  <c r="M59" i="12"/>
  <c r="X58" i="12"/>
  <c r="AB58" i="12" s="1"/>
  <c r="AD58" i="12" s="1"/>
  <c r="AP56" i="12"/>
  <c r="U56" i="12" s="1"/>
  <c r="AH56" i="12"/>
  <c r="AK56" i="12" s="1"/>
  <c r="T56" i="12" s="1"/>
  <c r="AC57" i="12"/>
  <c r="AU55" i="12"/>
  <c r="V55" i="12" s="1"/>
  <c r="N58" i="12"/>
  <c r="Y57" i="12"/>
  <c r="AG57" i="12" s="1"/>
  <c r="AI57" i="12" s="1"/>
  <c r="O58" i="12"/>
  <c r="Z57" i="12"/>
  <c r="AL57" i="12" s="1"/>
  <c r="AN57" i="12" s="1"/>
  <c r="AF57" i="12"/>
  <c r="S57" i="12" s="1"/>
  <c r="P57" i="12"/>
  <c r="AA56" i="12"/>
  <c r="AQ56" i="12" s="1"/>
  <c r="AS56" i="12" s="1"/>
  <c r="AG55" i="11"/>
  <c r="AF55" i="11"/>
  <c r="AA56" i="11"/>
  <c r="AD56" i="11" s="1"/>
  <c r="X56" i="11" s="1"/>
  <c r="AE56" i="11" s="1"/>
  <c r="AI54" i="11"/>
  <c r="Y54" i="11" s="1"/>
  <c r="M58" i="11"/>
  <c r="S57" i="11"/>
  <c r="Z57" i="11" s="1"/>
  <c r="AB57" i="11" s="1"/>
  <c r="AG55" i="10"/>
  <c r="AF55" i="10"/>
  <c r="M58" i="10"/>
  <c r="S57" i="10"/>
  <c r="Z57" i="10" s="1"/>
  <c r="AB57" i="10" s="1"/>
  <c r="AA56" i="10"/>
  <c r="AD56" i="10" s="1"/>
  <c r="X56" i="10" s="1"/>
  <c r="AE56" i="10" s="1"/>
  <c r="AR56" i="12" l="1"/>
  <c r="O59" i="12"/>
  <c r="Z58" i="12"/>
  <c r="AL58" i="12" s="1"/>
  <c r="AN58" i="12" s="1"/>
  <c r="M60" i="12"/>
  <c r="X59" i="12"/>
  <c r="AB59" i="12" s="1"/>
  <c r="AD59" i="12" s="1"/>
  <c r="AH57" i="12"/>
  <c r="AK57" i="12" s="1"/>
  <c r="T57" i="12" s="1"/>
  <c r="AC58" i="12"/>
  <c r="AF58" i="12" s="1"/>
  <c r="S58" i="12" s="1"/>
  <c r="AU56" i="12"/>
  <c r="V56" i="12" s="1"/>
  <c r="P58" i="12"/>
  <c r="AA57" i="12"/>
  <c r="AQ57" i="12" s="1"/>
  <c r="AS57" i="12" s="1"/>
  <c r="AM57" i="12"/>
  <c r="AP57" i="12" s="1"/>
  <c r="U57" i="12" s="1"/>
  <c r="N59" i="12"/>
  <c r="Y58" i="12"/>
  <c r="AG58" i="12" s="1"/>
  <c r="AI58" i="12" s="1"/>
  <c r="AG56" i="11"/>
  <c r="AF56" i="11"/>
  <c r="AA57" i="11"/>
  <c r="AD57" i="11" s="1"/>
  <c r="X57" i="11" s="1"/>
  <c r="AE57" i="11" s="1"/>
  <c r="M59" i="11"/>
  <c r="S58" i="11"/>
  <c r="Z58" i="11" s="1"/>
  <c r="AB58" i="11" s="1"/>
  <c r="AI55" i="11"/>
  <c r="Y55" i="11" s="1"/>
  <c r="AG56" i="10"/>
  <c r="AF56" i="10"/>
  <c r="M59" i="10"/>
  <c r="S58" i="10"/>
  <c r="Z58" i="10" s="1"/>
  <c r="AB58" i="10" s="1"/>
  <c r="AA57" i="10"/>
  <c r="AD57" i="10" s="1"/>
  <c r="X57" i="10" s="1"/>
  <c r="AE57" i="10" s="1"/>
  <c r="AI55" i="10"/>
  <c r="Y55" i="10" s="1"/>
  <c r="AH58" i="12" l="1"/>
  <c r="AK58" i="12" s="1"/>
  <c r="T58" i="12" s="1"/>
  <c r="M61" i="12"/>
  <c r="X60" i="12"/>
  <c r="AB60" i="12" s="1"/>
  <c r="AD60" i="12" s="1"/>
  <c r="AM58" i="12"/>
  <c r="AP58" i="12" s="1"/>
  <c r="U58" i="12" s="1"/>
  <c r="P59" i="12"/>
  <c r="AA58" i="12"/>
  <c r="AQ58" i="12" s="1"/>
  <c r="AS58" i="12" s="1"/>
  <c r="N60" i="12"/>
  <c r="Y59" i="12"/>
  <c r="AG59" i="12" s="1"/>
  <c r="AI59" i="12" s="1"/>
  <c r="AR57" i="12"/>
  <c r="AU57" i="12" s="1"/>
  <c r="V57" i="12" s="1"/>
  <c r="AC59" i="12"/>
  <c r="AF59" i="12" s="1"/>
  <c r="S59" i="12" s="1"/>
  <c r="O60" i="12"/>
  <c r="Z59" i="12"/>
  <c r="AL59" i="12" s="1"/>
  <c r="AN59" i="12" s="1"/>
  <c r="AA58" i="11"/>
  <c r="AD58" i="11" s="1"/>
  <c r="X58" i="11" s="1"/>
  <c r="AE58" i="11" s="1"/>
  <c r="AG57" i="11"/>
  <c r="AF57" i="11"/>
  <c r="M60" i="11"/>
  <c r="S59" i="11"/>
  <c r="Z59" i="11" s="1"/>
  <c r="AB59" i="11" s="1"/>
  <c r="AI56" i="11"/>
  <c r="Y56" i="11" s="1"/>
  <c r="AG57" i="10"/>
  <c r="AF57" i="10"/>
  <c r="M60" i="10"/>
  <c r="S59" i="10"/>
  <c r="Z59" i="10" s="1"/>
  <c r="AB59" i="10" s="1"/>
  <c r="AA58" i="10"/>
  <c r="AD58" i="10" s="1"/>
  <c r="X58" i="10" s="1"/>
  <c r="AE58" i="10" s="1"/>
  <c r="AI56" i="10"/>
  <c r="Y56" i="10" s="1"/>
  <c r="AM59" i="12" l="1"/>
  <c r="AP59" i="12" s="1"/>
  <c r="U59" i="12" s="1"/>
  <c r="O61" i="12"/>
  <c r="Z60" i="12"/>
  <c r="AL60" i="12" s="1"/>
  <c r="AN60" i="12" s="1"/>
  <c r="AH59" i="12"/>
  <c r="AR58" i="12"/>
  <c r="AU58" i="12" s="1"/>
  <c r="V58" i="12" s="1"/>
  <c r="M62" i="12"/>
  <c r="X61" i="12"/>
  <c r="AB61" i="12" s="1"/>
  <c r="AD61" i="12" s="1"/>
  <c r="AK59" i="12"/>
  <c r="T59" i="12" s="1"/>
  <c r="P60" i="12"/>
  <c r="AA59" i="12"/>
  <c r="AQ59" i="12" s="1"/>
  <c r="AS59" i="12" s="1"/>
  <c r="N61" i="12"/>
  <c r="Y60" i="12"/>
  <c r="AG60" i="12" s="1"/>
  <c r="AI60" i="12" s="1"/>
  <c r="AC60" i="12"/>
  <c r="AF60" i="12" s="1"/>
  <c r="S60" i="12" s="1"/>
  <c r="AG58" i="11"/>
  <c r="AF58" i="11"/>
  <c r="AI57" i="11"/>
  <c r="Y57" i="11" s="1"/>
  <c r="M61" i="11"/>
  <c r="S60" i="11"/>
  <c r="Z60" i="11" s="1"/>
  <c r="AB60" i="11" s="1"/>
  <c r="AA59" i="11"/>
  <c r="AD59" i="11" s="1"/>
  <c r="X59" i="11" s="1"/>
  <c r="AE59" i="11" s="1"/>
  <c r="AG58" i="10"/>
  <c r="AF58" i="10"/>
  <c r="M61" i="10"/>
  <c r="S60" i="10"/>
  <c r="Z60" i="10" s="1"/>
  <c r="AB60" i="10" s="1"/>
  <c r="AA59" i="10"/>
  <c r="AD59" i="10" s="1"/>
  <c r="X59" i="10" s="1"/>
  <c r="AE59" i="10" s="1"/>
  <c r="AI57" i="10"/>
  <c r="Y57" i="10" s="1"/>
  <c r="N62" i="12" l="1"/>
  <c r="Y61" i="12"/>
  <c r="AG61" i="12" s="1"/>
  <c r="AI61" i="12" s="1"/>
  <c r="O62" i="12"/>
  <c r="Z61" i="12"/>
  <c r="AL61" i="12" s="1"/>
  <c r="AN61" i="12" s="1"/>
  <c r="P61" i="12"/>
  <c r="AA60" i="12"/>
  <c r="AQ60" i="12" s="1"/>
  <c r="AS60" i="12" s="1"/>
  <c r="M63" i="12"/>
  <c r="X62" i="12"/>
  <c r="AB62" i="12" s="1"/>
  <c r="AD62" i="12" s="1"/>
  <c r="AH60" i="12"/>
  <c r="AK60" i="12" s="1"/>
  <c r="T60" i="12" s="1"/>
  <c r="AR59" i="12"/>
  <c r="AU59" i="12" s="1"/>
  <c r="V59" i="12" s="1"/>
  <c r="AC61" i="12"/>
  <c r="AF61" i="12" s="1"/>
  <c r="S61" i="12" s="1"/>
  <c r="AM60" i="12"/>
  <c r="AP60" i="12" s="1"/>
  <c r="U60" i="12" s="1"/>
  <c r="AG59" i="11"/>
  <c r="AF59" i="11"/>
  <c r="AA60" i="11"/>
  <c r="AD60" i="11" s="1"/>
  <c r="X60" i="11" s="1"/>
  <c r="AE60" i="11" s="1"/>
  <c r="M62" i="11"/>
  <c r="S61" i="11"/>
  <c r="Z61" i="11" s="1"/>
  <c r="AB61" i="11" s="1"/>
  <c r="AI58" i="11"/>
  <c r="Y58" i="11" s="1"/>
  <c r="AG59" i="10"/>
  <c r="AF59" i="10"/>
  <c r="M62" i="10"/>
  <c r="S61" i="10"/>
  <c r="Z61" i="10" s="1"/>
  <c r="AB61" i="10" s="1"/>
  <c r="AA60" i="10"/>
  <c r="AD60" i="10" s="1"/>
  <c r="X60" i="10" s="1"/>
  <c r="AE60" i="10" s="1"/>
  <c r="AI58" i="10"/>
  <c r="Y58" i="10" s="1"/>
  <c r="AR60" i="12" l="1"/>
  <c r="AC62" i="12"/>
  <c r="O63" i="12"/>
  <c r="Z62" i="12"/>
  <c r="AL62" i="12" s="1"/>
  <c r="AN62" i="12" s="1"/>
  <c r="AH61" i="12"/>
  <c r="AK61" i="12" s="1"/>
  <c r="T61" i="12" s="1"/>
  <c r="AF62" i="12"/>
  <c r="S62" i="12" s="1"/>
  <c r="P62" i="12"/>
  <c r="AA61" i="12"/>
  <c r="AQ61" i="12" s="1"/>
  <c r="AS61" i="12" s="1"/>
  <c r="M64" i="12"/>
  <c r="X63" i="12"/>
  <c r="AB63" i="12" s="1"/>
  <c r="AD63" i="12" s="1"/>
  <c r="AM61" i="12"/>
  <c r="AP61" i="12" s="1"/>
  <c r="U61" i="12" s="1"/>
  <c r="AU60" i="12"/>
  <c r="V60" i="12" s="1"/>
  <c r="N63" i="12"/>
  <c r="Y62" i="12"/>
  <c r="AG62" i="12" s="1"/>
  <c r="AI62" i="12" s="1"/>
  <c r="AG60" i="11"/>
  <c r="AF60" i="11"/>
  <c r="M63" i="11"/>
  <c r="S62" i="11"/>
  <c r="Z62" i="11" s="1"/>
  <c r="AB62" i="11" s="1"/>
  <c r="AI59" i="11"/>
  <c r="Y59" i="11" s="1"/>
  <c r="AA61" i="11"/>
  <c r="AD61" i="11" s="1"/>
  <c r="X61" i="11" s="1"/>
  <c r="AE61" i="11" s="1"/>
  <c r="AG60" i="10"/>
  <c r="AF60" i="10"/>
  <c r="M63" i="10"/>
  <c r="S62" i="10"/>
  <c r="Z62" i="10" s="1"/>
  <c r="AB62" i="10" s="1"/>
  <c r="AA61" i="10"/>
  <c r="AD61" i="10" s="1"/>
  <c r="X61" i="10" s="1"/>
  <c r="AE61" i="10" s="1"/>
  <c r="AI59" i="10"/>
  <c r="Y59" i="10" s="1"/>
  <c r="AC63" i="12" l="1"/>
  <c r="O64" i="12"/>
  <c r="Z63" i="12"/>
  <c r="AL63" i="12" s="1"/>
  <c r="AN63" i="12" s="1"/>
  <c r="AK62" i="12"/>
  <c r="T62" i="12" s="1"/>
  <c r="AH62" i="12"/>
  <c r="AF63" i="12"/>
  <c r="S63" i="12" s="1"/>
  <c r="P63" i="12"/>
  <c r="AA62" i="12"/>
  <c r="AQ62" i="12" s="1"/>
  <c r="AS62" i="12" s="1"/>
  <c r="N64" i="12"/>
  <c r="Y63" i="12"/>
  <c r="AG63" i="12" s="1"/>
  <c r="AI63" i="12" s="1"/>
  <c r="M65" i="12"/>
  <c r="X64" i="12"/>
  <c r="AB64" i="12" s="1"/>
  <c r="AD64" i="12" s="1"/>
  <c r="AR61" i="12"/>
  <c r="AU61" i="12" s="1"/>
  <c r="V61" i="12" s="1"/>
  <c r="AM62" i="12"/>
  <c r="AP62" i="12" s="1"/>
  <c r="U62" i="12" s="1"/>
  <c r="AG61" i="11"/>
  <c r="AF61" i="11"/>
  <c r="M64" i="11"/>
  <c r="S63" i="11"/>
  <c r="Z63" i="11" s="1"/>
  <c r="AB63" i="11" s="1"/>
  <c r="AA62" i="11"/>
  <c r="AD62" i="11" s="1"/>
  <c r="X62" i="11" s="1"/>
  <c r="AE62" i="11" s="1"/>
  <c r="AI60" i="11"/>
  <c r="Y60" i="11" s="1"/>
  <c r="AG61" i="10"/>
  <c r="AF61" i="10"/>
  <c r="M64" i="10"/>
  <c r="S63" i="10"/>
  <c r="Z63" i="10" s="1"/>
  <c r="AB63" i="10" s="1"/>
  <c r="AA62" i="10"/>
  <c r="AD62" i="10" s="1"/>
  <c r="X62" i="10" s="1"/>
  <c r="AE62" i="10" s="1"/>
  <c r="AI60" i="10"/>
  <c r="Y60" i="10" s="1"/>
  <c r="AC64" i="12" l="1"/>
  <c r="M66" i="12"/>
  <c r="X65" i="12"/>
  <c r="AB65" i="12" s="1"/>
  <c r="AD65" i="12" s="1"/>
  <c r="N65" i="12"/>
  <c r="Y64" i="12"/>
  <c r="AG64" i="12" s="1"/>
  <c r="AI64" i="12" s="1"/>
  <c r="P64" i="12"/>
  <c r="AA63" i="12"/>
  <c r="AQ63" i="12" s="1"/>
  <c r="AS63" i="12" s="1"/>
  <c r="AM63" i="12"/>
  <c r="AP63" i="12" s="1"/>
  <c r="U63" i="12" s="1"/>
  <c r="AF64" i="12"/>
  <c r="S64" i="12" s="1"/>
  <c r="AH63" i="12"/>
  <c r="AK63" i="12" s="1"/>
  <c r="T63" i="12" s="1"/>
  <c r="AR62" i="12"/>
  <c r="AU62" i="12" s="1"/>
  <c r="V62" i="12" s="1"/>
  <c r="O65" i="12"/>
  <c r="Z64" i="12"/>
  <c r="AL64" i="12" s="1"/>
  <c r="AN64" i="12" s="1"/>
  <c r="AG62" i="11"/>
  <c r="AF62" i="11"/>
  <c r="M65" i="11"/>
  <c r="AA64" i="11"/>
  <c r="S64" i="11"/>
  <c r="Z64" i="11" s="1"/>
  <c r="AB64" i="11" s="1"/>
  <c r="AA63" i="11"/>
  <c r="AD63" i="11" s="1"/>
  <c r="X63" i="11" s="1"/>
  <c r="AE63" i="11" s="1"/>
  <c r="AI61" i="11"/>
  <c r="Y61" i="11" s="1"/>
  <c r="AG62" i="10"/>
  <c r="AF62" i="10"/>
  <c r="M65" i="10"/>
  <c r="S64" i="10"/>
  <c r="Z64" i="10" s="1"/>
  <c r="AB64" i="10" s="1"/>
  <c r="AA63" i="10"/>
  <c r="AD63" i="10" s="1"/>
  <c r="X63" i="10" s="1"/>
  <c r="AE63" i="10" s="1"/>
  <c r="AI61" i="10"/>
  <c r="Y61" i="10" s="1"/>
  <c r="AI62" i="11" l="1"/>
  <c r="Y62" i="11" s="1"/>
  <c r="N66" i="12"/>
  <c r="Y65" i="12"/>
  <c r="AG65" i="12" s="1"/>
  <c r="AI65" i="12" s="1"/>
  <c r="M67" i="12"/>
  <c r="X66" i="12"/>
  <c r="AB66" i="12" s="1"/>
  <c r="AD66" i="12" s="1"/>
  <c r="AM64" i="12"/>
  <c r="AP64" i="12" s="1"/>
  <c r="U64" i="12" s="1"/>
  <c r="P65" i="12"/>
  <c r="AA64" i="12"/>
  <c r="AQ64" i="12" s="1"/>
  <c r="AS64" i="12" s="1"/>
  <c r="O66" i="12"/>
  <c r="AM65" i="12"/>
  <c r="Z65" i="12"/>
  <c r="AL65" i="12" s="1"/>
  <c r="AN65" i="12" s="1"/>
  <c r="AR63" i="12"/>
  <c r="AU63" i="12" s="1"/>
  <c r="V63" i="12" s="1"/>
  <c r="AH64" i="12"/>
  <c r="AK64" i="12" s="1"/>
  <c r="T64" i="12" s="1"/>
  <c r="AC65" i="12"/>
  <c r="AF65" i="12" s="1"/>
  <c r="S65" i="12" s="1"/>
  <c r="AG63" i="11"/>
  <c r="AF63" i="11"/>
  <c r="AD64" i="11"/>
  <c r="X64" i="11" s="1"/>
  <c r="AE64" i="11" s="1"/>
  <c r="M66" i="11"/>
  <c r="S65" i="11"/>
  <c r="Z65" i="11" s="1"/>
  <c r="AB65" i="11" s="1"/>
  <c r="AG63" i="10"/>
  <c r="AF63" i="10"/>
  <c r="M66" i="10"/>
  <c r="S65" i="10"/>
  <c r="Z65" i="10" s="1"/>
  <c r="AB65" i="10" s="1"/>
  <c r="AA64" i="10"/>
  <c r="AD64" i="10" s="1"/>
  <c r="X64" i="10" s="1"/>
  <c r="AE64" i="10" s="1"/>
  <c r="AI62" i="10"/>
  <c r="Y62" i="10" s="1"/>
  <c r="AR64" i="12" l="1"/>
  <c r="AU64" i="12"/>
  <c r="V64" i="12" s="1"/>
  <c r="AC66" i="12"/>
  <c r="AF66" i="12" s="1"/>
  <c r="S66" i="12" s="1"/>
  <c r="AH65" i="12"/>
  <c r="AK65" i="12" s="1"/>
  <c r="T65" i="12" s="1"/>
  <c r="O67" i="12"/>
  <c r="Z66" i="12"/>
  <c r="AL66" i="12" s="1"/>
  <c r="AN66" i="12" s="1"/>
  <c r="M68" i="12"/>
  <c r="X67" i="12"/>
  <c r="AB67" i="12" s="1"/>
  <c r="AD67" i="12" s="1"/>
  <c r="AP65" i="12"/>
  <c r="U65" i="12" s="1"/>
  <c r="P66" i="12"/>
  <c r="AA65" i="12"/>
  <c r="AQ65" i="12" s="1"/>
  <c r="AS65" i="12" s="1"/>
  <c r="N67" i="12"/>
  <c r="Y66" i="12"/>
  <c r="AG66" i="12" s="1"/>
  <c r="AI66" i="12" s="1"/>
  <c r="AG64" i="11"/>
  <c r="AF64" i="11"/>
  <c r="AA65" i="11"/>
  <c r="AD65" i="11" s="1"/>
  <c r="X65" i="11" s="1"/>
  <c r="AE65" i="11" s="1"/>
  <c r="M67" i="11"/>
  <c r="S66" i="11"/>
  <c r="Z66" i="11" s="1"/>
  <c r="AB66" i="11" s="1"/>
  <c r="AI63" i="11"/>
  <c r="Y63" i="11" s="1"/>
  <c r="AG64" i="10"/>
  <c r="AF64" i="10"/>
  <c r="AA65" i="10"/>
  <c r="AD65" i="10" s="1"/>
  <c r="X65" i="10" s="1"/>
  <c r="AE65" i="10" s="1"/>
  <c r="M67" i="10"/>
  <c r="S66" i="10"/>
  <c r="Z66" i="10" s="1"/>
  <c r="AB66" i="10" s="1"/>
  <c r="AI63" i="10"/>
  <c r="Y63" i="10" s="1"/>
  <c r="AM66" i="12" l="1"/>
  <c r="AP66" i="12" s="1"/>
  <c r="U66" i="12" s="1"/>
  <c r="N68" i="12"/>
  <c r="Y67" i="12"/>
  <c r="AG67" i="12" s="1"/>
  <c r="AI67" i="12" s="1"/>
  <c r="P67" i="12"/>
  <c r="AA66" i="12"/>
  <c r="AQ66" i="12" s="1"/>
  <c r="AS66" i="12" s="1"/>
  <c r="M69" i="12"/>
  <c r="X68" i="12"/>
  <c r="AB68" i="12" s="1"/>
  <c r="AD68" i="12" s="1"/>
  <c r="O68" i="12"/>
  <c r="Z67" i="12"/>
  <c r="AL67" i="12" s="1"/>
  <c r="AN67" i="12" s="1"/>
  <c r="AH66" i="12"/>
  <c r="AK66" i="12" s="1"/>
  <c r="T66" i="12" s="1"/>
  <c r="AR65" i="12"/>
  <c r="AU65" i="12" s="1"/>
  <c r="V65" i="12" s="1"/>
  <c r="AC67" i="12"/>
  <c r="AF67" i="12" s="1"/>
  <c r="S67" i="12" s="1"/>
  <c r="AG65" i="11"/>
  <c r="AF65" i="11"/>
  <c r="AA66" i="11"/>
  <c r="AD66" i="11" s="1"/>
  <c r="X66" i="11" s="1"/>
  <c r="AE66" i="11" s="1"/>
  <c r="M68" i="11"/>
  <c r="S67" i="11"/>
  <c r="Z67" i="11" s="1"/>
  <c r="AB67" i="11" s="1"/>
  <c r="AI64" i="11"/>
  <c r="Y64" i="11" s="1"/>
  <c r="AG65" i="10"/>
  <c r="AF65" i="10"/>
  <c r="AA66" i="10"/>
  <c r="AD66" i="10" s="1"/>
  <c r="X66" i="10" s="1"/>
  <c r="AE66" i="10" s="1"/>
  <c r="M68" i="10"/>
  <c r="S67" i="10"/>
  <c r="Z67" i="10" s="1"/>
  <c r="AB67" i="10" s="1"/>
  <c r="AI64" i="10"/>
  <c r="Y64" i="10" s="1"/>
  <c r="AM67" i="12" l="1"/>
  <c r="AC68" i="12"/>
  <c r="AF68" i="12" s="1"/>
  <c r="S68" i="12" s="1"/>
  <c r="N69" i="12"/>
  <c r="Y68" i="12"/>
  <c r="AG68" i="12" s="1"/>
  <c r="AI68" i="12" s="1"/>
  <c r="O69" i="12"/>
  <c r="Z68" i="12"/>
  <c r="AL68" i="12" s="1"/>
  <c r="AN68" i="12" s="1"/>
  <c r="P68" i="12"/>
  <c r="AA67" i="12"/>
  <c r="AQ67" i="12" s="1"/>
  <c r="AS67" i="12" s="1"/>
  <c r="AP67" i="12"/>
  <c r="U67" i="12" s="1"/>
  <c r="M70" i="12"/>
  <c r="X69" i="12"/>
  <c r="AB69" i="12" s="1"/>
  <c r="AD69" i="12" s="1"/>
  <c r="AR66" i="12"/>
  <c r="AU66" i="12" s="1"/>
  <c r="V66" i="12" s="1"/>
  <c r="AH67" i="12"/>
  <c r="AK67" i="12" s="1"/>
  <c r="T67" i="12" s="1"/>
  <c r="AG66" i="11"/>
  <c r="AI66" i="11" s="1"/>
  <c r="Y66" i="11" s="1"/>
  <c r="AF66" i="11"/>
  <c r="AA67" i="11"/>
  <c r="AD67" i="11" s="1"/>
  <c r="X67" i="11" s="1"/>
  <c r="AE67" i="11" s="1"/>
  <c r="M69" i="11"/>
  <c r="S68" i="11"/>
  <c r="Z68" i="11" s="1"/>
  <c r="AB68" i="11" s="1"/>
  <c r="AI65" i="11"/>
  <c r="Y65" i="11" s="1"/>
  <c r="AG66" i="10"/>
  <c r="AF66" i="10"/>
  <c r="AA67" i="10"/>
  <c r="AD67" i="10" s="1"/>
  <c r="X67" i="10" s="1"/>
  <c r="AE67" i="10" s="1"/>
  <c r="M69" i="10"/>
  <c r="S68" i="10"/>
  <c r="Z68" i="10" s="1"/>
  <c r="AB68" i="10" s="1"/>
  <c r="AI65" i="10"/>
  <c r="Y65" i="10" s="1"/>
  <c r="AR67" i="12" l="1"/>
  <c r="AC69" i="12"/>
  <c r="AF69" i="12" s="1"/>
  <c r="S69" i="12" s="1"/>
  <c r="AH68" i="12"/>
  <c r="AK68" i="12" s="1"/>
  <c r="T68" i="12" s="1"/>
  <c r="O70" i="12"/>
  <c r="Z69" i="12"/>
  <c r="AL69" i="12" s="1"/>
  <c r="AN69" i="12" s="1"/>
  <c r="M71" i="12"/>
  <c r="X70" i="12"/>
  <c r="AB70" i="12" s="1"/>
  <c r="AD70" i="12" s="1"/>
  <c r="AU67" i="12"/>
  <c r="V67" i="12" s="1"/>
  <c r="P69" i="12"/>
  <c r="AA68" i="12"/>
  <c r="AQ68" i="12" s="1"/>
  <c r="AS68" i="12" s="1"/>
  <c r="AM68" i="12"/>
  <c r="AP68" i="12" s="1"/>
  <c r="U68" i="12" s="1"/>
  <c r="N70" i="12"/>
  <c r="Y69" i="12"/>
  <c r="AG69" i="12" s="1"/>
  <c r="AI69" i="12" s="1"/>
  <c r="AA68" i="11"/>
  <c r="AD68" i="11" s="1"/>
  <c r="X68" i="11" s="1"/>
  <c r="AE68" i="11" s="1"/>
  <c r="AG67" i="11"/>
  <c r="AF67" i="11"/>
  <c r="M70" i="11"/>
  <c r="S69" i="11"/>
  <c r="Z69" i="11" s="1"/>
  <c r="AB69" i="11" s="1"/>
  <c r="AG67" i="10"/>
  <c r="AF67" i="10"/>
  <c r="AA68" i="10"/>
  <c r="AD68" i="10" s="1"/>
  <c r="X68" i="10" s="1"/>
  <c r="AE68" i="10" s="1"/>
  <c r="M70" i="10"/>
  <c r="S69" i="10"/>
  <c r="Z69" i="10" s="1"/>
  <c r="AB69" i="10" s="1"/>
  <c r="AI66" i="10"/>
  <c r="Y66" i="10" s="1"/>
  <c r="AM69" i="12" l="1"/>
  <c r="AP69" i="12"/>
  <c r="U69" i="12" s="1"/>
  <c r="AH69" i="12"/>
  <c r="AK69" i="12" s="1"/>
  <c r="T69" i="12" s="1"/>
  <c r="P70" i="12"/>
  <c r="AA69" i="12"/>
  <c r="AQ69" i="12" s="1"/>
  <c r="AS69" i="12" s="1"/>
  <c r="M72" i="12"/>
  <c r="X71" i="12"/>
  <c r="AB71" i="12" s="1"/>
  <c r="AD71" i="12" s="1"/>
  <c r="O71" i="12"/>
  <c r="Z70" i="12"/>
  <c r="AL70" i="12" s="1"/>
  <c r="AN70" i="12" s="1"/>
  <c r="N71" i="12"/>
  <c r="Y70" i="12"/>
  <c r="AG70" i="12" s="1"/>
  <c r="AI70" i="12" s="1"/>
  <c r="AR68" i="12"/>
  <c r="AU68" i="12" s="1"/>
  <c r="V68" i="12" s="1"/>
  <c r="AC70" i="12"/>
  <c r="AF70" i="12" s="1"/>
  <c r="S70" i="12" s="1"/>
  <c r="AG68" i="11"/>
  <c r="AF68" i="11"/>
  <c r="AA69" i="11"/>
  <c r="AD69" i="11" s="1"/>
  <c r="X69" i="11" s="1"/>
  <c r="AE69" i="11" s="1"/>
  <c r="AI67" i="11"/>
  <c r="Y67" i="11" s="1"/>
  <c r="M71" i="11"/>
  <c r="AA70" i="11"/>
  <c r="S70" i="11"/>
  <c r="Z70" i="11" s="1"/>
  <c r="AB70" i="11" s="1"/>
  <c r="AG68" i="10"/>
  <c r="AF68" i="10"/>
  <c r="AA69" i="10"/>
  <c r="AD69" i="10" s="1"/>
  <c r="X69" i="10" s="1"/>
  <c r="AE69" i="10" s="1"/>
  <c r="M71" i="10"/>
  <c r="S70" i="10"/>
  <c r="Z70" i="10" s="1"/>
  <c r="AB70" i="10" s="1"/>
  <c r="AI67" i="10"/>
  <c r="Y67" i="10" s="1"/>
  <c r="AR69" i="12" l="1"/>
  <c r="N72" i="12"/>
  <c r="Y71" i="12"/>
  <c r="AG71" i="12" s="1"/>
  <c r="AI71" i="12" s="1"/>
  <c r="P71" i="12"/>
  <c r="AA70" i="12"/>
  <c r="AQ70" i="12" s="1"/>
  <c r="AS70" i="12" s="1"/>
  <c r="M73" i="12"/>
  <c r="X72" i="12"/>
  <c r="AB72" i="12" s="1"/>
  <c r="AD72" i="12" s="1"/>
  <c r="AK70" i="12"/>
  <c r="T70" i="12" s="1"/>
  <c r="AM70" i="12"/>
  <c r="AP70" i="12" s="1"/>
  <c r="U70" i="12" s="1"/>
  <c r="AC71" i="12"/>
  <c r="AF71" i="12" s="1"/>
  <c r="S71" i="12" s="1"/>
  <c r="AH70" i="12"/>
  <c r="O72" i="12"/>
  <c r="Z71" i="12"/>
  <c r="AL71" i="12" s="1"/>
  <c r="AN71" i="12" s="1"/>
  <c r="AU69" i="12"/>
  <c r="V69" i="12" s="1"/>
  <c r="AG69" i="11"/>
  <c r="AF69" i="11"/>
  <c r="M72" i="11"/>
  <c r="S71" i="11"/>
  <c r="Z71" i="11" s="1"/>
  <c r="AB71" i="11" s="1"/>
  <c r="AD70" i="11"/>
  <c r="X70" i="11" s="1"/>
  <c r="AE70" i="11" s="1"/>
  <c r="AI68" i="11"/>
  <c r="Y68" i="11" s="1"/>
  <c r="AG69" i="10"/>
  <c r="AF69" i="10"/>
  <c r="AA70" i="10"/>
  <c r="AD70" i="10" s="1"/>
  <c r="X70" i="10" s="1"/>
  <c r="AE70" i="10" s="1"/>
  <c r="M72" i="10"/>
  <c r="S71" i="10"/>
  <c r="Z71" i="10" s="1"/>
  <c r="AB71" i="10" s="1"/>
  <c r="AI68" i="10"/>
  <c r="Y68" i="10" s="1"/>
  <c r="O73" i="12" l="1"/>
  <c r="Z72" i="12"/>
  <c r="AL72" i="12" s="1"/>
  <c r="AN72" i="12" s="1"/>
  <c r="M74" i="12"/>
  <c r="X73" i="12"/>
  <c r="AB73" i="12" s="1"/>
  <c r="AD73" i="12" s="1"/>
  <c r="P72" i="12"/>
  <c r="AA71" i="12"/>
  <c r="AQ71" i="12" s="1"/>
  <c r="AS71" i="12" s="1"/>
  <c r="AH71" i="12"/>
  <c r="AK71" i="12" s="1"/>
  <c r="T71" i="12" s="1"/>
  <c r="AM71" i="12"/>
  <c r="AP71" i="12" s="1"/>
  <c r="U71" i="12" s="1"/>
  <c r="AC72" i="12"/>
  <c r="AF72" i="12" s="1"/>
  <c r="S72" i="12" s="1"/>
  <c r="AR70" i="12"/>
  <c r="AU70" i="12" s="1"/>
  <c r="V70" i="12" s="1"/>
  <c r="N73" i="12"/>
  <c r="Y72" i="12"/>
  <c r="AG72" i="12" s="1"/>
  <c r="AI72" i="12" s="1"/>
  <c r="M73" i="11"/>
  <c r="S72" i="11"/>
  <c r="Z72" i="11" s="1"/>
  <c r="AB72" i="11" s="1"/>
  <c r="AG70" i="11"/>
  <c r="AF70" i="11"/>
  <c r="AA71" i="11"/>
  <c r="AD71" i="11" s="1"/>
  <c r="X71" i="11" s="1"/>
  <c r="AE71" i="11" s="1"/>
  <c r="AI69" i="11"/>
  <c r="Y69" i="11" s="1"/>
  <c r="AG70" i="10"/>
  <c r="AF70" i="10"/>
  <c r="AA71" i="10"/>
  <c r="AD71" i="10" s="1"/>
  <c r="X71" i="10" s="1"/>
  <c r="AE71" i="10" s="1"/>
  <c r="M73" i="10"/>
  <c r="S72" i="10"/>
  <c r="Z72" i="10" s="1"/>
  <c r="AB72" i="10" s="1"/>
  <c r="AI69" i="10"/>
  <c r="Y69" i="10" s="1"/>
  <c r="AR71" i="12" l="1"/>
  <c r="N74" i="12"/>
  <c r="Y73" i="12"/>
  <c r="AG73" i="12" s="1"/>
  <c r="AI73" i="12" s="1"/>
  <c r="AM72" i="12"/>
  <c r="AP72" i="12" s="1"/>
  <c r="U72" i="12" s="1"/>
  <c r="P73" i="12"/>
  <c r="AA72" i="12"/>
  <c r="AQ72" i="12" s="1"/>
  <c r="AS72" i="12" s="1"/>
  <c r="M75" i="12"/>
  <c r="AC74" i="12"/>
  <c r="X74" i="12"/>
  <c r="AB74" i="12" s="1"/>
  <c r="AD74" i="12" s="1"/>
  <c r="AH72" i="12"/>
  <c r="AK72" i="12" s="1"/>
  <c r="T72" i="12" s="1"/>
  <c r="AU71" i="12"/>
  <c r="V71" i="12" s="1"/>
  <c r="AC73" i="12"/>
  <c r="AF73" i="12" s="1"/>
  <c r="S73" i="12" s="1"/>
  <c r="O74" i="12"/>
  <c r="Z73" i="12"/>
  <c r="AL73" i="12" s="1"/>
  <c r="AN73" i="12" s="1"/>
  <c r="AG71" i="11"/>
  <c r="AF71" i="11"/>
  <c r="AI70" i="11"/>
  <c r="Y70" i="11" s="1"/>
  <c r="AA72" i="11"/>
  <c r="AD72" i="11" s="1"/>
  <c r="X72" i="11" s="1"/>
  <c r="AE72" i="11" s="1"/>
  <c r="M74" i="11"/>
  <c r="S73" i="11"/>
  <c r="Z73" i="11" s="1"/>
  <c r="AB73" i="11" s="1"/>
  <c r="AG71" i="10"/>
  <c r="AF71" i="10"/>
  <c r="AA72" i="10"/>
  <c r="AD72" i="10"/>
  <c r="X72" i="10" s="1"/>
  <c r="AE72" i="10" s="1"/>
  <c r="M74" i="10"/>
  <c r="S73" i="10"/>
  <c r="Z73" i="10" s="1"/>
  <c r="AB73" i="10" s="1"/>
  <c r="AI70" i="10"/>
  <c r="Y70" i="10" s="1"/>
  <c r="AR72" i="12" l="1"/>
  <c r="AI71" i="11"/>
  <c r="Y71" i="11" s="1"/>
  <c r="AM73" i="12"/>
  <c r="AP73" i="12" s="1"/>
  <c r="U73" i="12" s="1"/>
  <c r="AU72" i="12"/>
  <c r="V72" i="12" s="1"/>
  <c r="AH73" i="12"/>
  <c r="AK73" i="12" s="1"/>
  <c r="T73" i="12" s="1"/>
  <c r="M76" i="12"/>
  <c r="X75" i="12"/>
  <c r="AB75" i="12" s="1"/>
  <c r="AD75" i="12" s="1"/>
  <c r="N75" i="12"/>
  <c r="Y74" i="12"/>
  <c r="AG74" i="12" s="1"/>
  <c r="AI74" i="12" s="1"/>
  <c r="O75" i="12"/>
  <c r="Z74" i="12"/>
  <c r="AL74" i="12" s="1"/>
  <c r="AN74" i="12" s="1"/>
  <c r="AF74" i="12"/>
  <c r="S74" i="12" s="1"/>
  <c r="P74" i="12"/>
  <c r="AA73" i="12"/>
  <c r="AQ73" i="12" s="1"/>
  <c r="AS73" i="12" s="1"/>
  <c r="AG72" i="11"/>
  <c r="AF72" i="11"/>
  <c r="AA73" i="11"/>
  <c r="M75" i="11"/>
  <c r="S74" i="11"/>
  <c r="Z74" i="11" s="1"/>
  <c r="AB74" i="11" s="1"/>
  <c r="AD73" i="11"/>
  <c r="X73" i="11" s="1"/>
  <c r="AE73" i="11" s="1"/>
  <c r="AG72" i="10"/>
  <c r="AF72" i="10"/>
  <c r="AA73" i="10"/>
  <c r="AD73" i="10" s="1"/>
  <c r="X73" i="10" s="1"/>
  <c r="AE73" i="10" s="1"/>
  <c r="M75" i="10"/>
  <c r="S74" i="10"/>
  <c r="Z74" i="10" s="1"/>
  <c r="AB74" i="10" s="1"/>
  <c r="AI71" i="10"/>
  <c r="Y71" i="10" s="1"/>
  <c r="N76" i="12" l="1"/>
  <c r="Y75" i="12"/>
  <c r="AG75" i="12" s="1"/>
  <c r="AI75" i="12" s="1"/>
  <c r="M77" i="12"/>
  <c r="X76" i="12"/>
  <c r="AB76" i="12" s="1"/>
  <c r="AD76" i="12" s="1"/>
  <c r="P75" i="12"/>
  <c r="AA74" i="12"/>
  <c r="AQ74" i="12" s="1"/>
  <c r="AS74" i="12" s="1"/>
  <c r="O76" i="12"/>
  <c r="Z75" i="12"/>
  <c r="AL75" i="12" s="1"/>
  <c r="AN75" i="12" s="1"/>
  <c r="AC75" i="12"/>
  <c r="AF75" i="12" s="1"/>
  <c r="S75" i="12" s="1"/>
  <c r="AR73" i="12"/>
  <c r="AU73" i="12" s="1"/>
  <c r="V73" i="12" s="1"/>
  <c r="AM74" i="12"/>
  <c r="AP74" i="12" s="1"/>
  <c r="U74" i="12" s="1"/>
  <c r="AH74" i="12"/>
  <c r="AK74" i="12" s="1"/>
  <c r="T74" i="12" s="1"/>
  <c r="AG73" i="11"/>
  <c r="AF73" i="11"/>
  <c r="M76" i="11"/>
  <c r="S75" i="11"/>
  <c r="Z75" i="11" s="1"/>
  <c r="AB75" i="11" s="1"/>
  <c r="AA74" i="11"/>
  <c r="AD74" i="11" s="1"/>
  <c r="X74" i="11" s="1"/>
  <c r="AE74" i="11" s="1"/>
  <c r="AI72" i="11"/>
  <c r="Y72" i="11" s="1"/>
  <c r="AG73" i="10"/>
  <c r="AF73" i="10"/>
  <c r="AA74" i="10"/>
  <c r="AD74" i="10" s="1"/>
  <c r="X74" i="10" s="1"/>
  <c r="AE74" i="10" s="1"/>
  <c r="M76" i="10"/>
  <c r="S75" i="10"/>
  <c r="Z75" i="10" s="1"/>
  <c r="AB75" i="10" s="1"/>
  <c r="AI72" i="10"/>
  <c r="Y72" i="10" s="1"/>
  <c r="AH75" i="12" l="1"/>
  <c r="O77" i="12"/>
  <c r="Z76" i="12"/>
  <c r="AL76" i="12" s="1"/>
  <c r="AN76" i="12" s="1"/>
  <c r="M78" i="12"/>
  <c r="X77" i="12"/>
  <c r="AB77" i="12" s="1"/>
  <c r="AD77" i="12" s="1"/>
  <c r="AR74" i="12"/>
  <c r="AU74" i="12" s="1"/>
  <c r="V74" i="12" s="1"/>
  <c r="AC76" i="12"/>
  <c r="AF76" i="12"/>
  <c r="S76" i="12" s="1"/>
  <c r="N77" i="12"/>
  <c r="Y76" i="12"/>
  <c r="AG76" i="12" s="1"/>
  <c r="AI76" i="12" s="1"/>
  <c r="AM75" i="12"/>
  <c r="AP75" i="12" s="1"/>
  <c r="U75" i="12" s="1"/>
  <c r="P76" i="12"/>
  <c r="AA75" i="12"/>
  <c r="AQ75" i="12" s="1"/>
  <c r="AS75" i="12" s="1"/>
  <c r="AK75" i="12"/>
  <c r="T75" i="12" s="1"/>
  <c r="AG74" i="11"/>
  <c r="AF74" i="11"/>
  <c r="AA75" i="11"/>
  <c r="AD75" i="11" s="1"/>
  <c r="X75" i="11" s="1"/>
  <c r="AE75" i="11" s="1"/>
  <c r="M77" i="11"/>
  <c r="S76" i="11"/>
  <c r="Z76" i="11" s="1"/>
  <c r="AB76" i="11" s="1"/>
  <c r="AI73" i="11"/>
  <c r="Y73" i="11" s="1"/>
  <c r="AG74" i="10"/>
  <c r="AI74" i="10" s="1"/>
  <c r="Y74" i="10" s="1"/>
  <c r="AF74" i="10"/>
  <c r="AA75" i="10"/>
  <c r="AD75" i="10" s="1"/>
  <c r="X75" i="10" s="1"/>
  <c r="AE75" i="10" s="1"/>
  <c r="M77" i="10"/>
  <c r="S76" i="10"/>
  <c r="Z76" i="10" s="1"/>
  <c r="AB76" i="10" s="1"/>
  <c r="AI73" i="10"/>
  <c r="Y73" i="10" s="1"/>
  <c r="AH76" i="12" l="1"/>
  <c r="AK76" i="12"/>
  <c r="T76" i="12" s="1"/>
  <c r="AC77" i="12"/>
  <c r="AF77" i="12" s="1"/>
  <c r="S77" i="12" s="1"/>
  <c r="AM76" i="12"/>
  <c r="AP76" i="12" s="1"/>
  <c r="U76" i="12" s="1"/>
  <c r="P77" i="12"/>
  <c r="AA76" i="12"/>
  <c r="AQ76" i="12" s="1"/>
  <c r="AS76" i="12" s="1"/>
  <c r="AR75" i="12"/>
  <c r="AU75" i="12" s="1"/>
  <c r="V75" i="12" s="1"/>
  <c r="N78" i="12"/>
  <c r="Y77" i="12"/>
  <c r="AG77" i="12" s="1"/>
  <c r="AI77" i="12" s="1"/>
  <c r="M79" i="12"/>
  <c r="X78" i="12"/>
  <c r="AB78" i="12" s="1"/>
  <c r="AD78" i="12" s="1"/>
  <c r="O78" i="12"/>
  <c r="Z77" i="12"/>
  <c r="AL77" i="12" s="1"/>
  <c r="AN77" i="12" s="1"/>
  <c r="AG75" i="11"/>
  <c r="AF75" i="11"/>
  <c r="AA76" i="11"/>
  <c r="AD76" i="11" s="1"/>
  <c r="X76" i="11" s="1"/>
  <c r="AE76" i="11" s="1"/>
  <c r="M78" i="11"/>
  <c r="S77" i="11"/>
  <c r="Z77" i="11" s="1"/>
  <c r="AB77" i="11" s="1"/>
  <c r="AI74" i="11"/>
  <c r="Y74" i="11" s="1"/>
  <c r="AG75" i="10"/>
  <c r="AF75" i="10"/>
  <c r="AA76" i="10"/>
  <c r="AD76" i="10" s="1"/>
  <c r="X76" i="10" s="1"/>
  <c r="AE76" i="10" s="1"/>
  <c r="M78" i="10"/>
  <c r="S77" i="10"/>
  <c r="Z77" i="10" s="1"/>
  <c r="AB77" i="10" s="1"/>
  <c r="AI75" i="11" l="1"/>
  <c r="Y75" i="11" s="1"/>
  <c r="AH77" i="12"/>
  <c r="N79" i="12"/>
  <c r="Y78" i="12"/>
  <c r="AG78" i="12" s="1"/>
  <c r="AI78" i="12" s="1"/>
  <c r="AC78" i="12"/>
  <c r="AF78" i="12" s="1"/>
  <c r="S78" i="12" s="1"/>
  <c r="AM77" i="12"/>
  <c r="AP77" i="12" s="1"/>
  <c r="U77" i="12" s="1"/>
  <c r="M80" i="12"/>
  <c r="X79" i="12"/>
  <c r="AB79" i="12" s="1"/>
  <c r="AD79" i="12" s="1"/>
  <c r="AR76" i="12"/>
  <c r="AU76" i="12" s="1"/>
  <c r="V76" i="12" s="1"/>
  <c r="O79" i="12"/>
  <c r="Z78" i="12"/>
  <c r="AL78" i="12" s="1"/>
  <c r="AN78" i="12" s="1"/>
  <c r="AK77" i="12"/>
  <c r="T77" i="12" s="1"/>
  <c r="P78" i="12"/>
  <c r="AA77" i="12"/>
  <c r="AQ77" i="12" s="1"/>
  <c r="AS77" i="12" s="1"/>
  <c r="AG76" i="11"/>
  <c r="AF76" i="11"/>
  <c r="AA77" i="11"/>
  <c r="AD77" i="11" s="1"/>
  <c r="X77" i="11" s="1"/>
  <c r="AE77" i="11" s="1"/>
  <c r="M79" i="11"/>
  <c r="S78" i="11"/>
  <c r="Z78" i="11" s="1"/>
  <c r="AB78" i="11" s="1"/>
  <c r="AG76" i="10"/>
  <c r="AF76" i="10"/>
  <c r="AA77" i="10"/>
  <c r="AD77" i="10" s="1"/>
  <c r="X77" i="10" s="1"/>
  <c r="AE77" i="10" s="1"/>
  <c r="M79" i="10"/>
  <c r="S78" i="10"/>
  <c r="Z78" i="10" s="1"/>
  <c r="AB78" i="10" s="1"/>
  <c r="AI75" i="10"/>
  <c r="Y75" i="10" s="1"/>
  <c r="AI76" i="11" l="1"/>
  <c r="Y76" i="11" s="1"/>
  <c r="N80" i="12"/>
  <c r="Y79" i="12"/>
  <c r="AG79" i="12" s="1"/>
  <c r="AI79" i="12" s="1"/>
  <c r="AR77" i="12"/>
  <c r="AU77" i="12" s="1"/>
  <c r="V77" i="12" s="1"/>
  <c r="AM78" i="12"/>
  <c r="AP78" i="12" s="1"/>
  <c r="U78" i="12" s="1"/>
  <c r="AC79" i="12"/>
  <c r="AF79" i="12" s="1"/>
  <c r="S79" i="12" s="1"/>
  <c r="AH78" i="12"/>
  <c r="AK78" i="12" s="1"/>
  <c r="T78" i="12" s="1"/>
  <c r="P79" i="12"/>
  <c r="AA78" i="12"/>
  <c r="AQ78" i="12" s="1"/>
  <c r="AS78" i="12" s="1"/>
  <c r="O80" i="12"/>
  <c r="Z79" i="12"/>
  <c r="AL79" i="12" s="1"/>
  <c r="AN79" i="12" s="1"/>
  <c r="M81" i="12"/>
  <c r="X80" i="12"/>
  <c r="AB80" i="12" s="1"/>
  <c r="AD80" i="12" s="1"/>
  <c r="AG77" i="11"/>
  <c r="AF77" i="11"/>
  <c r="AA78" i="11"/>
  <c r="AD78" i="11"/>
  <c r="X78" i="11" s="1"/>
  <c r="AE78" i="11" s="1"/>
  <c r="M80" i="11"/>
  <c r="S79" i="11"/>
  <c r="Z79" i="11" s="1"/>
  <c r="AB79" i="11" s="1"/>
  <c r="AA78" i="10"/>
  <c r="AD78" i="10" s="1"/>
  <c r="X78" i="10" s="1"/>
  <c r="AE78" i="10" s="1"/>
  <c r="AG77" i="10"/>
  <c r="AI77" i="10" s="1"/>
  <c r="Y77" i="10" s="1"/>
  <c r="AF77" i="10"/>
  <c r="M80" i="10"/>
  <c r="S79" i="10"/>
  <c r="Z79" i="10" s="1"/>
  <c r="AB79" i="10" s="1"/>
  <c r="AI76" i="10"/>
  <c r="Y76" i="10" s="1"/>
  <c r="AM79" i="12" l="1"/>
  <c r="N81" i="12"/>
  <c r="Y80" i="12"/>
  <c r="AG80" i="12" s="1"/>
  <c r="AI80" i="12" s="1"/>
  <c r="P80" i="12"/>
  <c r="AA79" i="12"/>
  <c r="AQ79" i="12" s="1"/>
  <c r="AS79" i="12" s="1"/>
  <c r="AC80" i="12"/>
  <c r="AF80" i="12" s="1"/>
  <c r="S80" i="12" s="1"/>
  <c r="O81" i="12"/>
  <c r="Z80" i="12"/>
  <c r="AL80" i="12" s="1"/>
  <c r="AN80" i="12" s="1"/>
  <c r="M82" i="12"/>
  <c r="X81" i="12"/>
  <c r="AB81" i="12" s="1"/>
  <c r="AD81" i="12" s="1"/>
  <c r="AP79" i="12"/>
  <c r="U79" i="12" s="1"/>
  <c r="AR78" i="12"/>
  <c r="AU78" i="12" s="1"/>
  <c r="V78" i="12" s="1"/>
  <c r="AH79" i="12"/>
  <c r="AK79" i="12" s="1"/>
  <c r="T79" i="12" s="1"/>
  <c r="AG78" i="11"/>
  <c r="AF78" i="11"/>
  <c r="AA79" i="11"/>
  <c r="AD79" i="11"/>
  <c r="X79" i="11" s="1"/>
  <c r="AE79" i="11" s="1"/>
  <c r="M81" i="11"/>
  <c r="S80" i="11"/>
  <c r="Z80" i="11" s="1"/>
  <c r="AB80" i="11" s="1"/>
  <c r="AI77" i="11"/>
  <c r="Y77" i="11" s="1"/>
  <c r="AG78" i="10"/>
  <c r="AF78" i="10"/>
  <c r="AA79" i="10"/>
  <c r="AD79" i="10" s="1"/>
  <c r="X79" i="10" s="1"/>
  <c r="AE79" i="10" s="1"/>
  <c r="M81" i="10"/>
  <c r="S80" i="10"/>
  <c r="Z80" i="10" s="1"/>
  <c r="AB80" i="10" s="1"/>
  <c r="AI78" i="11" l="1"/>
  <c r="Y78" i="11" s="1"/>
  <c r="M83" i="12"/>
  <c r="X82" i="12"/>
  <c r="AB82" i="12" s="1"/>
  <c r="AD82" i="12" s="1"/>
  <c r="AM80" i="12"/>
  <c r="AP80" i="12" s="1"/>
  <c r="U80" i="12" s="1"/>
  <c r="AR79" i="12"/>
  <c r="AU79" i="12" s="1"/>
  <c r="V79" i="12" s="1"/>
  <c r="N82" i="12"/>
  <c r="Y81" i="12"/>
  <c r="AG81" i="12" s="1"/>
  <c r="AI81" i="12" s="1"/>
  <c r="AC81" i="12"/>
  <c r="AF81" i="12" s="1"/>
  <c r="S81" i="12" s="1"/>
  <c r="O82" i="12"/>
  <c r="Z81" i="12"/>
  <c r="AL81" i="12" s="1"/>
  <c r="AN81" i="12" s="1"/>
  <c r="P81" i="12"/>
  <c r="AA80" i="12"/>
  <c r="AQ80" i="12" s="1"/>
  <c r="AS80" i="12" s="1"/>
  <c r="AH80" i="12"/>
  <c r="AK80" i="12" s="1"/>
  <c r="T80" i="12" s="1"/>
  <c r="AG79" i="11"/>
  <c r="AF79" i="11"/>
  <c r="AA80" i="11"/>
  <c r="AD80" i="11"/>
  <c r="X80" i="11" s="1"/>
  <c r="AE80" i="11" s="1"/>
  <c r="M82" i="11"/>
  <c r="S81" i="11"/>
  <c r="Z81" i="11" s="1"/>
  <c r="AB81" i="11" s="1"/>
  <c r="AG79" i="10"/>
  <c r="AF79" i="10"/>
  <c r="AA80" i="10"/>
  <c r="AD80" i="10"/>
  <c r="X80" i="10" s="1"/>
  <c r="AE80" i="10" s="1"/>
  <c r="M82" i="10"/>
  <c r="S81" i="10"/>
  <c r="Z81" i="10" s="1"/>
  <c r="AB81" i="10" s="1"/>
  <c r="AI78" i="10"/>
  <c r="Y78" i="10" s="1"/>
  <c r="O83" i="12" l="1"/>
  <c r="AM82" i="12"/>
  <c r="Z82" i="12"/>
  <c r="AL82" i="12" s="1"/>
  <c r="AN82" i="12" s="1"/>
  <c r="AH81" i="12"/>
  <c r="M84" i="12"/>
  <c r="X83" i="12"/>
  <c r="AB83" i="12" s="1"/>
  <c r="AD83" i="12" s="1"/>
  <c r="AK81" i="12"/>
  <c r="T81" i="12" s="1"/>
  <c r="AM81" i="12"/>
  <c r="AP81" i="12" s="1"/>
  <c r="U81" i="12" s="1"/>
  <c r="N83" i="12"/>
  <c r="Y82" i="12"/>
  <c r="AG82" i="12" s="1"/>
  <c r="AI82" i="12" s="1"/>
  <c r="AR80" i="12"/>
  <c r="AU80" i="12" s="1"/>
  <c r="V80" i="12" s="1"/>
  <c r="P82" i="12"/>
  <c r="AA81" i="12"/>
  <c r="AQ81" i="12" s="1"/>
  <c r="AS81" i="12" s="1"/>
  <c r="AC82" i="12"/>
  <c r="AF82" i="12" s="1"/>
  <c r="S82" i="12" s="1"/>
  <c r="AA81" i="11"/>
  <c r="AD81" i="11" s="1"/>
  <c r="X81" i="11" s="1"/>
  <c r="AE81" i="11" s="1"/>
  <c r="AG80" i="11"/>
  <c r="AF80" i="11"/>
  <c r="M83" i="11"/>
  <c r="S82" i="11"/>
  <c r="Z82" i="11" s="1"/>
  <c r="AB82" i="11" s="1"/>
  <c r="AI79" i="11"/>
  <c r="Y79" i="11" s="1"/>
  <c r="AA81" i="10"/>
  <c r="AD81" i="10" s="1"/>
  <c r="X81" i="10" s="1"/>
  <c r="AE81" i="10" s="1"/>
  <c r="AG80" i="10"/>
  <c r="AF80" i="10"/>
  <c r="M83" i="10"/>
  <c r="S82" i="10"/>
  <c r="Z82" i="10" s="1"/>
  <c r="AB82" i="10" s="1"/>
  <c r="AI79" i="10"/>
  <c r="Y79" i="10" s="1"/>
  <c r="AI80" i="11" l="1"/>
  <c r="Y80" i="11" s="1"/>
  <c r="AC83" i="12"/>
  <c r="O84" i="12"/>
  <c r="Z83" i="12"/>
  <c r="AL83" i="12" s="1"/>
  <c r="AN83" i="12" s="1"/>
  <c r="AR81" i="12"/>
  <c r="N84" i="12"/>
  <c r="Y83" i="12"/>
  <c r="AG83" i="12" s="1"/>
  <c r="AI83" i="12" s="1"/>
  <c r="M85" i="12"/>
  <c r="X84" i="12"/>
  <c r="AB84" i="12" s="1"/>
  <c r="AD84" i="12" s="1"/>
  <c r="AU81" i="12"/>
  <c r="V81" i="12" s="1"/>
  <c r="P83" i="12"/>
  <c r="AA82" i="12"/>
  <c r="AQ82" i="12" s="1"/>
  <c r="AS82" i="12" s="1"/>
  <c r="AH82" i="12"/>
  <c r="AK82" i="12" s="1"/>
  <c r="T82" i="12" s="1"/>
  <c r="AF83" i="12"/>
  <c r="S83" i="12" s="1"/>
  <c r="AP82" i="12"/>
  <c r="U82" i="12" s="1"/>
  <c r="AG81" i="11"/>
  <c r="AF81" i="11"/>
  <c r="AA82" i="11"/>
  <c r="AD82" i="11" s="1"/>
  <c r="X82" i="11" s="1"/>
  <c r="AE82" i="11" s="1"/>
  <c r="M84" i="11"/>
  <c r="S83" i="11"/>
  <c r="Z83" i="11" s="1"/>
  <c r="AB83" i="11" s="1"/>
  <c r="AG81" i="10"/>
  <c r="AF81" i="10"/>
  <c r="AI80" i="10"/>
  <c r="Y80" i="10" s="1"/>
  <c r="AA82" i="10"/>
  <c r="AD82" i="10" s="1"/>
  <c r="X82" i="10" s="1"/>
  <c r="AE82" i="10" s="1"/>
  <c r="M84" i="10"/>
  <c r="S83" i="10"/>
  <c r="Z83" i="10" s="1"/>
  <c r="AB83" i="10" s="1"/>
  <c r="N85" i="12" l="1"/>
  <c r="Y84" i="12"/>
  <c r="AG84" i="12" s="1"/>
  <c r="AI84" i="12" s="1"/>
  <c r="AM83" i="12"/>
  <c r="AP83" i="12" s="1"/>
  <c r="U83" i="12" s="1"/>
  <c r="AR82" i="12"/>
  <c r="AU82" i="12" s="1"/>
  <c r="V82" i="12" s="1"/>
  <c r="M86" i="12"/>
  <c r="X85" i="12"/>
  <c r="AB85" i="12" s="1"/>
  <c r="AD85" i="12" s="1"/>
  <c r="AH83" i="12"/>
  <c r="AK83" i="12" s="1"/>
  <c r="T83" i="12" s="1"/>
  <c r="O85" i="12"/>
  <c r="Z84" i="12"/>
  <c r="AL84" i="12" s="1"/>
  <c r="AN84" i="12" s="1"/>
  <c r="P84" i="12"/>
  <c r="AA83" i="12"/>
  <c r="AQ83" i="12" s="1"/>
  <c r="AS83" i="12" s="1"/>
  <c r="AC84" i="12"/>
  <c r="AF84" i="12" s="1"/>
  <c r="S84" i="12" s="1"/>
  <c r="AG82" i="11"/>
  <c r="AF82" i="11"/>
  <c r="AA83" i="11"/>
  <c r="AD83" i="11" s="1"/>
  <c r="X83" i="11" s="1"/>
  <c r="AE83" i="11" s="1"/>
  <c r="M85" i="11"/>
  <c r="S84" i="11"/>
  <c r="Z84" i="11" s="1"/>
  <c r="AB84" i="11" s="1"/>
  <c r="AI81" i="11"/>
  <c r="Y81" i="11" s="1"/>
  <c r="AG82" i="10"/>
  <c r="AF82" i="10"/>
  <c r="AA83" i="10"/>
  <c r="AD83" i="10" s="1"/>
  <c r="X83" i="10" s="1"/>
  <c r="AE83" i="10" s="1"/>
  <c r="M85" i="10"/>
  <c r="S84" i="10"/>
  <c r="Z84" i="10" s="1"/>
  <c r="AB84" i="10" s="1"/>
  <c r="AI81" i="10"/>
  <c r="Y81" i="10" s="1"/>
  <c r="O86" i="12" l="1"/>
  <c r="AM85" i="12"/>
  <c r="Z85" i="12"/>
  <c r="AL85" i="12" s="1"/>
  <c r="AN85" i="12" s="1"/>
  <c r="AM84" i="12"/>
  <c r="AP84" i="12" s="1"/>
  <c r="U84" i="12" s="1"/>
  <c r="M87" i="12"/>
  <c r="X86" i="12"/>
  <c r="AB86" i="12" s="1"/>
  <c r="AD86" i="12" s="1"/>
  <c r="AR83" i="12"/>
  <c r="AU83" i="12" s="1"/>
  <c r="V83" i="12" s="1"/>
  <c r="AC85" i="12"/>
  <c r="AF85" i="12" s="1"/>
  <c r="S85" i="12" s="1"/>
  <c r="N86" i="12"/>
  <c r="Y85" i="12"/>
  <c r="AG85" i="12" s="1"/>
  <c r="AI85" i="12" s="1"/>
  <c r="P85" i="12"/>
  <c r="AA84" i="12"/>
  <c r="AQ84" i="12" s="1"/>
  <c r="AS84" i="12" s="1"/>
  <c r="AH84" i="12"/>
  <c r="AK84" i="12" s="1"/>
  <c r="T84" i="12" s="1"/>
  <c r="AG83" i="11"/>
  <c r="AF83" i="11"/>
  <c r="AA84" i="11"/>
  <c r="AD84" i="11" s="1"/>
  <c r="X84" i="11" s="1"/>
  <c r="AE84" i="11" s="1"/>
  <c r="M86" i="11"/>
  <c r="S85" i="11"/>
  <c r="Z85" i="11" s="1"/>
  <c r="AB85" i="11" s="1"/>
  <c r="AI82" i="11"/>
  <c r="Y82" i="11" s="1"/>
  <c r="AG83" i="10"/>
  <c r="AF83" i="10"/>
  <c r="AA84" i="10"/>
  <c r="AD84" i="10" s="1"/>
  <c r="X84" i="10" s="1"/>
  <c r="AE84" i="10" s="1"/>
  <c r="M86" i="10"/>
  <c r="S85" i="10"/>
  <c r="Z85" i="10" s="1"/>
  <c r="AB85" i="10" s="1"/>
  <c r="AI82" i="10"/>
  <c r="Y82" i="10" s="1"/>
  <c r="AI83" i="10" l="1"/>
  <c r="Y83" i="10" s="1"/>
  <c r="N87" i="12"/>
  <c r="Y86" i="12"/>
  <c r="AG86" i="12" s="1"/>
  <c r="AI86" i="12" s="1"/>
  <c r="O87" i="12"/>
  <c r="Z86" i="12"/>
  <c r="AL86" i="12" s="1"/>
  <c r="AN86" i="12" s="1"/>
  <c r="AR84" i="12"/>
  <c r="AU84" i="12" s="1"/>
  <c r="V84" i="12" s="1"/>
  <c r="AH85" i="12"/>
  <c r="AK85" i="12" s="1"/>
  <c r="T85" i="12" s="1"/>
  <c r="M88" i="12"/>
  <c r="X87" i="12"/>
  <c r="AB87" i="12" s="1"/>
  <c r="AD87" i="12" s="1"/>
  <c r="P86" i="12"/>
  <c r="AA85" i="12"/>
  <c r="AQ85" i="12" s="1"/>
  <c r="AS85" i="12" s="1"/>
  <c r="AC86" i="12"/>
  <c r="AF86" i="12" s="1"/>
  <c r="S86" i="12" s="1"/>
  <c r="AP85" i="12"/>
  <c r="U85" i="12" s="1"/>
  <c r="AG84" i="11"/>
  <c r="AF84" i="11"/>
  <c r="AA85" i="11"/>
  <c r="AD85" i="11"/>
  <c r="X85" i="11" s="1"/>
  <c r="AE85" i="11" s="1"/>
  <c r="M87" i="11"/>
  <c r="S86" i="11"/>
  <c r="Z86" i="11" s="1"/>
  <c r="AB86" i="11" s="1"/>
  <c r="AI83" i="11"/>
  <c r="Y83" i="11" s="1"/>
  <c r="AG84" i="10"/>
  <c r="AF84" i="10"/>
  <c r="AA85" i="10"/>
  <c r="AD85" i="10" s="1"/>
  <c r="X85" i="10" s="1"/>
  <c r="AE85" i="10" s="1"/>
  <c r="M87" i="10"/>
  <c r="S86" i="10"/>
  <c r="Z86" i="10" s="1"/>
  <c r="AB86" i="10" s="1"/>
  <c r="AR85" i="12" l="1"/>
  <c r="N88" i="12"/>
  <c r="Y87" i="12"/>
  <c r="AG87" i="12" s="1"/>
  <c r="AI87" i="12" s="1"/>
  <c r="AC87" i="12"/>
  <c r="AF87" i="12" s="1"/>
  <c r="S87" i="12" s="1"/>
  <c r="AM86" i="12"/>
  <c r="AP86" i="12" s="1"/>
  <c r="U86" i="12" s="1"/>
  <c r="AH86" i="12"/>
  <c r="AK86" i="12" s="1"/>
  <c r="T86" i="12" s="1"/>
  <c r="P87" i="12"/>
  <c r="AA86" i="12"/>
  <c r="AQ86" i="12" s="1"/>
  <c r="AS86" i="12" s="1"/>
  <c r="M89" i="12"/>
  <c r="X88" i="12"/>
  <c r="AB88" i="12" s="1"/>
  <c r="AD88" i="12" s="1"/>
  <c r="AU85" i="12"/>
  <c r="V85" i="12" s="1"/>
  <c r="O88" i="12"/>
  <c r="Z87" i="12"/>
  <c r="AL87" i="12" s="1"/>
  <c r="AN87" i="12" s="1"/>
  <c r="AA86" i="11"/>
  <c r="AD86" i="11" s="1"/>
  <c r="X86" i="11" s="1"/>
  <c r="AE86" i="11" s="1"/>
  <c r="AG85" i="11"/>
  <c r="AF85" i="11"/>
  <c r="M88" i="11"/>
  <c r="S87" i="11"/>
  <c r="Z87" i="11" s="1"/>
  <c r="AB87" i="11" s="1"/>
  <c r="AI84" i="11"/>
  <c r="Y84" i="11" s="1"/>
  <c r="AG85" i="10"/>
  <c r="AF85" i="10"/>
  <c r="AA86" i="10"/>
  <c r="AD86" i="10" s="1"/>
  <c r="X86" i="10" s="1"/>
  <c r="AE86" i="10" s="1"/>
  <c r="M88" i="10"/>
  <c r="S87" i="10"/>
  <c r="Z87" i="10" s="1"/>
  <c r="AB87" i="10" s="1"/>
  <c r="AI84" i="10"/>
  <c r="Y84" i="10" s="1"/>
  <c r="AC88" i="12" l="1"/>
  <c r="AI85" i="11"/>
  <c r="Y85" i="11" s="1"/>
  <c r="N89" i="12"/>
  <c r="Y88" i="12"/>
  <c r="AG88" i="12" s="1"/>
  <c r="AI88" i="12" s="1"/>
  <c r="AF88" i="12"/>
  <c r="S88" i="12" s="1"/>
  <c r="AR86" i="12"/>
  <c r="AU86" i="12" s="1"/>
  <c r="V86" i="12" s="1"/>
  <c r="AH87" i="12"/>
  <c r="AK87" i="12" s="1"/>
  <c r="T87" i="12" s="1"/>
  <c r="AM87" i="12"/>
  <c r="AP87" i="12" s="1"/>
  <c r="U87" i="12" s="1"/>
  <c r="M90" i="12"/>
  <c r="X89" i="12"/>
  <c r="AB89" i="12" s="1"/>
  <c r="AD89" i="12" s="1"/>
  <c r="P88" i="12"/>
  <c r="AA87" i="12"/>
  <c r="AQ87" i="12" s="1"/>
  <c r="AS87" i="12" s="1"/>
  <c r="O89" i="12"/>
  <c r="Z88" i="12"/>
  <c r="AL88" i="12" s="1"/>
  <c r="AN88" i="12" s="1"/>
  <c r="AG86" i="11"/>
  <c r="AF86" i="11"/>
  <c r="AA87" i="11"/>
  <c r="AD87" i="11"/>
  <c r="X87" i="11" s="1"/>
  <c r="AE87" i="11" s="1"/>
  <c r="M89" i="11"/>
  <c r="S88" i="11"/>
  <c r="Z88" i="11" s="1"/>
  <c r="AB88" i="11" s="1"/>
  <c r="AA87" i="10"/>
  <c r="AD87" i="10" s="1"/>
  <c r="X87" i="10" s="1"/>
  <c r="AE87" i="10" s="1"/>
  <c r="AG86" i="10"/>
  <c r="AF86" i="10"/>
  <c r="M89" i="10"/>
  <c r="S88" i="10"/>
  <c r="Z88" i="10" s="1"/>
  <c r="AB88" i="10" s="1"/>
  <c r="AI85" i="10"/>
  <c r="Y85" i="10" s="1"/>
  <c r="AI86" i="11" l="1"/>
  <c r="Y86" i="11" s="1"/>
  <c r="M91" i="12"/>
  <c r="X90" i="12"/>
  <c r="AB90" i="12" s="1"/>
  <c r="AD90" i="12" s="1"/>
  <c r="N90" i="12"/>
  <c r="Y89" i="12"/>
  <c r="AG89" i="12" s="1"/>
  <c r="AI89" i="12" s="1"/>
  <c r="AH88" i="12"/>
  <c r="O90" i="12"/>
  <c r="Z89" i="12"/>
  <c r="AL89" i="12" s="1"/>
  <c r="AN89" i="12" s="1"/>
  <c r="AK88" i="12"/>
  <c r="T88" i="12" s="1"/>
  <c r="AR87" i="12"/>
  <c r="AU87" i="12" s="1"/>
  <c r="V87" i="12" s="1"/>
  <c r="AC89" i="12"/>
  <c r="AF89" i="12" s="1"/>
  <c r="S89" i="12" s="1"/>
  <c r="AM88" i="12"/>
  <c r="AP88" i="12" s="1"/>
  <c r="U88" i="12" s="1"/>
  <c r="P89" i="12"/>
  <c r="AA88" i="12"/>
  <c r="AQ88" i="12" s="1"/>
  <c r="AS88" i="12" s="1"/>
  <c r="AG87" i="11"/>
  <c r="AI87" i="11" s="1"/>
  <c r="Y87" i="11" s="1"/>
  <c r="AF87" i="11"/>
  <c r="AA88" i="11"/>
  <c r="AD88" i="11" s="1"/>
  <c r="X88" i="11" s="1"/>
  <c r="AE88" i="11" s="1"/>
  <c r="M90" i="11"/>
  <c r="S89" i="11"/>
  <c r="Z89" i="11" s="1"/>
  <c r="AB89" i="11" s="1"/>
  <c r="AG87" i="10"/>
  <c r="AF87" i="10"/>
  <c r="AI86" i="10"/>
  <c r="Y86" i="10" s="1"/>
  <c r="AD88" i="10"/>
  <c r="X88" i="10" s="1"/>
  <c r="AE88" i="10" s="1"/>
  <c r="AA88" i="10"/>
  <c r="M90" i="10"/>
  <c r="S89" i="10"/>
  <c r="Z89" i="10" s="1"/>
  <c r="AB89" i="10" s="1"/>
  <c r="AC90" i="12" l="1"/>
  <c r="AA89" i="10"/>
  <c r="M92" i="12"/>
  <c r="X91" i="12"/>
  <c r="AB91" i="12" s="1"/>
  <c r="AD91" i="12" s="1"/>
  <c r="AR88" i="12"/>
  <c r="AU88" i="12" s="1"/>
  <c r="V88" i="12" s="1"/>
  <c r="AM89" i="12"/>
  <c r="AP89" i="12" s="1"/>
  <c r="U89" i="12" s="1"/>
  <c r="P90" i="12"/>
  <c r="AA89" i="12"/>
  <c r="AQ89" i="12" s="1"/>
  <c r="AS89" i="12" s="1"/>
  <c r="O91" i="12"/>
  <c r="Z90" i="12"/>
  <c r="AL90" i="12" s="1"/>
  <c r="AN90" i="12" s="1"/>
  <c r="AH89" i="12"/>
  <c r="AK89" i="12" s="1"/>
  <c r="T89" i="12" s="1"/>
  <c r="N91" i="12"/>
  <c r="Y90" i="12"/>
  <c r="AG90" i="12" s="1"/>
  <c r="AI90" i="12" s="1"/>
  <c r="AF90" i="12"/>
  <c r="S90" i="12" s="1"/>
  <c r="AG88" i="11"/>
  <c r="AI88" i="11" s="1"/>
  <c r="Y88" i="11" s="1"/>
  <c r="AF88" i="11"/>
  <c r="AA89" i="11"/>
  <c r="AD89" i="11" s="1"/>
  <c r="X89" i="11" s="1"/>
  <c r="AE89" i="11" s="1"/>
  <c r="M91" i="11"/>
  <c r="S90" i="11"/>
  <c r="Z90" i="11" s="1"/>
  <c r="AB90" i="11" s="1"/>
  <c r="AG88" i="10"/>
  <c r="AF88" i="10"/>
  <c r="M91" i="10"/>
  <c r="S90" i="10"/>
  <c r="Z90" i="10" s="1"/>
  <c r="AB90" i="10" s="1"/>
  <c r="AD89" i="10"/>
  <c r="X89" i="10" s="1"/>
  <c r="AE89" i="10" s="1"/>
  <c r="AI87" i="10"/>
  <c r="Y87" i="10" s="1"/>
  <c r="AH90" i="12" l="1"/>
  <c r="AC91" i="12"/>
  <c r="AF91" i="12" s="1"/>
  <c r="S91" i="12" s="1"/>
  <c r="AK90" i="12"/>
  <c r="T90" i="12" s="1"/>
  <c r="AR89" i="12"/>
  <c r="AU89" i="12" s="1"/>
  <c r="V89" i="12" s="1"/>
  <c r="O92" i="12"/>
  <c r="Z91" i="12"/>
  <c r="AL91" i="12" s="1"/>
  <c r="AN91" i="12" s="1"/>
  <c r="N92" i="12"/>
  <c r="Y91" i="12"/>
  <c r="AG91" i="12" s="1"/>
  <c r="AI91" i="12" s="1"/>
  <c r="AM90" i="12"/>
  <c r="AP90" i="12" s="1"/>
  <c r="U90" i="12" s="1"/>
  <c r="P91" i="12"/>
  <c r="AA90" i="12"/>
  <c r="AQ90" i="12" s="1"/>
  <c r="AS90" i="12" s="1"/>
  <c r="M93" i="12"/>
  <c r="X92" i="12"/>
  <c r="AB92" i="12" s="1"/>
  <c r="AD92" i="12" s="1"/>
  <c r="AG89" i="11"/>
  <c r="AF89" i="11"/>
  <c r="AA90" i="11"/>
  <c r="AD90" i="11"/>
  <c r="X90" i="11" s="1"/>
  <c r="AE90" i="11" s="1"/>
  <c r="M92" i="11"/>
  <c r="S91" i="11"/>
  <c r="Z91" i="11" s="1"/>
  <c r="AB91" i="11" s="1"/>
  <c r="M92" i="10"/>
  <c r="S91" i="10"/>
  <c r="Z91" i="10" s="1"/>
  <c r="AB91" i="10" s="1"/>
  <c r="AG89" i="10"/>
  <c r="AF89" i="10"/>
  <c r="AA90" i="10"/>
  <c r="AD90" i="10" s="1"/>
  <c r="X90" i="10" s="1"/>
  <c r="AE90" i="10" s="1"/>
  <c r="AI88" i="10"/>
  <c r="Y88" i="10" s="1"/>
  <c r="AI89" i="10" l="1"/>
  <c r="Y89" i="10" s="1"/>
  <c r="AI89" i="11"/>
  <c r="Y89" i="11" s="1"/>
  <c r="AC92" i="12"/>
  <c r="AM91" i="12"/>
  <c r="AP91" i="12" s="1"/>
  <c r="U91" i="12" s="1"/>
  <c r="AF92" i="12"/>
  <c r="S92" i="12" s="1"/>
  <c r="AR90" i="12"/>
  <c r="AU90" i="12" s="1"/>
  <c r="V90" i="12" s="1"/>
  <c r="N93" i="12"/>
  <c r="Y92" i="12"/>
  <c r="AG92" i="12" s="1"/>
  <c r="AI92" i="12" s="1"/>
  <c r="O93" i="12"/>
  <c r="Z92" i="12"/>
  <c r="AL92" i="12" s="1"/>
  <c r="AN92" i="12" s="1"/>
  <c r="M94" i="12"/>
  <c r="X93" i="12"/>
  <c r="AB93" i="12" s="1"/>
  <c r="AD93" i="12" s="1"/>
  <c r="P92" i="12"/>
  <c r="AR91" i="12"/>
  <c r="AA91" i="12"/>
  <c r="AQ91" i="12" s="1"/>
  <c r="AS91" i="12" s="1"/>
  <c r="AH91" i="12"/>
  <c r="AK91" i="12" s="1"/>
  <c r="T91" i="12" s="1"/>
  <c r="AG90" i="11"/>
  <c r="AF90" i="11"/>
  <c r="AA91" i="11"/>
  <c r="AD91" i="11" s="1"/>
  <c r="X91" i="11" s="1"/>
  <c r="AE91" i="11" s="1"/>
  <c r="M93" i="11"/>
  <c r="S92" i="11"/>
  <c r="Z92" i="11" s="1"/>
  <c r="AB92" i="11" s="1"/>
  <c r="AG90" i="10"/>
  <c r="AF90" i="10"/>
  <c r="AA91" i="10"/>
  <c r="AD91" i="10" s="1"/>
  <c r="X91" i="10" s="1"/>
  <c r="AE91" i="10" s="1"/>
  <c r="M93" i="10"/>
  <c r="S92" i="10"/>
  <c r="Z92" i="10" s="1"/>
  <c r="AB92" i="10" s="1"/>
  <c r="AI90" i="11" l="1"/>
  <c r="Y90" i="11" s="1"/>
  <c r="AH92" i="12"/>
  <c r="AM92" i="12"/>
  <c r="AP92" i="12" s="1"/>
  <c r="U92" i="12" s="1"/>
  <c r="AU91" i="12"/>
  <c r="V91" i="12" s="1"/>
  <c r="M95" i="12"/>
  <c r="X94" i="12"/>
  <c r="AB94" i="12" s="1"/>
  <c r="AD94" i="12" s="1"/>
  <c r="O94" i="12"/>
  <c r="Z93" i="12"/>
  <c r="AL93" i="12" s="1"/>
  <c r="AN93" i="12" s="1"/>
  <c r="P93" i="12"/>
  <c r="AA92" i="12"/>
  <c r="AQ92" i="12" s="1"/>
  <c r="AS92" i="12" s="1"/>
  <c r="N94" i="12"/>
  <c r="Y93" i="12"/>
  <c r="AG93" i="12" s="1"/>
  <c r="AI93" i="12" s="1"/>
  <c r="AC93" i="12"/>
  <c r="AF93" i="12" s="1"/>
  <c r="S93" i="12" s="1"/>
  <c r="AK92" i="12"/>
  <c r="T92" i="12" s="1"/>
  <c r="AG91" i="11"/>
  <c r="AF91" i="11"/>
  <c r="AA92" i="11"/>
  <c r="AD92" i="11" s="1"/>
  <c r="X92" i="11" s="1"/>
  <c r="AE92" i="11" s="1"/>
  <c r="M94" i="11"/>
  <c r="S93" i="11"/>
  <c r="Z93" i="11" s="1"/>
  <c r="AB93" i="11" s="1"/>
  <c r="AG91" i="10"/>
  <c r="AF91" i="10"/>
  <c r="AA92" i="10"/>
  <c r="M94" i="10"/>
  <c r="S93" i="10"/>
  <c r="Z93" i="10" s="1"/>
  <c r="AB93" i="10" s="1"/>
  <c r="AD92" i="10"/>
  <c r="X92" i="10" s="1"/>
  <c r="AE92" i="10" s="1"/>
  <c r="AI90" i="10"/>
  <c r="Y90" i="10" s="1"/>
  <c r="AI91" i="11" l="1"/>
  <c r="Y91" i="11" s="1"/>
  <c r="AR92" i="12"/>
  <c r="N95" i="12"/>
  <c r="Y94" i="12"/>
  <c r="AG94" i="12" s="1"/>
  <c r="AI94" i="12" s="1"/>
  <c r="P94" i="12"/>
  <c r="AA93" i="12"/>
  <c r="AQ93" i="12" s="1"/>
  <c r="AS93" i="12" s="1"/>
  <c r="O95" i="12"/>
  <c r="Z94" i="12"/>
  <c r="AL94" i="12" s="1"/>
  <c r="AN94" i="12" s="1"/>
  <c r="AH93" i="12"/>
  <c r="AP93" i="12"/>
  <c r="U93" i="12" s="1"/>
  <c r="M96" i="12"/>
  <c r="X95" i="12"/>
  <c r="AB95" i="12" s="1"/>
  <c r="AD95" i="12" s="1"/>
  <c r="AK93" i="12"/>
  <c r="T93" i="12" s="1"/>
  <c r="AU92" i="12"/>
  <c r="V92" i="12" s="1"/>
  <c r="AM93" i="12"/>
  <c r="AC94" i="12"/>
  <c r="AF94" i="12" s="1"/>
  <c r="S94" i="12" s="1"/>
  <c r="AG92" i="11"/>
  <c r="AF92" i="11"/>
  <c r="AA93" i="11"/>
  <c r="AD93" i="11" s="1"/>
  <c r="X93" i="11" s="1"/>
  <c r="AE93" i="11" s="1"/>
  <c r="M95" i="11"/>
  <c r="S94" i="11"/>
  <c r="Z94" i="11" s="1"/>
  <c r="AB94" i="11" s="1"/>
  <c r="AA93" i="10"/>
  <c r="AD93" i="10" s="1"/>
  <c r="X93" i="10" s="1"/>
  <c r="AE93" i="10" s="1"/>
  <c r="AG92" i="10"/>
  <c r="AF92" i="10"/>
  <c r="M95" i="10"/>
  <c r="S94" i="10"/>
  <c r="Z94" i="10" s="1"/>
  <c r="AB94" i="10" s="1"/>
  <c r="AI91" i="10"/>
  <c r="Y91" i="10" s="1"/>
  <c r="P95" i="12" l="1"/>
  <c r="AR94" i="12"/>
  <c r="AA94" i="12"/>
  <c r="AQ94" i="12" s="1"/>
  <c r="AS94" i="12" s="1"/>
  <c r="M97" i="12"/>
  <c r="X96" i="12"/>
  <c r="AB96" i="12" s="1"/>
  <c r="AD96" i="12" s="1"/>
  <c r="N96" i="12"/>
  <c r="Y95" i="12"/>
  <c r="AG95" i="12" s="1"/>
  <c r="AI95" i="12" s="1"/>
  <c r="O96" i="12"/>
  <c r="Z95" i="12"/>
  <c r="AL95" i="12" s="1"/>
  <c r="AN95" i="12" s="1"/>
  <c r="AC95" i="12"/>
  <c r="AF95" i="12" s="1"/>
  <c r="S95" i="12" s="1"/>
  <c r="AM94" i="12"/>
  <c r="AP94" i="12" s="1"/>
  <c r="U94" i="12" s="1"/>
  <c r="AR93" i="12"/>
  <c r="AU93" i="12" s="1"/>
  <c r="V93" i="12" s="1"/>
  <c r="AH94" i="12"/>
  <c r="AK94" i="12" s="1"/>
  <c r="T94" i="12" s="1"/>
  <c r="AG93" i="11"/>
  <c r="AF93" i="11"/>
  <c r="AA94" i="11"/>
  <c r="AD94" i="11" s="1"/>
  <c r="X94" i="11" s="1"/>
  <c r="AE94" i="11" s="1"/>
  <c r="M96" i="11"/>
  <c r="S95" i="11"/>
  <c r="Z95" i="11" s="1"/>
  <c r="AB95" i="11" s="1"/>
  <c r="AI92" i="11"/>
  <c r="Y92" i="11" s="1"/>
  <c r="AG93" i="10"/>
  <c r="AF93" i="10"/>
  <c r="AA94" i="10"/>
  <c r="AI92" i="10"/>
  <c r="Y92" i="10" s="1"/>
  <c r="M96" i="10"/>
  <c r="S95" i="10"/>
  <c r="Z95" i="10" s="1"/>
  <c r="AB95" i="10" s="1"/>
  <c r="AD94" i="10"/>
  <c r="X94" i="10" s="1"/>
  <c r="AE94" i="10" s="1"/>
  <c r="AM95" i="12" l="1"/>
  <c r="AH95" i="12"/>
  <c r="AK95" i="12" s="1"/>
  <c r="T95" i="12" s="1"/>
  <c r="M98" i="12"/>
  <c r="X97" i="12"/>
  <c r="AB97" i="12" s="1"/>
  <c r="AD97" i="12" s="1"/>
  <c r="P96" i="12"/>
  <c r="AA95" i="12"/>
  <c r="AQ95" i="12" s="1"/>
  <c r="AS95" i="12" s="1"/>
  <c r="O97" i="12"/>
  <c r="Z96" i="12"/>
  <c r="AL96" i="12" s="1"/>
  <c r="AN96" i="12" s="1"/>
  <c r="AC96" i="12"/>
  <c r="AF96" i="12" s="1"/>
  <c r="S96" i="12" s="1"/>
  <c r="AP95" i="12"/>
  <c r="U95" i="12" s="1"/>
  <c r="N97" i="12"/>
  <c r="Y96" i="12"/>
  <c r="AG96" i="12" s="1"/>
  <c r="AI96" i="12" s="1"/>
  <c r="AU94" i="12"/>
  <c r="V94" i="12" s="1"/>
  <c r="AG94" i="11"/>
  <c r="AF94" i="11"/>
  <c r="AA95" i="11"/>
  <c r="AD95" i="11"/>
  <c r="X95" i="11" s="1"/>
  <c r="AE95" i="11" s="1"/>
  <c r="M97" i="11"/>
  <c r="S96" i="11"/>
  <c r="Z96" i="11" s="1"/>
  <c r="AB96" i="11" s="1"/>
  <c r="AI93" i="11"/>
  <c r="Y93" i="11" s="1"/>
  <c r="AA95" i="10"/>
  <c r="M97" i="10"/>
  <c r="AA96" i="10"/>
  <c r="S96" i="10"/>
  <c r="Z96" i="10" s="1"/>
  <c r="AB96" i="10" s="1"/>
  <c r="AD95" i="10"/>
  <c r="X95" i="10" s="1"/>
  <c r="AE95" i="10" s="1"/>
  <c r="AG94" i="10"/>
  <c r="AF94" i="10"/>
  <c r="AI93" i="10"/>
  <c r="Y93" i="10" s="1"/>
  <c r="AH96" i="12" l="1"/>
  <c r="AM96" i="12"/>
  <c r="AP96" i="12" s="1"/>
  <c r="U96" i="12" s="1"/>
  <c r="AR95" i="12"/>
  <c r="AU95" i="12" s="1"/>
  <c r="V95" i="12" s="1"/>
  <c r="AC97" i="12"/>
  <c r="AF97" i="12" s="1"/>
  <c r="S97" i="12" s="1"/>
  <c r="N98" i="12"/>
  <c r="Y97" i="12"/>
  <c r="AG97" i="12" s="1"/>
  <c r="AI97" i="12" s="1"/>
  <c r="M99" i="12"/>
  <c r="X98" i="12"/>
  <c r="AB98" i="12" s="1"/>
  <c r="AD98" i="12" s="1"/>
  <c r="O98" i="12"/>
  <c r="Z97" i="12"/>
  <c r="AL97" i="12" s="1"/>
  <c r="AN97" i="12" s="1"/>
  <c r="P97" i="12"/>
  <c r="AR96" i="12"/>
  <c r="AA96" i="12"/>
  <c r="AQ96" i="12" s="1"/>
  <c r="AS96" i="12" s="1"/>
  <c r="AK96" i="12"/>
  <c r="T96" i="12" s="1"/>
  <c r="AG95" i="11"/>
  <c r="AF95" i="11"/>
  <c r="AA96" i="11"/>
  <c r="AD96" i="11" s="1"/>
  <c r="X96" i="11" s="1"/>
  <c r="AE96" i="11" s="1"/>
  <c r="M98" i="11"/>
  <c r="S97" i="11"/>
  <c r="Z97" i="11" s="1"/>
  <c r="AB97" i="11" s="1"/>
  <c r="AI94" i="11"/>
  <c r="Y94" i="11" s="1"/>
  <c r="AI94" i="10"/>
  <c r="Y94" i="10" s="1"/>
  <c r="M98" i="10"/>
  <c r="S97" i="10"/>
  <c r="Z97" i="10" s="1"/>
  <c r="AB97" i="10" s="1"/>
  <c r="AG95" i="10"/>
  <c r="AF95" i="10"/>
  <c r="AD96" i="10"/>
  <c r="X96" i="10" s="1"/>
  <c r="AE96" i="10" s="1"/>
  <c r="AI95" i="10" l="1"/>
  <c r="Y95" i="10" s="1"/>
  <c r="AA97" i="10"/>
  <c r="P98" i="12"/>
  <c r="AA97" i="12"/>
  <c r="AQ97" i="12" s="1"/>
  <c r="AS97" i="12" s="1"/>
  <c r="N99" i="12"/>
  <c r="Y98" i="12"/>
  <c r="AG98" i="12" s="1"/>
  <c r="AI98" i="12" s="1"/>
  <c r="O99" i="12"/>
  <c r="Z98" i="12"/>
  <c r="AL98" i="12" s="1"/>
  <c r="AN98" i="12" s="1"/>
  <c r="M100" i="12"/>
  <c r="X99" i="12"/>
  <c r="AB99" i="12" s="1"/>
  <c r="AD99" i="12" s="1"/>
  <c r="AH97" i="12"/>
  <c r="AK97" i="12" s="1"/>
  <c r="T97" i="12" s="1"/>
  <c r="AU96" i="12"/>
  <c r="V96" i="12" s="1"/>
  <c r="AM97" i="12"/>
  <c r="AP97" i="12" s="1"/>
  <c r="U97" i="12" s="1"/>
  <c r="AC98" i="12"/>
  <c r="AF98" i="12" s="1"/>
  <c r="S98" i="12" s="1"/>
  <c r="AG96" i="11"/>
  <c r="AF96" i="11"/>
  <c r="AA97" i="11"/>
  <c r="AD97" i="11" s="1"/>
  <c r="X97" i="11" s="1"/>
  <c r="AE97" i="11" s="1"/>
  <c r="M99" i="11"/>
  <c r="S98" i="11"/>
  <c r="Z98" i="11" s="1"/>
  <c r="AB98" i="11" s="1"/>
  <c r="AI95" i="11"/>
  <c r="Y95" i="11" s="1"/>
  <c r="AG96" i="10"/>
  <c r="AF96" i="10"/>
  <c r="M99" i="10"/>
  <c r="S98" i="10"/>
  <c r="Z98" i="10" s="1"/>
  <c r="AB98" i="10" s="1"/>
  <c r="AD97" i="10"/>
  <c r="X97" i="10" s="1"/>
  <c r="AE97" i="10" s="1"/>
  <c r="N100" i="12" l="1"/>
  <c r="Y99" i="12"/>
  <c r="AG99" i="12" s="1"/>
  <c r="AI99" i="12" s="1"/>
  <c r="AR97" i="12"/>
  <c r="M101" i="12"/>
  <c r="X100" i="12"/>
  <c r="AB100" i="12" s="1"/>
  <c r="AD100" i="12" s="1"/>
  <c r="AM98" i="12"/>
  <c r="AP98" i="12" s="1"/>
  <c r="U98" i="12" s="1"/>
  <c r="AH98" i="12"/>
  <c r="AK98" i="12" s="1"/>
  <c r="T98" i="12" s="1"/>
  <c r="P99" i="12"/>
  <c r="AA98" i="12"/>
  <c r="AQ98" i="12" s="1"/>
  <c r="AS98" i="12" s="1"/>
  <c r="AU97" i="12"/>
  <c r="V97" i="12" s="1"/>
  <c r="AC99" i="12"/>
  <c r="AF99" i="12" s="1"/>
  <c r="S99" i="12" s="1"/>
  <c r="O100" i="12"/>
  <c r="Z99" i="12"/>
  <c r="AL99" i="12" s="1"/>
  <c r="AN99" i="12" s="1"/>
  <c r="AG97" i="11"/>
  <c r="AF97" i="11"/>
  <c r="AA98" i="11"/>
  <c r="AD98" i="11" s="1"/>
  <c r="X98" i="11" s="1"/>
  <c r="AE98" i="11" s="1"/>
  <c r="M100" i="11"/>
  <c r="S99" i="11"/>
  <c r="Z99" i="11" s="1"/>
  <c r="AB99" i="11" s="1"/>
  <c r="AI96" i="11"/>
  <c r="Y96" i="11" s="1"/>
  <c r="M100" i="10"/>
  <c r="S99" i="10"/>
  <c r="Z99" i="10" s="1"/>
  <c r="AB99" i="10" s="1"/>
  <c r="AG97" i="10"/>
  <c r="AF97" i="10"/>
  <c r="AA98" i="10"/>
  <c r="AD98" i="10" s="1"/>
  <c r="X98" i="10" s="1"/>
  <c r="AE98" i="10" s="1"/>
  <c r="AI96" i="10"/>
  <c r="Y96" i="10" s="1"/>
  <c r="AI97" i="10" l="1"/>
  <c r="Y97" i="10" s="1"/>
  <c r="AC100" i="12"/>
  <c r="AH99" i="12"/>
  <c r="AM99" i="12"/>
  <c r="AP99" i="12" s="1"/>
  <c r="U99" i="12" s="1"/>
  <c r="N101" i="12"/>
  <c r="Y100" i="12"/>
  <c r="AG100" i="12" s="1"/>
  <c r="AI100" i="12" s="1"/>
  <c r="AF100" i="12"/>
  <c r="S100" i="12" s="1"/>
  <c r="O101" i="12"/>
  <c r="Z100" i="12"/>
  <c r="AL100" i="12" s="1"/>
  <c r="AN100" i="12" s="1"/>
  <c r="AR98" i="12"/>
  <c r="AU98" i="12" s="1"/>
  <c r="V98" i="12" s="1"/>
  <c r="P100" i="12"/>
  <c r="AA99" i="12"/>
  <c r="AQ99" i="12" s="1"/>
  <c r="AS99" i="12" s="1"/>
  <c r="M102" i="12"/>
  <c r="X101" i="12"/>
  <c r="AB101" i="12" s="1"/>
  <c r="AD101" i="12" s="1"/>
  <c r="AK99" i="12"/>
  <c r="T99" i="12" s="1"/>
  <c r="AG98" i="11"/>
  <c r="AI98" i="11" s="1"/>
  <c r="Y98" i="11" s="1"/>
  <c r="AF98" i="11"/>
  <c r="AA99" i="11"/>
  <c r="AD99" i="11" s="1"/>
  <c r="X99" i="11" s="1"/>
  <c r="AE99" i="11" s="1"/>
  <c r="M101" i="11"/>
  <c r="S100" i="11"/>
  <c r="Z100" i="11" s="1"/>
  <c r="AB100" i="11" s="1"/>
  <c r="AI97" i="11"/>
  <c r="Y97" i="11" s="1"/>
  <c r="AG98" i="10"/>
  <c r="AF98" i="10"/>
  <c r="AA99" i="10"/>
  <c r="AD99" i="10" s="1"/>
  <c r="X99" i="10" s="1"/>
  <c r="AE99" i="10" s="1"/>
  <c r="M101" i="10"/>
  <c r="S100" i="10"/>
  <c r="Z100" i="10" s="1"/>
  <c r="AB100" i="10" s="1"/>
  <c r="AC101" i="12" l="1"/>
  <c r="AF101" i="12" s="1"/>
  <c r="S101" i="12" s="1"/>
  <c r="AH100" i="12"/>
  <c r="M103" i="12"/>
  <c r="X102" i="12"/>
  <c r="AB102" i="12" s="1"/>
  <c r="AD102" i="12" s="1"/>
  <c r="P101" i="12"/>
  <c r="AA100" i="12"/>
  <c r="AQ100" i="12" s="1"/>
  <c r="AS100" i="12" s="1"/>
  <c r="O102" i="12"/>
  <c r="Z101" i="12"/>
  <c r="AL101" i="12" s="1"/>
  <c r="AN101" i="12" s="1"/>
  <c r="AK100" i="12"/>
  <c r="T100" i="12" s="1"/>
  <c r="AU99" i="12"/>
  <c r="V99" i="12" s="1"/>
  <c r="AR99" i="12"/>
  <c r="AM100" i="12"/>
  <c r="AP100" i="12" s="1"/>
  <c r="U100" i="12" s="1"/>
  <c r="N102" i="12"/>
  <c r="Y101" i="12"/>
  <c r="AG101" i="12" s="1"/>
  <c r="AI101" i="12" s="1"/>
  <c r="AG99" i="11"/>
  <c r="AF99" i="11"/>
  <c r="AA100" i="11"/>
  <c r="AD100" i="11" s="1"/>
  <c r="X100" i="11" s="1"/>
  <c r="AE100" i="11" s="1"/>
  <c r="M102" i="11"/>
  <c r="S101" i="11"/>
  <c r="Z101" i="11" s="1"/>
  <c r="AB101" i="11" s="1"/>
  <c r="AA100" i="10"/>
  <c r="AD100" i="10" s="1"/>
  <c r="X100" i="10" s="1"/>
  <c r="AE100" i="10" s="1"/>
  <c r="M102" i="10"/>
  <c r="S101" i="10"/>
  <c r="Z101" i="10" s="1"/>
  <c r="AB101" i="10" s="1"/>
  <c r="AG99" i="10"/>
  <c r="AF99" i="10"/>
  <c r="AI98" i="10"/>
  <c r="Y98" i="10" s="1"/>
  <c r="AM101" i="12" l="1"/>
  <c r="N103" i="12"/>
  <c r="Y102" i="12"/>
  <c r="AG102" i="12" s="1"/>
  <c r="AI102" i="12" s="1"/>
  <c r="O103" i="12"/>
  <c r="Z102" i="12"/>
  <c r="AL102" i="12" s="1"/>
  <c r="AN102" i="12" s="1"/>
  <c r="P102" i="12"/>
  <c r="AA101" i="12"/>
  <c r="AQ101" i="12" s="1"/>
  <c r="AS101" i="12" s="1"/>
  <c r="AH101" i="12"/>
  <c r="M104" i="12"/>
  <c r="X103" i="12"/>
  <c r="AB103" i="12" s="1"/>
  <c r="AD103" i="12" s="1"/>
  <c r="AK101" i="12"/>
  <c r="T101" i="12" s="1"/>
  <c r="AP101" i="12"/>
  <c r="U101" i="12" s="1"/>
  <c r="AR100" i="12"/>
  <c r="AU100" i="12" s="1"/>
  <c r="V100" i="12" s="1"/>
  <c r="AC102" i="12"/>
  <c r="AF102" i="12" s="1"/>
  <c r="S102" i="12" s="1"/>
  <c r="AG100" i="11"/>
  <c r="AF100" i="11"/>
  <c r="AA101" i="11"/>
  <c r="AD101" i="11" s="1"/>
  <c r="X101" i="11" s="1"/>
  <c r="AE101" i="11" s="1"/>
  <c r="M103" i="11"/>
  <c r="S102" i="11"/>
  <c r="Z102" i="11" s="1"/>
  <c r="AB102" i="11" s="1"/>
  <c r="AI99" i="11"/>
  <c r="Y99" i="11" s="1"/>
  <c r="AG100" i="10"/>
  <c r="AF100" i="10"/>
  <c r="M103" i="10"/>
  <c r="S102" i="10"/>
  <c r="Z102" i="10" s="1"/>
  <c r="AB102" i="10" s="1"/>
  <c r="AI99" i="10"/>
  <c r="Y99" i="10" s="1"/>
  <c r="AA101" i="10"/>
  <c r="AD101" i="10" s="1"/>
  <c r="X101" i="10" s="1"/>
  <c r="AE101" i="10" s="1"/>
  <c r="P103" i="12" l="1"/>
  <c r="AA102" i="12"/>
  <c r="AQ102" i="12" s="1"/>
  <c r="AS102" i="12" s="1"/>
  <c r="M105" i="12"/>
  <c r="X104" i="12"/>
  <c r="AB104" i="12" s="1"/>
  <c r="AD104" i="12" s="1"/>
  <c r="N104" i="12"/>
  <c r="Y103" i="12"/>
  <c r="AG103" i="12" s="1"/>
  <c r="AI103" i="12" s="1"/>
  <c r="O104" i="12"/>
  <c r="Z103" i="12"/>
  <c r="AL103" i="12" s="1"/>
  <c r="AN103" i="12" s="1"/>
  <c r="AC103" i="12"/>
  <c r="AF103" i="12" s="1"/>
  <c r="S103" i="12" s="1"/>
  <c r="AR101" i="12"/>
  <c r="AU101" i="12" s="1"/>
  <c r="V101" i="12" s="1"/>
  <c r="AM102" i="12"/>
  <c r="AP102" i="12" s="1"/>
  <c r="U102" i="12" s="1"/>
  <c r="AH102" i="12"/>
  <c r="AK102" i="12" s="1"/>
  <c r="T102" i="12" s="1"/>
  <c r="AG101" i="11"/>
  <c r="AF101" i="11"/>
  <c r="AA102" i="11"/>
  <c r="AD102" i="11" s="1"/>
  <c r="X102" i="11" s="1"/>
  <c r="AE102" i="11" s="1"/>
  <c r="M104" i="11"/>
  <c r="S103" i="11"/>
  <c r="Z103" i="11" s="1"/>
  <c r="AB103" i="11" s="1"/>
  <c r="AI100" i="11"/>
  <c r="Y100" i="11" s="1"/>
  <c r="AG101" i="10"/>
  <c r="AF101" i="10"/>
  <c r="M104" i="10"/>
  <c r="S103" i="10"/>
  <c r="Z103" i="10" s="1"/>
  <c r="AB103" i="10" s="1"/>
  <c r="AA102" i="10"/>
  <c r="AD102" i="10" s="1"/>
  <c r="X102" i="10" s="1"/>
  <c r="AE102" i="10" s="1"/>
  <c r="AI100" i="10"/>
  <c r="Y100" i="10" s="1"/>
  <c r="AI101" i="10" l="1"/>
  <c r="Y101" i="10" s="1"/>
  <c r="M106" i="12"/>
  <c r="X105" i="12"/>
  <c r="AB105" i="12" s="1"/>
  <c r="AD105" i="12" s="1"/>
  <c r="AM103" i="12"/>
  <c r="AH103" i="12"/>
  <c r="AK103" i="12" s="1"/>
  <c r="T103" i="12" s="1"/>
  <c r="AC104" i="12"/>
  <c r="AF104" i="12" s="1"/>
  <c r="S104" i="12" s="1"/>
  <c r="AR102" i="12"/>
  <c r="AU102" i="12" s="1"/>
  <c r="V102" i="12" s="1"/>
  <c r="AP103" i="12"/>
  <c r="U103" i="12" s="1"/>
  <c r="N105" i="12"/>
  <c r="Y104" i="12"/>
  <c r="AG104" i="12" s="1"/>
  <c r="AI104" i="12" s="1"/>
  <c r="O105" i="12"/>
  <c r="AM104" i="12"/>
  <c r="Z104" i="12"/>
  <c r="AL104" i="12" s="1"/>
  <c r="AN104" i="12" s="1"/>
  <c r="P104" i="12"/>
  <c r="AA103" i="12"/>
  <c r="AQ103" i="12" s="1"/>
  <c r="AS103" i="12" s="1"/>
  <c r="AG102" i="11"/>
  <c r="AF102" i="11"/>
  <c r="AA103" i="11"/>
  <c r="AD103" i="11" s="1"/>
  <c r="X103" i="11" s="1"/>
  <c r="AE103" i="11" s="1"/>
  <c r="M105" i="11"/>
  <c r="S104" i="11"/>
  <c r="Z104" i="11" s="1"/>
  <c r="AB104" i="11" s="1"/>
  <c r="AI101" i="11"/>
  <c r="Y101" i="11" s="1"/>
  <c r="AG102" i="10"/>
  <c r="AF102" i="10"/>
  <c r="AA103" i="10"/>
  <c r="AD103" i="10" s="1"/>
  <c r="X103" i="10" s="1"/>
  <c r="AE103" i="10" s="1"/>
  <c r="M105" i="10"/>
  <c r="S104" i="10"/>
  <c r="Z104" i="10" s="1"/>
  <c r="AB104" i="10" s="1"/>
  <c r="AH104" i="12" l="1"/>
  <c r="AC105" i="12"/>
  <c r="P105" i="12"/>
  <c r="AA104" i="12"/>
  <c r="AQ104" i="12" s="1"/>
  <c r="AS104" i="12" s="1"/>
  <c r="AK104" i="12"/>
  <c r="T104" i="12" s="1"/>
  <c r="AF105" i="12"/>
  <c r="S105" i="12" s="1"/>
  <c r="AR103" i="12"/>
  <c r="AU103" i="12" s="1"/>
  <c r="V103" i="12" s="1"/>
  <c r="O106" i="12"/>
  <c r="Z105" i="12"/>
  <c r="AL105" i="12" s="1"/>
  <c r="AN105" i="12" s="1"/>
  <c r="AP104" i="12"/>
  <c r="U104" i="12" s="1"/>
  <c r="N106" i="12"/>
  <c r="Y105" i="12"/>
  <c r="AG105" i="12" s="1"/>
  <c r="AI105" i="12" s="1"/>
  <c r="M107" i="12"/>
  <c r="X106" i="12"/>
  <c r="AB106" i="12" s="1"/>
  <c r="AD106" i="12" s="1"/>
  <c r="AG103" i="11"/>
  <c r="AF103" i="11"/>
  <c r="AA104" i="11"/>
  <c r="AD104" i="11"/>
  <c r="X104" i="11" s="1"/>
  <c r="AE104" i="11" s="1"/>
  <c r="M106" i="11"/>
  <c r="S105" i="11"/>
  <c r="Z105" i="11" s="1"/>
  <c r="AB105" i="11" s="1"/>
  <c r="AI102" i="11"/>
  <c r="Y102" i="11" s="1"/>
  <c r="AG103" i="10"/>
  <c r="AF103" i="10"/>
  <c r="AA104" i="10"/>
  <c r="AD104" i="10" s="1"/>
  <c r="X104" i="10" s="1"/>
  <c r="AE104" i="10" s="1"/>
  <c r="M106" i="10"/>
  <c r="S105" i="10"/>
  <c r="Z105" i="10" s="1"/>
  <c r="AB105" i="10" s="1"/>
  <c r="AI102" i="10"/>
  <c r="Y102" i="10" s="1"/>
  <c r="AC106" i="12" l="1"/>
  <c r="AR104" i="12"/>
  <c r="AU104" i="12" s="1"/>
  <c r="V104" i="12" s="1"/>
  <c r="P106" i="12"/>
  <c r="AA105" i="12"/>
  <c r="AQ105" i="12" s="1"/>
  <c r="AS105" i="12" s="1"/>
  <c r="M108" i="12"/>
  <c r="X107" i="12"/>
  <c r="AB107" i="12" s="1"/>
  <c r="AD107" i="12" s="1"/>
  <c r="AH105" i="12"/>
  <c r="AK105" i="12" s="1"/>
  <c r="T105" i="12" s="1"/>
  <c r="O107" i="12"/>
  <c r="Z106" i="12"/>
  <c r="AL106" i="12" s="1"/>
  <c r="AN106" i="12" s="1"/>
  <c r="AF106" i="12"/>
  <c r="S106" i="12" s="1"/>
  <c r="N107" i="12"/>
  <c r="Y106" i="12"/>
  <c r="AG106" i="12" s="1"/>
  <c r="AI106" i="12" s="1"/>
  <c r="AM105" i="12"/>
  <c r="AP105" i="12" s="1"/>
  <c r="U105" i="12" s="1"/>
  <c r="AG104" i="11"/>
  <c r="AI104" i="11" s="1"/>
  <c r="Y104" i="11" s="1"/>
  <c r="AF104" i="11"/>
  <c r="AA105" i="11"/>
  <c r="AD105" i="11" s="1"/>
  <c r="X105" i="11" s="1"/>
  <c r="AE105" i="11" s="1"/>
  <c r="M107" i="11"/>
  <c r="S106" i="11"/>
  <c r="Z106" i="11" s="1"/>
  <c r="AB106" i="11" s="1"/>
  <c r="AI103" i="11"/>
  <c r="Y103" i="11" s="1"/>
  <c r="AA105" i="10"/>
  <c r="AD105" i="10" s="1"/>
  <c r="X105" i="10" s="1"/>
  <c r="AE105" i="10" s="1"/>
  <c r="AG104" i="10"/>
  <c r="AF104" i="10"/>
  <c r="M107" i="10"/>
  <c r="S106" i="10"/>
  <c r="Z106" i="10" s="1"/>
  <c r="AB106" i="10" s="1"/>
  <c r="AI103" i="10"/>
  <c r="Y103" i="10" s="1"/>
  <c r="AR105" i="12" l="1"/>
  <c r="N108" i="12"/>
  <c r="Y107" i="12"/>
  <c r="AG107" i="12" s="1"/>
  <c r="AI107" i="12" s="1"/>
  <c r="AM106" i="12"/>
  <c r="AP106" i="12" s="1"/>
  <c r="U106" i="12" s="1"/>
  <c r="M109" i="12"/>
  <c r="X108" i="12"/>
  <c r="AB108" i="12" s="1"/>
  <c r="AD108" i="12" s="1"/>
  <c r="P107" i="12"/>
  <c r="AA106" i="12"/>
  <c r="AQ106" i="12" s="1"/>
  <c r="AS106" i="12" s="1"/>
  <c r="AU105" i="12"/>
  <c r="V105" i="12" s="1"/>
  <c r="AH106" i="12"/>
  <c r="AK106" i="12" s="1"/>
  <c r="T106" i="12" s="1"/>
  <c r="O108" i="12"/>
  <c r="Z107" i="12"/>
  <c r="AL107" i="12" s="1"/>
  <c r="AN107" i="12" s="1"/>
  <c r="AC107" i="12"/>
  <c r="AF107" i="12" s="1"/>
  <c r="S107" i="12" s="1"/>
  <c r="AG105" i="11"/>
  <c r="AF105" i="11"/>
  <c r="AA106" i="11"/>
  <c r="AD106" i="11" s="1"/>
  <c r="X106" i="11" s="1"/>
  <c r="AE106" i="11" s="1"/>
  <c r="M108" i="11"/>
  <c r="S107" i="11"/>
  <c r="Z107" i="11" s="1"/>
  <c r="AB107" i="11" s="1"/>
  <c r="AG105" i="10"/>
  <c r="AF105" i="10"/>
  <c r="AA106" i="10"/>
  <c r="AD106" i="10" s="1"/>
  <c r="X106" i="10" s="1"/>
  <c r="AE106" i="10" s="1"/>
  <c r="AI104" i="10"/>
  <c r="Y104" i="10" s="1"/>
  <c r="M108" i="10"/>
  <c r="S107" i="10"/>
  <c r="Z107" i="10" s="1"/>
  <c r="AB107" i="10" s="1"/>
  <c r="M110" i="12" l="1"/>
  <c r="X109" i="12"/>
  <c r="AB109" i="12" s="1"/>
  <c r="AD109" i="12" s="1"/>
  <c r="N109" i="12"/>
  <c r="Y108" i="12"/>
  <c r="AG108" i="12" s="1"/>
  <c r="AI108" i="12" s="1"/>
  <c r="P108" i="12"/>
  <c r="AA107" i="12"/>
  <c r="AQ107" i="12" s="1"/>
  <c r="AS107" i="12" s="1"/>
  <c r="AM107" i="12"/>
  <c r="AP107" i="12" s="1"/>
  <c r="U107" i="12" s="1"/>
  <c r="O109" i="12"/>
  <c r="AM108" i="12"/>
  <c r="Z108" i="12"/>
  <c r="AL108" i="12" s="1"/>
  <c r="AN108" i="12" s="1"/>
  <c r="AR106" i="12"/>
  <c r="AU106" i="12" s="1"/>
  <c r="V106" i="12" s="1"/>
  <c r="AC108" i="12"/>
  <c r="AF108" i="12" s="1"/>
  <c r="S108" i="12" s="1"/>
  <c r="AH107" i="12"/>
  <c r="AK107" i="12" s="1"/>
  <c r="T107" i="12" s="1"/>
  <c r="AG106" i="11"/>
  <c r="AF106" i="11"/>
  <c r="AA107" i="11"/>
  <c r="AD107" i="11"/>
  <c r="X107" i="11" s="1"/>
  <c r="AE107" i="11" s="1"/>
  <c r="M109" i="11"/>
  <c r="S108" i="11"/>
  <c r="Z108" i="11" s="1"/>
  <c r="AB108" i="11" s="1"/>
  <c r="AI105" i="11"/>
  <c r="Y105" i="11" s="1"/>
  <c r="AG106" i="10"/>
  <c r="AF106" i="10"/>
  <c r="AA107" i="10"/>
  <c r="AD107" i="10" s="1"/>
  <c r="X107" i="10" s="1"/>
  <c r="AE107" i="10" s="1"/>
  <c r="M109" i="10"/>
  <c r="S108" i="10"/>
  <c r="Z108" i="10" s="1"/>
  <c r="AB108" i="10" s="1"/>
  <c r="AI105" i="10"/>
  <c r="Y105" i="10" s="1"/>
  <c r="N110" i="12" l="1"/>
  <c r="Y109" i="12"/>
  <c r="AG109" i="12" s="1"/>
  <c r="AI109" i="12" s="1"/>
  <c r="AC109" i="12"/>
  <c r="O110" i="12"/>
  <c r="Z109" i="12"/>
  <c r="AL109" i="12" s="1"/>
  <c r="AN109" i="12" s="1"/>
  <c r="AR107" i="12"/>
  <c r="AU107" i="12" s="1"/>
  <c r="V107" i="12" s="1"/>
  <c r="AH108" i="12"/>
  <c r="P109" i="12"/>
  <c r="AA108" i="12"/>
  <c r="AQ108" i="12" s="1"/>
  <c r="AS108" i="12" s="1"/>
  <c r="AF109" i="12"/>
  <c r="S109" i="12" s="1"/>
  <c r="AP108" i="12"/>
  <c r="U108" i="12" s="1"/>
  <c r="AK108" i="12"/>
  <c r="T108" i="12" s="1"/>
  <c r="M111" i="12"/>
  <c r="X110" i="12"/>
  <c r="AB110" i="12" s="1"/>
  <c r="AD110" i="12" s="1"/>
  <c r="AG107" i="11"/>
  <c r="AI107" i="11" s="1"/>
  <c r="Y107" i="11" s="1"/>
  <c r="AF107" i="11"/>
  <c r="AA108" i="11"/>
  <c r="AD108" i="11" s="1"/>
  <c r="X108" i="11" s="1"/>
  <c r="AE108" i="11" s="1"/>
  <c r="M110" i="11"/>
  <c r="S109" i="11"/>
  <c r="Z109" i="11" s="1"/>
  <c r="AB109" i="11" s="1"/>
  <c r="AI106" i="11"/>
  <c r="Y106" i="11" s="1"/>
  <c r="AA108" i="10"/>
  <c r="AD108" i="10" s="1"/>
  <c r="X108" i="10" s="1"/>
  <c r="AE108" i="10" s="1"/>
  <c r="AG107" i="10"/>
  <c r="AF107" i="10"/>
  <c r="M110" i="10"/>
  <c r="S109" i="10"/>
  <c r="Z109" i="10" s="1"/>
  <c r="AB109" i="10" s="1"/>
  <c r="AI106" i="10"/>
  <c r="Y106" i="10" s="1"/>
  <c r="AR108" i="12" l="1"/>
  <c r="P110" i="12"/>
  <c r="AA109" i="12"/>
  <c r="AQ109" i="12" s="1"/>
  <c r="AS109" i="12" s="1"/>
  <c r="AM109" i="12"/>
  <c r="AP109" i="12" s="1"/>
  <c r="U109" i="12" s="1"/>
  <c r="N111" i="12"/>
  <c r="Y110" i="12"/>
  <c r="AG110" i="12" s="1"/>
  <c r="AI110" i="12" s="1"/>
  <c r="M112" i="12"/>
  <c r="X111" i="12"/>
  <c r="AB111" i="12" s="1"/>
  <c r="AD111" i="12" s="1"/>
  <c r="O111" i="12"/>
  <c r="Z110" i="12"/>
  <c r="AL110" i="12" s="1"/>
  <c r="AN110" i="12" s="1"/>
  <c r="AH109" i="12"/>
  <c r="AK109" i="12" s="1"/>
  <c r="T109" i="12" s="1"/>
  <c r="AC110" i="12"/>
  <c r="AF110" i="12" s="1"/>
  <c r="S110" i="12" s="1"/>
  <c r="AU108" i="12"/>
  <c r="V108" i="12" s="1"/>
  <c r="AG108" i="11"/>
  <c r="AI108" i="11" s="1"/>
  <c r="Y108" i="11" s="1"/>
  <c r="AF108" i="11"/>
  <c r="AA109" i="11"/>
  <c r="AD109" i="11" s="1"/>
  <c r="X109" i="11" s="1"/>
  <c r="AE109" i="11" s="1"/>
  <c r="M111" i="11"/>
  <c r="S110" i="11"/>
  <c r="Z110" i="11" s="1"/>
  <c r="AB110" i="11" s="1"/>
  <c r="AG108" i="10"/>
  <c r="AF108" i="10"/>
  <c r="AI107" i="10"/>
  <c r="Y107" i="10" s="1"/>
  <c r="AA109" i="10"/>
  <c r="AD109" i="10" s="1"/>
  <c r="X109" i="10" s="1"/>
  <c r="AE109" i="10" s="1"/>
  <c r="M111" i="10"/>
  <c r="S110" i="10"/>
  <c r="Z110" i="10" s="1"/>
  <c r="AB110" i="10" s="1"/>
  <c r="AI108" i="10" l="1"/>
  <c r="Y108" i="10" s="1"/>
  <c r="M113" i="12"/>
  <c r="X112" i="12"/>
  <c r="AB112" i="12" s="1"/>
  <c r="AD112" i="12" s="1"/>
  <c r="N112" i="12"/>
  <c r="Y111" i="12"/>
  <c r="AG111" i="12" s="1"/>
  <c r="AI111" i="12" s="1"/>
  <c r="AR109" i="12"/>
  <c r="AM110" i="12"/>
  <c r="AP110" i="12" s="1"/>
  <c r="U110" i="12" s="1"/>
  <c r="AC111" i="12"/>
  <c r="AF111" i="12" s="1"/>
  <c r="S111" i="12" s="1"/>
  <c r="AH110" i="12"/>
  <c r="AK110" i="12" s="1"/>
  <c r="T110" i="12" s="1"/>
  <c r="P111" i="12"/>
  <c r="AA110" i="12"/>
  <c r="AQ110" i="12" s="1"/>
  <c r="AS110" i="12" s="1"/>
  <c r="AU109" i="12"/>
  <c r="V109" i="12" s="1"/>
  <c r="O112" i="12"/>
  <c r="Z111" i="12"/>
  <c r="AL111" i="12" s="1"/>
  <c r="AN111" i="12" s="1"/>
  <c r="AG109" i="11"/>
  <c r="AF109" i="11"/>
  <c r="AA110" i="11"/>
  <c r="AD110" i="11" s="1"/>
  <c r="X110" i="11" s="1"/>
  <c r="AE110" i="11" s="1"/>
  <c r="M112" i="11"/>
  <c r="S111" i="11"/>
  <c r="Z111" i="11" s="1"/>
  <c r="AB111" i="11" s="1"/>
  <c r="AG109" i="10"/>
  <c r="AF109" i="10"/>
  <c r="AA110" i="10"/>
  <c r="AD110" i="10" s="1"/>
  <c r="X110" i="10" s="1"/>
  <c r="AE110" i="10" s="1"/>
  <c r="M112" i="10"/>
  <c r="S111" i="10"/>
  <c r="Z111" i="10" s="1"/>
  <c r="AB111" i="10" s="1"/>
  <c r="AI109" i="10" l="1"/>
  <c r="Y109" i="10" s="1"/>
  <c r="M114" i="12"/>
  <c r="X113" i="12"/>
  <c r="AB113" i="12" s="1"/>
  <c r="AD113" i="12" s="1"/>
  <c r="AM111" i="12"/>
  <c r="AR110" i="12"/>
  <c r="AU110" i="12" s="1"/>
  <c r="V110" i="12" s="1"/>
  <c r="N113" i="12"/>
  <c r="Y112" i="12"/>
  <c r="AG112" i="12" s="1"/>
  <c r="AI112" i="12" s="1"/>
  <c r="AC112" i="12"/>
  <c r="O113" i="12"/>
  <c r="Z112" i="12"/>
  <c r="AL112" i="12" s="1"/>
  <c r="AN112" i="12" s="1"/>
  <c r="P112" i="12"/>
  <c r="AA111" i="12"/>
  <c r="AQ111" i="12" s="1"/>
  <c r="AS111" i="12" s="1"/>
  <c r="AH111" i="12"/>
  <c r="AK111" i="12" s="1"/>
  <c r="T111" i="12" s="1"/>
  <c r="AP111" i="12"/>
  <c r="U111" i="12" s="1"/>
  <c r="AF112" i="12"/>
  <c r="S112" i="12" s="1"/>
  <c r="AG110" i="11"/>
  <c r="AI110" i="11" s="1"/>
  <c r="Y110" i="11" s="1"/>
  <c r="AF110" i="11"/>
  <c r="AA111" i="11"/>
  <c r="AD111" i="11" s="1"/>
  <c r="X111" i="11" s="1"/>
  <c r="AE111" i="11" s="1"/>
  <c r="M113" i="11"/>
  <c r="S112" i="11"/>
  <c r="Z112" i="11" s="1"/>
  <c r="AB112" i="11" s="1"/>
  <c r="AI109" i="11"/>
  <c r="Y109" i="11" s="1"/>
  <c r="AG110" i="10"/>
  <c r="AF110" i="10"/>
  <c r="AA111" i="10"/>
  <c r="AD111" i="10" s="1"/>
  <c r="X111" i="10" s="1"/>
  <c r="AE111" i="10" s="1"/>
  <c r="M113" i="10"/>
  <c r="S112" i="10"/>
  <c r="Z112" i="10" s="1"/>
  <c r="AB112" i="10" s="1"/>
  <c r="AR111" i="12" l="1"/>
  <c r="P113" i="12"/>
  <c r="AA112" i="12"/>
  <c r="AQ112" i="12" s="1"/>
  <c r="AS112" i="12" s="1"/>
  <c r="AH112" i="12"/>
  <c r="M115" i="12"/>
  <c r="X114" i="12"/>
  <c r="AB114" i="12" s="1"/>
  <c r="AD114" i="12" s="1"/>
  <c r="O114" i="12"/>
  <c r="Z113" i="12"/>
  <c r="AL113" i="12" s="1"/>
  <c r="AN113" i="12" s="1"/>
  <c r="N114" i="12"/>
  <c r="Y113" i="12"/>
  <c r="AG113" i="12" s="1"/>
  <c r="AI113" i="12" s="1"/>
  <c r="AP112" i="12"/>
  <c r="U112" i="12" s="1"/>
  <c r="AC113" i="12"/>
  <c r="AF113" i="12" s="1"/>
  <c r="S113" i="12" s="1"/>
  <c r="AU111" i="12"/>
  <c r="V111" i="12" s="1"/>
  <c r="AM112" i="12"/>
  <c r="AK112" i="12"/>
  <c r="T112" i="12" s="1"/>
  <c r="AA112" i="11"/>
  <c r="AD112" i="11" s="1"/>
  <c r="X112" i="11" s="1"/>
  <c r="AE112" i="11" s="1"/>
  <c r="AG111" i="11"/>
  <c r="AF111" i="11"/>
  <c r="M114" i="11"/>
  <c r="S113" i="11"/>
  <c r="Z113" i="11" s="1"/>
  <c r="AB113" i="11" s="1"/>
  <c r="AG111" i="10"/>
  <c r="AF111" i="10"/>
  <c r="AA112" i="10"/>
  <c r="AD112" i="10" s="1"/>
  <c r="X112" i="10" s="1"/>
  <c r="AE112" i="10" s="1"/>
  <c r="M114" i="10"/>
  <c r="S113" i="10"/>
  <c r="Z113" i="10" s="1"/>
  <c r="AB113" i="10" s="1"/>
  <c r="AI110" i="10"/>
  <c r="Y110" i="10" s="1"/>
  <c r="AH113" i="12" l="1"/>
  <c r="M116" i="12"/>
  <c r="X115" i="12"/>
  <c r="AB115" i="12" s="1"/>
  <c r="AD115" i="12" s="1"/>
  <c r="AR112" i="12"/>
  <c r="AK113" i="12"/>
  <c r="T113" i="12" s="1"/>
  <c r="AM113" i="12"/>
  <c r="AP113" i="12" s="1"/>
  <c r="U113" i="12" s="1"/>
  <c r="AC114" i="12"/>
  <c r="AF114" i="12" s="1"/>
  <c r="S114" i="12" s="1"/>
  <c r="P114" i="12"/>
  <c r="AA113" i="12"/>
  <c r="AQ113" i="12" s="1"/>
  <c r="AS113" i="12" s="1"/>
  <c r="AU112" i="12"/>
  <c r="V112" i="12" s="1"/>
  <c r="N115" i="12"/>
  <c r="Y114" i="12"/>
  <c r="AG114" i="12" s="1"/>
  <c r="AI114" i="12" s="1"/>
  <c r="O115" i="12"/>
  <c r="Z114" i="12"/>
  <c r="AL114" i="12" s="1"/>
  <c r="AN114" i="12" s="1"/>
  <c r="AG112" i="11"/>
  <c r="AF112" i="11"/>
  <c r="AI111" i="11"/>
  <c r="Y111" i="11" s="1"/>
  <c r="AD113" i="11"/>
  <c r="X113" i="11" s="1"/>
  <c r="AE113" i="11" s="1"/>
  <c r="M115" i="11"/>
  <c r="S114" i="11"/>
  <c r="Z114" i="11" s="1"/>
  <c r="AB114" i="11" s="1"/>
  <c r="AA113" i="11"/>
  <c r="AG112" i="10"/>
  <c r="AF112" i="10"/>
  <c r="AA113" i="10"/>
  <c r="AD113" i="10" s="1"/>
  <c r="X113" i="10" s="1"/>
  <c r="AE113" i="10" s="1"/>
  <c r="M115" i="10"/>
  <c r="S114" i="10"/>
  <c r="Z114" i="10" s="1"/>
  <c r="AB114" i="10" s="1"/>
  <c r="AI111" i="10"/>
  <c r="Y111" i="10" s="1"/>
  <c r="AI112" i="11" l="1"/>
  <c r="Y112" i="11" s="1"/>
  <c r="N116" i="12"/>
  <c r="Y115" i="12"/>
  <c r="AG115" i="12" s="1"/>
  <c r="AI115" i="12" s="1"/>
  <c r="AR113" i="12"/>
  <c r="M117" i="12"/>
  <c r="X116" i="12"/>
  <c r="AB116" i="12" s="1"/>
  <c r="AD116" i="12" s="1"/>
  <c r="AU113" i="12"/>
  <c r="V113" i="12" s="1"/>
  <c r="AM114" i="12"/>
  <c r="AP114" i="12" s="1"/>
  <c r="U114" i="12" s="1"/>
  <c r="AH114" i="12"/>
  <c r="AK114" i="12" s="1"/>
  <c r="T114" i="12" s="1"/>
  <c r="P115" i="12"/>
  <c r="AA114" i="12"/>
  <c r="AQ114" i="12" s="1"/>
  <c r="AS114" i="12" s="1"/>
  <c r="AC115" i="12"/>
  <c r="AF115" i="12" s="1"/>
  <c r="S115" i="12" s="1"/>
  <c r="O116" i="12"/>
  <c r="Z115" i="12"/>
  <c r="AL115" i="12" s="1"/>
  <c r="AN115" i="12" s="1"/>
  <c r="AG113" i="11"/>
  <c r="AF113" i="11"/>
  <c r="AA114" i="11"/>
  <c r="AD114" i="11" s="1"/>
  <c r="X114" i="11" s="1"/>
  <c r="AE114" i="11" s="1"/>
  <c r="M116" i="11"/>
  <c r="S115" i="11"/>
  <c r="Z115" i="11" s="1"/>
  <c r="AB115" i="11" s="1"/>
  <c r="AG113" i="10"/>
  <c r="AF113" i="10"/>
  <c r="AA114" i="10"/>
  <c r="AD114" i="10" s="1"/>
  <c r="X114" i="10" s="1"/>
  <c r="AE114" i="10" s="1"/>
  <c r="M116" i="10"/>
  <c r="S115" i="10"/>
  <c r="Z115" i="10" s="1"/>
  <c r="AB115" i="10" s="1"/>
  <c r="AI112" i="10"/>
  <c r="Y112" i="10" s="1"/>
  <c r="P116" i="12" l="1"/>
  <c r="AA115" i="12"/>
  <c r="AQ115" i="12" s="1"/>
  <c r="AS115" i="12" s="1"/>
  <c r="AC116" i="12"/>
  <c r="AH115" i="12"/>
  <c r="M118" i="12"/>
  <c r="X117" i="12"/>
  <c r="AB117" i="12" s="1"/>
  <c r="AD117" i="12" s="1"/>
  <c r="N117" i="12"/>
  <c r="Y116" i="12"/>
  <c r="AG116" i="12" s="1"/>
  <c r="AI116" i="12" s="1"/>
  <c r="AM115" i="12"/>
  <c r="AP115" i="12" s="1"/>
  <c r="U115" i="12" s="1"/>
  <c r="O117" i="12"/>
  <c r="AM116" i="12"/>
  <c r="Z116" i="12"/>
  <c r="AL116" i="12" s="1"/>
  <c r="AN116" i="12" s="1"/>
  <c r="AR114" i="12"/>
  <c r="AU114" i="12" s="1"/>
  <c r="V114" i="12" s="1"/>
  <c r="AF116" i="12"/>
  <c r="S116" i="12" s="1"/>
  <c r="AK115" i="12"/>
  <c r="T115" i="12" s="1"/>
  <c r="AG114" i="11"/>
  <c r="AF114" i="11"/>
  <c r="AA115" i="11"/>
  <c r="M117" i="11"/>
  <c r="S116" i="11"/>
  <c r="Z116" i="11" s="1"/>
  <c r="AB116" i="11" s="1"/>
  <c r="AD115" i="11"/>
  <c r="X115" i="11" s="1"/>
  <c r="AE115" i="11" s="1"/>
  <c r="AI113" i="11"/>
  <c r="Y113" i="11" s="1"/>
  <c r="AG114" i="10"/>
  <c r="AF114" i="10"/>
  <c r="AA115" i="10"/>
  <c r="AD115" i="10" s="1"/>
  <c r="X115" i="10" s="1"/>
  <c r="AE115" i="10" s="1"/>
  <c r="M117" i="10"/>
  <c r="S116" i="10"/>
  <c r="Z116" i="10" s="1"/>
  <c r="AB116" i="10" s="1"/>
  <c r="AI113" i="10"/>
  <c r="Y113" i="10" s="1"/>
  <c r="AC117" i="12" l="1"/>
  <c r="AH116" i="12"/>
  <c r="O118" i="12"/>
  <c r="Z117" i="12"/>
  <c r="AL117" i="12" s="1"/>
  <c r="AN117" i="12" s="1"/>
  <c r="N118" i="12"/>
  <c r="Y117" i="12"/>
  <c r="AG117" i="12" s="1"/>
  <c r="AI117" i="12" s="1"/>
  <c r="AF117" i="12"/>
  <c r="S117" i="12" s="1"/>
  <c r="AR115" i="12"/>
  <c r="AU115" i="12" s="1"/>
  <c r="V115" i="12" s="1"/>
  <c r="AP116" i="12"/>
  <c r="U116" i="12" s="1"/>
  <c r="AK116" i="12"/>
  <c r="T116" i="12" s="1"/>
  <c r="M119" i="12"/>
  <c r="X118" i="12"/>
  <c r="AB118" i="12" s="1"/>
  <c r="AD118" i="12" s="1"/>
  <c r="P117" i="12"/>
  <c r="AR116" i="12"/>
  <c r="AA116" i="12"/>
  <c r="AQ116" i="12" s="1"/>
  <c r="AS116" i="12" s="1"/>
  <c r="AG115" i="11"/>
  <c r="AI115" i="11" s="1"/>
  <c r="Y115" i="11" s="1"/>
  <c r="AF115" i="11"/>
  <c r="AA116" i="11"/>
  <c r="AD116" i="11" s="1"/>
  <c r="X116" i="11" s="1"/>
  <c r="AE116" i="11" s="1"/>
  <c r="M118" i="11"/>
  <c r="S117" i="11"/>
  <c r="Z117" i="11" s="1"/>
  <c r="AB117" i="11" s="1"/>
  <c r="AI114" i="11"/>
  <c r="Y114" i="11" s="1"/>
  <c r="AG115" i="10"/>
  <c r="AF115" i="10"/>
  <c r="AA116" i="10"/>
  <c r="AD116" i="10" s="1"/>
  <c r="X116" i="10" s="1"/>
  <c r="AE116" i="10" s="1"/>
  <c r="M118" i="10"/>
  <c r="S117" i="10"/>
  <c r="Z117" i="10" s="1"/>
  <c r="AB117" i="10" s="1"/>
  <c r="AI114" i="10"/>
  <c r="Y114" i="10" s="1"/>
  <c r="AC118" i="12" l="1"/>
  <c r="P118" i="12"/>
  <c r="AA117" i="12"/>
  <c r="AQ117" i="12" s="1"/>
  <c r="AS117" i="12" s="1"/>
  <c r="AF118" i="12"/>
  <c r="S118" i="12" s="1"/>
  <c r="N119" i="12"/>
  <c r="Y118" i="12"/>
  <c r="AG118" i="12" s="1"/>
  <c r="AI118" i="12" s="1"/>
  <c r="AM117" i="12"/>
  <c r="AP117" i="12" s="1"/>
  <c r="U117" i="12" s="1"/>
  <c r="AU116" i="12"/>
  <c r="V116" i="12" s="1"/>
  <c r="M120" i="12"/>
  <c r="X119" i="12"/>
  <c r="AB119" i="12" s="1"/>
  <c r="AD119" i="12" s="1"/>
  <c r="AH117" i="12"/>
  <c r="AK117" i="12" s="1"/>
  <c r="T117" i="12" s="1"/>
  <c r="O119" i="12"/>
  <c r="Z118" i="12"/>
  <c r="AL118" i="12" s="1"/>
  <c r="AN118" i="12" s="1"/>
  <c r="AG116" i="11"/>
  <c r="AF116" i="11"/>
  <c r="AA117" i="11"/>
  <c r="AD117" i="11" s="1"/>
  <c r="X117" i="11" s="1"/>
  <c r="AE117" i="11" s="1"/>
  <c r="M119" i="11"/>
  <c r="S118" i="11"/>
  <c r="Z118" i="11" s="1"/>
  <c r="AB118" i="11" s="1"/>
  <c r="AG116" i="10"/>
  <c r="AF116" i="10"/>
  <c r="AA117" i="10"/>
  <c r="AD117" i="10" s="1"/>
  <c r="X117" i="10" s="1"/>
  <c r="AE117" i="10" s="1"/>
  <c r="M119" i="10"/>
  <c r="S118" i="10"/>
  <c r="Z118" i="10" s="1"/>
  <c r="AB118" i="10" s="1"/>
  <c r="AI115" i="10"/>
  <c r="Y115" i="10" s="1"/>
  <c r="AR117" i="12" l="1"/>
  <c r="AM118" i="12"/>
  <c r="AP118" i="12" s="1"/>
  <c r="U118" i="12" s="1"/>
  <c r="M121" i="12"/>
  <c r="X120" i="12"/>
  <c r="AB120" i="12" s="1"/>
  <c r="AD120" i="12" s="1"/>
  <c r="O120" i="12"/>
  <c r="Z119" i="12"/>
  <c r="AL119" i="12" s="1"/>
  <c r="AN119" i="12" s="1"/>
  <c r="AC119" i="12"/>
  <c r="AF119" i="12" s="1"/>
  <c r="S119" i="12" s="1"/>
  <c r="N120" i="12"/>
  <c r="Y119" i="12"/>
  <c r="AG119" i="12" s="1"/>
  <c r="AI119" i="12" s="1"/>
  <c r="AH118" i="12"/>
  <c r="AK118" i="12" s="1"/>
  <c r="T118" i="12" s="1"/>
  <c r="P119" i="12"/>
  <c r="AA118" i="12"/>
  <c r="AQ118" i="12" s="1"/>
  <c r="AS118" i="12" s="1"/>
  <c r="AU117" i="12"/>
  <c r="V117" i="12" s="1"/>
  <c r="AG117" i="11"/>
  <c r="AF117" i="11"/>
  <c r="AA118" i="11"/>
  <c r="M120" i="11"/>
  <c r="S119" i="11"/>
  <c r="Z119" i="11" s="1"/>
  <c r="AB119" i="11" s="1"/>
  <c r="AD118" i="11"/>
  <c r="X118" i="11" s="1"/>
  <c r="AE118" i="11" s="1"/>
  <c r="AI116" i="11"/>
  <c r="Y116" i="11" s="1"/>
  <c r="AG117" i="10"/>
  <c r="AF117" i="10"/>
  <c r="AA118" i="10"/>
  <c r="AD118" i="10" s="1"/>
  <c r="X118" i="10" s="1"/>
  <c r="AE118" i="10" s="1"/>
  <c r="M120" i="10"/>
  <c r="S119" i="10"/>
  <c r="Z119" i="10" s="1"/>
  <c r="AB119" i="10" s="1"/>
  <c r="AI116" i="10"/>
  <c r="Y116" i="10" s="1"/>
  <c r="M122" i="12" l="1"/>
  <c r="X121" i="12"/>
  <c r="AB121" i="12" s="1"/>
  <c r="AD121" i="12" s="1"/>
  <c r="AR118" i="12"/>
  <c r="AU118" i="12" s="1"/>
  <c r="V118" i="12" s="1"/>
  <c r="N121" i="12"/>
  <c r="Y120" i="12"/>
  <c r="AG120" i="12" s="1"/>
  <c r="AI120" i="12" s="1"/>
  <c r="AM119" i="12"/>
  <c r="AP119" i="12" s="1"/>
  <c r="U119" i="12" s="1"/>
  <c r="AC120" i="12"/>
  <c r="AF120" i="12" s="1"/>
  <c r="S120" i="12" s="1"/>
  <c r="P120" i="12"/>
  <c r="AA119" i="12"/>
  <c r="AQ119" i="12" s="1"/>
  <c r="AS119" i="12" s="1"/>
  <c r="AH119" i="12"/>
  <c r="AK119" i="12" s="1"/>
  <c r="T119" i="12" s="1"/>
  <c r="O121" i="12"/>
  <c r="Z120" i="12"/>
  <c r="AL120" i="12" s="1"/>
  <c r="AN120" i="12" s="1"/>
  <c r="AA119" i="11"/>
  <c r="AD119" i="11" s="1"/>
  <c r="X119" i="11" s="1"/>
  <c r="AE119" i="11" s="1"/>
  <c r="AG118" i="11"/>
  <c r="AF118" i="11"/>
  <c r="M121" i="11"/>
  <c r="S120" i="11"/>
  <c r="Z120" i="11" s="1"/>
  <c r="AB120" i="11" s="1"/>
  <c r="AI117" i="11"/>
  <c r="Y117" i="11" s="1"/>
  <c r="AG118" i="10"/>
  <c r="AF118" i="10"/>
  <c r="AA119" i="10"/>
  <c r="AD119" i="10"/>
  <c r="X119" i="10" s="1"/>
  <c r="AE119" i="10" s="1"/>
  <c r="M121" i="10"/>
  <c r="S120" i="10"/>
  <c r="Z120" i="10" s="1"/>
  <c r="AB120" i="10" s="1"/>
  <c r="AI117" i="10"/>
  <c r="Y117" i="10" s="1"/>
  <c r="AH120" i="12" l="1"/>
  <c r="M123" i="12"/>
  <c r="X122" i="12"/>
  <c r="AB122" i="12" s="1"/>
  <c r="AD122" i="12" s="1"/>
  <c r="AM120" i="12"/>
  <c r="AR119" i="12"/>
  <c r="AU119" i="12" s="1"/>
  <c r="V119" i="12" s="1"/>
  <c r="AC121" i="12"/>
  <c r="AF121" i="12" s="1"/>
  <c r="S121" i="12" s="1"/>
  <c r="P121" i="12"/>
  <c r="AA120" i="12"/>
  <c r="AQ120" i="12" s="1"/>
  <c r="AS120" i="12" s="1"/>
  <c r="AK120" i="12"/>
  <c r="T120" i="12" s="1"/>
  <c r="AP120" i="12"/>
  <c r="U120" i="12" s="1"/>
  <c r="O122" i="12"/>
  <c r="Z121" i="12"/>
  <c r="AL121" i="12" s="1"/>
  <c r="AN121" i="12" s="1"/>
  <c r="N122" i="12"/>
  <c r="Y121" i="12"/>
  <c r="AG121" i="12" s="1"/>
  <c r="AI121" i="12" s="1"/>
  <c r="AG119" i="11"/>
  <c r="AF119" i="11"/>
  <c r="AI118" i="11"/>
  <c r="Y118" i="11" s="1"/>
  <c r="AA120" i="11"/>
  <c r="AD120" i="11" s="1"/>
  <c r="X120" i="11" s="1"/>
  <c r="AE120" i="11" s="1"/>
  <c r="M122" i="11"/>
  <c r="S121" i="11"/>
  <c r="Z121" i="11" s="1"/>
  <c r="AB121" i="11" s="1"/>
  <c r="AA120" i="10"/>
  <c r="AD120" i="10" s="1"/>
  <c r="X120" i="10" s="1"/>
  <c r="AE120" i="10" s="1"/>
  <c r="AG119" i="10"/>
  <c r="AF119" i="10"/>
  <c r="M122" i="10"/>
  <c r="S121" i="10"/>
  <c r="Z121" i="10" s="1"/>
  <c r="AB121" i="10" s="1"/>
  <c r="AI118" i="10"/>
  <c r="Y118" i="10" s="1"/>
  <c r="M124" i="12" l="1"/>
  <c r="X123" i="12"/>
  <c r="AB123" i="12" s="1"/>
  <c r="AD123" i="12" s="1"/>
  <c r="AC122" i="12"/>
  <c r="AF122" i="12" s="1"/>
  <c r="S122" i="12" s="1"/>
  <c r="AM121" i="12"/>
  <c r="N123" i="12"/>
  <c r="Y122" i="12"/>
  <c r="AG122" i="12" s="1"/>
  <c r="AI122" i="12" s="1"/>
  <c r="O123" i="12"/>
  <c r="AM122" i="12"/>
  <c r="Z122" i="12"/>
  <c r="AL122" i="12" s="1"/>
  <c r="AN122" i="12" s="1"/>
  <c r="AR120" i="12"/>
  <c r="AU120" i="12" s="1"/>
  <c r="V120" i="12" s="1"/>
  <c r="AP121" i="12"/>
  <c r="U121" i="12" s="1"/>
  <c r="AH121" i="12"/>
  <c r="AK121" i="12" s="1"/>
  <c r="T121" i="12" s="1"/>
  <c r="P122" i="12"/>
  <c r="AA121" i="12"/>
  <c r="AQ121" i="12" s="1"/>
  <c r="AS121" i="12" s="1"/>
  <c r="AG120" i="11"/>
  <c r="AF120" i="11"/>
  <c r="AA121" i="11"/>
  <c r="AD121" i="11" s="1"/>
  <c r="X121" i="11" s="1"/>
  <c r="AE121" i="11" s="1"/>
  <c r="M123" i="11"/>
  <c r="S122" i="11"/>
  <c r="Z122" i="11" s="1"/>
  <c r="AB122" i="11" s="1"/>
  <c r="AI119" i="11"/>
  <c r="Y119" i="11" s="1"/>
  <c r="AG120" i="10"/>
  <c r="AF120" i="10"/>
  <c r="AI119" i="10"/>
  <c r="Y119" i="10" s="1"/>
  <c r="AA121" i="10"/>
  <c r="AD121" i="10" s="1"/>
  <c r="X121" i="10" s="1"/>
  <c r="AE121" i="10" s="1"/>
  <c r="M123" i="10"/>
  <c r="S122" i="10"/>
  <c r="Z122" i="10" s="1"/>
  <c r="AB122" i="10" s="1"/>
  <c r="AH122" i="12" l="1"/>
  <c r="O124" i="12"/>
  <c r="Z123" i="12"/>
  <c r="AL123" i="12" s="1"/>
  <c r="AN123" i="12" s="1"/>
  <c r="AK122" i="12"/>
  <c r="T122" i="12" s="1"/>
  <c r="M125" i="12"/>
  <c r="X124" i="12"/>
  <c r="AB124" i="12" s="1"/>
  <c r="AD124" i="12" s="1"/>
  <c r="AR121" i="12"/>
  <c r="AU121" i="12" s="1"/>
  <c r="V121" i="12" s="1"/>
  <c r="P123" i="12"/>
  <c r="AA122" i="12"/>
  <c r="AQ122" i="12" s="1"/>
  <c r="AS122" i="12" s="1"/>
  <c r="AP122" i="12"/>
  <c r="U122" i="12" s="1"/>
  <c r="N124" i="12"/>
  <c r="Y123" i="12"/>
  <c r="AG123" i="12" s="1"/>
  <c r="AI123" i="12" s="1"/>
  <c r="AC123" i="12"/>
  <c r="AF123" i="12" s="1"/>
  <c r="S123" i="12" s="1"/>
  <c r="AG121" i="11"/>
  <c r="AF121" i="11"/>
  <c r="AA122" i="11"/>
  <c r="AD122" i="11" s="1"/>
  <c r="X122" i="11" s="1"/>
  <c r="AE122" i="11" s="1"/>
  <c r="M124" i="11"/>
  <c r="S123" i="11"/>
  <c r="Z123" i="11" s="1"/>
  <c r="AB123" i="11" s="1"/>
  <c r="AI120" i="11"/>
  <c r="Y120" i="11" s="1"/>
  <c r="AG121" i="10"/>
  <c r="AF121" i="10"/>
  <c r="M124" i="10"/>
  <c r="S123" i="10"/>
  <c r="Z123" i="10" s="1"/>
  <c r="AB123" i="10" s="1"/>
  <c r="AA122" i="10"/>
  <c r="AD122" i="10"/>
  <c r="X122" i="10" s="1"/>
  <c r="AE122" i="10" s="1"/>
  <c r="AI120" i="10"/>
  <c r="Y120" i="10" s="1"/>
  <c r="AR122" i="12" l="1"/>
  <c r="N125" i="12"/>
  <c r="Y124" i="12"/>
  <c r="AG124" i="12" s="1"/>
  <c r="AI124" i="12" s="1"/>
  <c r="AH123" i="12"/>
  <c r="P124" i="12"/>
  <c r="AA123" i="12"/>
  <c r="AQ123" i="12" s="1"/>
  <c r="AS123" i="12" s="1"/>
  <c r="AC124" i="12"/>
  <c r="AM123" i="12"/>
  <c r="AP123" i="12" s="1"/>
  <c r="U123" i="12" s="1"/>
  <c r="M126" i="12"/>
  <c r="X125" i="12"/>
  <c r="AB125" i="12" s="1"/>
  <c r="AD125" i="12" s="1"/>
  <c r="O125" i="12"/>
  <c r="Z124" i="12"/>
  <c r="AL124" i="12" s="1"/>
  <c r="AN124" i="12" s="1"/>
  <c r="AK123" i="12"/>
  <c r="T123" i="12" s="1"/>
  <c r="AU122" i="12"/>
  <c r="V122" i="12" s="1"/>
  <c r="AF124" i="12"/>
  <c r="S124" i="12" s="1"/>
  <c r="AG122" i="11"/>
  <c r="AF122" i="11"/>
  <c r="AA123" i="11"/>
  <c r="AD123" i="11" s="1"/>
  <c r="X123" i="11" s="1"/>
  <c r="AE123" i="11" s="1"/>
  <c r="M125" i="11"/>
  <c r="S124" i="11"/>
  <c r="Z124" i="11" s="1"/>
  <c r="AB124" i="11" s="1"/>
  <c r="AI121" i="11"/>
  <c r="Y121" i="11" s="1"/>
  <c r="AG122" i="10"/>
  <c r="AF122" i="10"/>
  <c r="M125" i="10"/>
  <c r="S124" i="10"/>
  <c r="Z124" i="10" s="1"/>
  <c r="AB124" i="10" s="1"/>
  <c r="AA123" i="10"/>
  <c r="AD123" i="10" s="1"/>
  <c r="X123" i="10" s="1"/>
  <c r="AE123" i="10" s="1"/>
  <c r="AI121" i="10"/>
  <c r="Y121" i="10" s="1"/>
  <c r="AC125" i="12" l="1"/>
  <c r="M127" i="12"/>
  <c r="X126" i="12"/>
  <c r="AB126" i="12" s="1"/>
  <c r="AD126" i="12" s="1"/>
  <c r="AM124" i="12"/>
  <c r="AP124" i="12" s="1"/>
  <c r="U124" i="12" s="1"/>
  <c r="AR123" i="12"/>
  <c r="O126" i="12"/>
  <c r="Z125" i="12"/>
  <c r="AL125" i="12" s="1"/>
  <c r="AN125" i="12" s="1"/>
  <c r="P125" i="12"/>
  <c r="AA124" i="12"/>
  <c r="AQ124" i="12" s="1"/>
  <c r="AS124" i="12" s="1"/>
  <c r="N126" i="12"/>
  <c r="Y125" i="12"/>
  <c r="AG125" i="12" s="1"/>
  <c r="AI125" i="12" s="1"/>
  <c r="AU123" i="12"/>
  <c r="V123" i="12" s="1"/>
  <c r="AF125" i="12"/>
  <c r="S125" i="12" s="1"/>
  <c r="AH124" i="12"/>
  <c r="AK124" i="12" s="1"/>
  <c r="T124" i="12" s="1"/>
  <c r="AA124" i="11"/>
  <c r="AD124" i="11" s="1"/>
  <c r="X124" i="11" s="1"/>
  <c r="AE124" i="11" s="1"/>
  <c r="AG123" i="11"/>
  <c r="AF123" i="11"/>
  <c r="M126" i="11"/>
  <c r="S125" i="11"/>
  <c r="Z125" i="11" s="1"/>
  <c r="AB125" i="11" s="1"/>
  <c r="AI122" i="11"/>
  <c r="Y122" i="11" s="1"/>
  <c r="AG123" i="10"/>
  <c r="AF123" i="10"/>
  <c r="M126" i="10"/>
  <c r="S125" i="10"/>
  <c r="Z125" i="10" s="1"/>
  <c r="AB125" i="10" s="1"/>
  <c r="AA124" i="10"/>
  <c r="AD124" i="10" s="1"/>
  <c r="X124" i="10" s="1"/>
  <c r="AE124" i="10" s="1"/>
  <c r="AI122" i="10"/>
  <c r="Y122" i="10" s="1"/>
  <c r="AR124" i="12" l="1"/>
  <c r="N127" i="12"/>
  <c r="Y126" i="12"/>
  <c r="AG126" i="12" s="1"/>
  <c r="AI126" i="12" s="1"/>
  <c r="P126" i="12"/>
  <c r="AA125" i="12"/>
  <c r="AQ125" i="12" s="1"/>
  <c r="AS125" i="12" s="1"/>
  <c r="M128" i="12"/>
  <c r="X127" i="12"/>
  <c r="AB127" i="12" s="1"/>
  <c r="AD127" i="12" s="1"/>
  <c r="AH125" i="12"/>
  <c r="AK125" i="12" s="1"/>
  <c r="T125" i="12" s="1"/>
  <c r="AC126" i="12"/>
  <c r="AF126" i="12" s="1"/>
  <c r="S126" i="12" s="1"/>
  <c r="O127" i="12"/>
  <c r="Z126" i="12"/>
  <c r="AL126" i="12" s="1"/>
  <c r="AN126" i="12" s="1"/>
  <c r="AU124" i="12"/>
  <c r="V124" i="12" s="1"/>
  <c r="AM125" i="12"/>
  <c r="AP125" i="12" s="1"/>
  <c r="U125" i="12" s="1"/>
  <c r="AG124" i="11"/>
  <c r="AF124" i="11"/>
  <c r="AA125" i="11"/>
  <c r="AI123" i="11"/>
  <c r="Y123" i="11" s="1"/>
  <c r="M127" i="11"/>
  <c r="S126" i="11"/>
  <c r="Z126" i="11" s="1"/>
  <c r="AB126" i="11" s="1"/>
  <c r="AD125" i="11"/>
  <c r="X125" i="11" s="1"/>
  <c r="AE125" i="11" s="1"/>
  <c r="AG124" i="10"/>
  <c r="AI124" i="10" s="1"/>
  <c r="Y124" i="10" s="1"/>
  <c r="AF124" i="10"/>
  <c r="M127" i="10"/>
  <c r="S126" i="10"/>
  <c r="Z126" i="10" s="1"/>
  <c r="AB126" i="10" s="1"/>
  <c r="AA125" i="10"/>
  <c r="AD125" i="10" s="1"/>
  <c r="X125" i="10" s="1"/>
  <c r="AE125" i="10" s="1"/>
  <c r="AI123" i="10"/>
  <c r="Y123" i="10" s="1"/>
  <c r="AC127" i="12" l="1"/>
  <c r="AI124" i="11"/>
  <c r="Y124" i="11" s="1"/>
  <c r="AM126" i="12"/>
  <c r="N128" i="12"/>
  <c r="Y127" i="12"/>
  <c r="AG127" i="12" s="1"/>
  <c r="AI127" i="12" s="1"/>
  <c r="O128" i="12"/>
  <c r="Z127" i="12"/>
  <c r="AL127" i="12" s="1"/>
  <c r="AN127" i="12" s="1"/>
  <c r="AF127" i="12"/>
  <c r="S127" i="12" s="1"/>
  <c r="AR125" i="12"/>
  <c r="AU125" i="12" s="1"/>
  <c r="V125" i="12" s="1"/>
  <c r="AH126" i="12"/>
  <c r="AK126" i="12"/>
  <c r="T126" i="12" s="1"/>
  <c r="AP126" i="12"/>
  <c r="U126" i="12" s="1"/>
  <c r="M129" i="12"/>
  <c r="X128" i="12"/>
  <c r="AB128" i="12" s="1"/>
  <c r="AD128" i="12" s="1"/>
  <c r="P127" i="12"/>
  <c r="AA126" i="12"/>
  <c r="AQ126" i="12" s="1"/>
  <c r="AS126" i="12" s="1"/>
  <c r="AA126" i="11"/>
  <c r="AD126" i="11"/>
  <c r="X126" i="11" s="1"/>
  <c r="AE126" i="11" s="1"/>
  <c r="M128" i="11"/>
  <c r="S127" i="11"/>
  <c r="Z127" i="11" s="1"/>
  <c r="AB127" i="11" s="1"/>
  <c r="AG125" i="11"/>
  <c r="AF125" i="11"/>
  <c r="AG125" i="10"/>
  <c r="AF125" i="10"/>
  <c r="M128" i="10"/>
  <c r="S127" i="10"/>
  <c r="Z127" i="10" s="1"/>
  <c r="AB127" i="10" s="1"/>
  <c r="AA126" i="10"/>
  <c r="AD126" i="10" s="1"/>
  <c r="X126" i="10" s="1"/>
  <c r="AE126" i="10" s="1"/>
  <c r="N129" i="12" l="1"/>
  <c r="Y128" i="12"/>
  <c r="AG128" i="12" s="1"/>
  <c r="AI128" i="12" s="1"/>
  <c r="M130" i="12"/>
  <c r="X129" i="12"/>
  <c r="AB129" i="12" s="1"/>
  <c r="AD129" i="12" s="1"/>
  <c r="AM127" i="12"/>
  <c r="AP127" i="12" s="1"/>
  <c r="U127" i="12" s="1"/>
  <c r="AH127" i="12"/>
  <c r="AK127" i="12" s="1"/>
  <c r="T127" i="12" s="1"/>
  <c r="P128" i="12"/>
  <c r="AR127" i="12"/>
  <c r="AA127" i="12"/>
  <c r="AQ127" i="12" s="1"/>
  <c r="AS127" i="12" s="1"/>
  <c r="AR126" i="12"/>
  <c r="AU126" i="12" s="1"/>
  <c r="V126" i="12" s="1"/>
  <c r="AC128" i="12"/>
  <c r="AF128" i="12" s="1"/>
  <c r="S128" i="12" s="1"/>
  <c r="O129" i="12"/>
  <c r="Z128" i="12"/>
  <c r="AL128" i="12" s="1"/>
  <c r="AN128" i="12" s="1"/>
  <c r="M129" i="11"/>
  <c r="S128" i="11"/>
  <c r="Z128" i="11" s="1"/>
  <c r="AB128" i="11" s="1"/>
  <c r="AI125" i="11"/>
  <c r="Y125" i="11" s="1"/>
  <c r="AG126" i="11"/>
  <c r="AI126" i="11" s="1"/>
  <c r="Y126" i="11" s="1"/>
  <c r="AF126" i="11"/>
  <c r="AD127" i="11"/>
  <c r="X127" i="11" s="1"/>
  <c r="AE127" i="11" s="1"/>
  <c r="AA127" i="11"/>
  <c r="AG126" i="10"/>
  <c r="AF126" i="10"/>
  <c r="M129" i="10"/>
  <c r="S128" i="10"/>
  <c r="Z128" i="10" s="1"/>
  <c r="AB128" i="10" s="1"/>
  <c r="AA127" i="10"/>
  <c r="AD127" i="10" s="1"/>
  <c r="X127" i="10" s="1"/>
  <c r="AE127" i="10" s="1"/>
  <c r="AI125" i="10"/>
  <c r="Y125" i="10" s="1"/>
  <c r="P129" i="12" l="1"/>
  <c r="AA128" i="12"/>
  <c r="AQ128" i="12" s="1"/>
  <c r="AS128" i="12" s="1"/>
  <c r="M131" i="12"/>
  <c r="X130" i="12"/>
  <c r="AB130" i="12" s="1"/>
  <c r="AD130" i="12" s="1"/>
  <c r="N130" i="12"/>
  <c r="Y129" i="12"/>
  <c r="AG129" i="12" s="1"/>
  <c r="AI129" i="12" s="1"/>
  <c r="AM128" i="12"/>
  <c r="AP128" i="12" s="1"/>
  <c r="U128" i="12" s="1"/>
  <c r="AC129" i="12"/>
  <c r="AF129" i="12" s="1"/>
  <c r="S129" i="12" s="1"/>
  <c r="AH128" i="12"/>
  <c r="O130" i="12"/>
  <c r="Z129" i="12"/>
  <c r="AL129" i="12" s="1"/>
  <c r="AN129" i="12" s="1"/>
  <c r="AU127" i="12"/>
  <c r="V127" i="12" s="1"/>
  <c r="AK128" i="12"/>
  <c r="T128" i="12" s="1"/>
  <c r="AA128" i="11"/>
  <c r="AD128" i="11" s="1"/>
  <c r="X128" i="11" s="1"/>
  <c r="AE128" i="11" s="1"/>
  <c r="M130" i="11"/>
  <c r="S129" i="11"/>
  <c r="Z129" i="11" s="1"/>
  <c r="AB129" i="11" s="1"/>
  <c r="AG127" i="11"/>
  <c r="AF127" i="11"/>
  <c r="AG127" i="10"/>
  <c r="AI127" i="10" s="1"/>
  <c r="Y127" i="10" s="1"/>
  <c r="AF127" i="10"/>
  <c r="M130" i="10"/>
  <c r="S129" i="10"/>
  <c r="Z129" i="10" s="1"/>
  <c r="AB129" i="10" s="1"/>
  <c r="AA128" i="10"/>
  <c r="AD128" i="10" s="1"/>
  <c r="X128" i="10" s="1"/>
  <c r="AE128" i="10" s="1"/>
  <c r="AI126" i="10"/>
  <c r="Y126" i="10" s="1"/>
  <c r="AH129" i="12" l="1"/>
  <c r="AM129" i="12"/>
  <c r="AR128" i="12"/>
  <c r="AU128" i="12" s="1"/>
  <c r="V128" i="12" s="1"/>
  <c r="O131" i="12"/>
  <c r="Z130" i="12"/>
  <c r="AL130" i="12" s="1"/>
  <c r="AN130" i="12" s="1"/>
  <c r="AK129" i="12"/>
  <c r="T129" i="12" s="1"/>
  <c r="M132" i="12"/>
  <c r="X131" i="12"/>
  <c r="AB131" i="12" s="1"/>
  <c r="AD131" i="12" s="1"/>
  <c r="P130" i="12"/>
  <c r="AA129" i="12"/>
  <c r="AQ129" i="12" s="1"/>
  <c r="AS129" i="12" s="1"/>
  <c r="AP129" i="12"/>
  <c r="U129" i="12" s="1"/>
  <c r="N131" i="12"/>
  <c r="Y130" i="12"/>
  <c r="AG130" i="12" s="1"/>
  <c r="AI130" i="12" s="1"/>
  <c r="AC130" i="12"/>
  <c r="AF130" i="12" s="1"/>
  <c r="S130" i="12" s="1"/>
  <c r="AG128" i="11"/>
  <c r="AI128" i="11" s="1"/>
  <c r="Y128" i="11" s="1"/>
  <c r="AF128" i="11"/>
  <c r="M131" i="11"/>
  <c r="S130" i="11"/>
  <c r="Z130" i="11" s="1"/>
  <c r="AB130" i="11" s="1"/>
  <c r="AI127" i="11"/>
  <c r="Y127" i="11" s="1"/>
  <c r="AA129" i="11"/>
  <c r="AD129" i="11" s="1"/>
  <c r="X129" i="11" s="1"/>
  <c r="AE129" i="11" s="1"/>
  <c r="AG128" i="10"/>
  <c r="AF128" i="10"/>
  <c r="M131" i="10"/>
  <c r="S130" i="10"/>
  <c r="Z130" i="10" s="1"/>
  <c r="AB130" i="10" s="1"/>
  <c r="AA129" i="10"/>
  <c r="AD129" i="10" s="1"/>
  <c r="X129" i="10" s="1"/>
  <c r="AE129" i="10" s="1"/>
  <c r="AH130" i="12" l="1"/>
  <c r="AI128" i="10"/>
  <c r="Y128" i="10" s="1"/>
  <c r="P131" i="12"/>
  <c r="AA130" i="12"/>
  <c r="AQ130" i="12" s="1"/>
  <c r="AS130" i="12" s="1"/>
  <c r="M133" i="12"/>
  <c r="X132" i="12"/>
  <c r="AB132" i="12" s="1"/>
  <c r="AD132" i="12" s="1"/>
  <c r="AM130" i="12"/>
  <c r="AP130" i="12" s="1"/>
  <c r="U130" i="12" s="1"/>
  <c r="AK130" i="12"/>
  <c r="T130" i="12" s="1"/>
  <c r="N132" i="12"/>
  <c r="Y131" i="12"/>
  <c r="AG131" i="12" s="1"/>
  <c r="AI131" i="12" s="1"/>
  <c r="AR129" i="12"/>
  <c r="AU129" i="12" s="1"/>
  <c r="V129" i="12" s="1"/>
  <c r="AC131" i="12"/>
  <c r="AF131" i="12" s="1"/>
  <c r="S131" i="12" s="1"/>
  <c r="O132" i="12"/>
  <c r="Z131" i="12"/>
  <c r="AL131" i="12" s="1"/>
  <c r="AN131" i="12" s="1"/>
  <c r="AG129" i="11"/>
  <c r="AF129" i="11"/>
  <c r="M132" i="11"/>
  <c r="S131" i="11"/>
  <c r="Z131" i="11" s="1"/>
  <c r="AB131" i="11" s="1"/>
  <c r="AA130" i="11"/>
  <c r="AD130" i="11" s="1"/>
  <c r="X130" i="11" s="1"/>
  <c r="AE130" i="11" s="1"/>
  <c r="AG129" i="10"/>
  <c r="AF129" i="10"/>
  <c r="M132" i="10"/>
  <c r="S131" i="10"/>
  <c r="Z131" i="10" s="1"/>
  <c r="AB131" i="10" s="1"/>
  <c r="AA130" i="10"/>
  <c r="AD130" i="10" s="1"/>
  <c r="X130" i="10" s="1"/>
  <c r="AE130" i="10" s="1"/>
  <c r="AH131" i="12" l="1"/>
  <c r="AI129" i="11"/>
  <c r="Y129" i="11" s="1"/>
  <c r="AC132" i="12"/>
  <c r="M134" i="12"/>
  <c r="X133" i="12"/>
  <c r="AB133" i="12" s="1"/>
  <c r="AD133" i="12" s="1"/>
  <c r="AP131" i="12"/>
  <c r="U131" i="12" s="1"/>
  <c r="AM131" i="12"/>
  <c r="AK131" i="12"/>
  <c r="T131" i="12" s="1"/>
  <c r="AR130" i="12"/>
  <c r="AU130" i="12" s="1"/>
  <c r="V130" i="12" s="1"/>
  <c r="O133" i="12"/>
  <c r="Z132" i="12"/>
  <c r="AL132" i="12" s="1"/>
  <c r="AN132" i="12" s="1"/>
  <c r="N133" i="12"/>
  <c r="Y132" i="12"/>
  <c r="AG132" i="12" s="1"/>
  <c r="AI132" i="12" s="1"/>
  <c r="AF132" i="12"/>
  <c r="S132" i="12" s="1"/>
  <c r="P132" i="12"/>
  <c r="AA131" i="12"/>
  <c r="AQ131" i="12" s="1"/>
  <c r="AS131" i="12" s="1"/>
  <c r="AG130" i="11"/>
  <c r="AF130" i="11"/>
  <c r="M133" i="11"/>
  <c r="S132" i="11"/>
  <c r="Z132" i="11" s="1"/>
  <c r="AB132" i="11" s="1"/>
  <c r="AA131" i="11"/>
  <c r="AD131" i="11" s="1"/>
  <c r="X131" i="11" s="1"/>
  <c r="AE131" i="11" s="1"/>
  <c r="AG130" i="10"/>
  <c r="AF130" i="10"/>
  <c r="M133" i="10"/>
  <c r="S132" i="10"/>
  <c r="Z132" i="10" s="1"/>
  <c r="AB132" i="10" s="1"/>
  <c r="AA131" i="10"/>
  <c r="AD131" i="10" s="1"/>
  <c r="X131" i="10" s="1"/>
  <c r="AE131" i="10" s="1"/>
  <c r="AI129" i="10"/>
  <c r="Y129" i="10" s="1"/>
  <c r="AI130" i="11" l="1"/>
  <c r="Y130" i="11" s="1"/>
  <c r="AH132" i="12"/>
  <c r="P133" i="12"/>
  <c r="AA132" i="12"/>
  <c r="AQ132" i="12" s="1"/>
  <c r="AS132" i="12" s="1"/>
  <c r="AK132" i="12"/>
  <c r="T132" i="12" s="1"/>
  <c r="AM132" i="12"/>
  <c r="AP132" i="12" s="1"/>
  <c r="U132" i="12" s="1"/>
  <c r="M135" i="12"/>
  <c r="X134" i="12"/>
  <c r="AB134" i="12" s="1"/>
  <c r="AD134" i="12" s="1"/>
  <c r="AR131" i="12"/>
  <c r="AU131" i="12" s="1"/>
  <c r="V131" i="12" s="1"/>
  <c r="N134" i="12"/>
  <c r="Y133" i="12"/>
  <c r="AG133" i="12" s="1"/>
  <c r="AI133" i="12" s="1"/>
  <c r="O134" i="12"/>
  <c r="Z133" i="12"/>
  <c r="AL133" i="12" s="1"/>
  <c r="AN133" i="12" s="1"/>
  <c r="AC133" i="12"/>
  <c r="AF133" i="12" s="1"/>
  <c r="S133" i="12" s="1"/>
  <c r="AG131" i="11"/>
  <c r="AF131" i="11"/>
  <c r="M134" i="11"/>
  <c r="S133" i="11"/>
  <c r="Z133" i="11" s="1"/>
  <c r="AB133" i="11" s="1"/>
  <c r="AA132" i="11"/>
  <c r="AD132" i="11" s="1"/>
  <c r="X132" i="11" s="1"/>
  <c r="AE132" i="11" s="1"/>
  <c r="AG131" i="10"/>
  <c r="AF131" i="10"/>
  <c r="AA132" i="10"/>
  <c r="AD132" i="10" s="1"/>
  <c r="X132" i="10" s="1"/>
  <c r="AE132" i="10" s="1"/>
  <c r="M134" i="10"/>
  <c r="S133" i="10"/>
  <c r="Z133" i="10" s="1"/>
  <c r="AB133" i="10" s="1"/>
  <c r="AI130" i="10"/>
  <c r="Y130" i="10" s="1"/>
  <c r="AC134" i="12" l="1"/>
  <c r="AI131" i="11"/>
  <c r="Y131" i="11" s="1"/>
  <c r="O135" i="12"/>
  <c r="Z134" i="12"/>
  <c r="AL134" i="12" s="1"/>
  <c r="AN134" i="12" s="1"/>
  <c r="AF134" i="12"/>
  <c r="S134" i="12" s="1"/>
  <c r="AR132" i="12"/>
  <c r="AU132" i="12" s="1"/>
  <c r="V132" i="12" s="1"/>
  <c r="N135" i="12"/>
  <c r="Y134" i="12"/>
  <c r="AG134" i="12" s="1"/>
  <c r="AI134" i="12" s="1"/>
  <c r="AM133" i="12"/>
  <c r="AP133" i="12" s="1"/>
  <c r="U133" i="12" s="1"/>
  <c r="AH133" i="12"/>
  <c r="AK133" i="12" s="1"/>
  <c r="T133" i="12" s="1"/>
  <c r="M136" i="12"/>
  <c r="X135" i="12"/>
  <c r="AB135" i="12" s="1"/>
  <c r="AD135" i="12" s="1"/>
  <c r="P134" i="12"/>
  <c r="AA133" i="12"/>
  <c r="AQ133" i="12" s="1"/>
  <c r="AS133" i="12" s="1"/>
  <c r="AG132" i="11"/>
  <c r="AF132" i="11"/>
  <c r="AA133" i="11"/>
  <c r="AD133" i="11" s="1"/>
  <c r="X133" i="11" s="1"/>
  <c r="AE133" i="11" s="1"/>
  <c r="M135" i="11"/>
  <c r="S134" i="11"/>
  <c r="Z134" i="11" s="1"/>
  <c r="AB134" i="11" s="1"/>
  <c r="AG132" i="10"/>
  <c r="AF132" i="10"/>
  <c r="M135" i="10"/>
  <c r="S134" i="10"/>
  <c r="Z134" i="10" s="1"/>
  <c r="AB134" i="10" s="1"/>
  <c r="AA133" i="10"/>
  <c r="AD133" i="10" s="1"/>
  <c r="X133" i="10" s="1"/>
  <c r="AE133" i="10" s="1"/>
  <c r="AI131" i="10"/>
  <c r="Y131" i="10" s="1"/>
  <c r="M137" i="12" l="1"/>
  <c r="AC136" i="12"/>
  <c r="X136" i="12"/>
  <c r="AB136" i="12" s="1"/>
  <c r="AD136" i="12" s="1"/>
  <c r="AR133" i="12"/>
  <c r="AU133" i="12" s="1"/>
  <c r="V133" i="12" s="1"/>
  <c r="AM134" i="12"/>
  <c r="AP134" i="12" s="1"/>
  <c r="U134" i="12" s="1"/>
  <c r="AF135" i="12"/>
  <c r="S135" i="12" s="1"/>
  <c r="AC135" i="12"/>
  <c r="N136" i="12"/>
  <c r="Y135" i="12"/>
  <c r="AG135" i="12" s="1"/>
  <c r="AI135" i="12" s="1"/>
  <c r="P135" i="12"/>
  <c r="AA134" i="12"/>
  <c r="AQ134" i="12" s="1"/>
  <c r="AS134" i="12" s="1"/>
  <c r="AH134" i="12"/>
  <c r="AK134" i="12" s="1"/>
  <c r="T134" i="12" s="1"/>
  <c r="O136" i="12"/>
  <c r="Z135" i="12"/>
  <c r="AL135" i="12" s="1"/>
  <c r="AN135" i="12" s="1"/>
  <c r="AG133" i="11"/>
  <c r="AF133" i="11"/>
  <c r="M136" i="11"/>
  <c r="S135" i="11"/>
  <c r="Z135" i="11" s="1"/>
  <c r="AB135" i="11" s="1"/>
  <c r="AA134" i="11"/>
  <c r="AD134" i="11" s="1"/>
  <c r="X134" i="11" s="1"/>
  <c r="AE134" i="11" s="1"/>
  <c r="AI132" i="11"/>
  <c r="Y132" i="11" s="1"/>
  <c r="AG133" i="10"/>
  <c r="AF133" i="10"/>
  <c r="M136" i="10"/>
  <c r="S135" i="10"/>
  <c r="Z135" i="10" s="1"/>
  <c r="AB135" i="10" s="1"/>
  <c r="AA134" i="10"/>
  <c r="AD134" i="10" s="1"/>
  <c r="X134" i="10" s="1"/>
  <c r="AE134" i="10" s="1"/>
  <c r="AI132" i="10"/>
  <c r="Y132" i="10" s="1"/>
  <c r="AI133" i="10" l="1"/>
  <c r="Y133" i="10" s="1"/>
  <c r="AI133" i="11"/>
  <c r="Y133" i="11" s="1"/>
  <c r="AF136" i="12"/>
  <c r="S136" i="12" s="1"/>
  <c r="N137" i="12"/>
  <c r="Y136" i="12"/>
  <c r="AG136" i="12" s="1"/>
  <c r="AI136" i="12" s="1"/>
  <c r="AM135" i="12"/>
  <c r="AR134" i="12"/>
  <c r="AU134" i="12" s="1"/>
  <c r="V134" i="12" s="1"/>
  <c r="AH135" i="12"/>
  <c r="M138" i="12"/>
  <c r="X137" i="12"/>
  <c r="AB137" i="12" s="1"/>
  <c r="AD137" i="12" s="1"/>
  <c r="AP135" i="12"/>
  <c r="U135" i="12" s="1"/>
  <c r="O137" i="12"/>
  <c r="Z136" i="12"/>
  <c r="AL136" i="12" s="1"/>
  <c r="AN136" i="12" s="1"/>
  <c r="P136" i="12"/>
  <c r="AA135" i="12"/>
  <c r="AQ135" i="12" s="1"/>
  <c r="AS135" i="12" s="1"/>
  <c r="AK135" i="12"/>
  <c r="T135" i="12" s="1"/>
  <c r="AG134" i="11"/>
  <c r="AI134" i="11" s="1"/>
  <c r="Y134" i="11" s="1"/>
  <c r="AF134" i="11"/>
  <c r="M137" i="11"/>
  <c r="S136" i="11"/>
  <c r="Z136" i="11" s="1"/>
  <c r="AB136" i="11" s="1"/>
  <c r="AA135" i="11"/>
  <c r="AD135" i="11" s="1"/>
  <c r="X135" i="11" s="1"/>
  <c r="AE135" i="11" s="1"/>
  <c r="AG134" i="10"/>
  <c r="AF134" i="10"/>
  <c r="AA135" i="10"/>
  <c r="AD135" i="10" s="1"/>
  <c r="X135" i="10" s="1"/>
  <c r="AE135" i="10" s="1"/>
  <c r="M137" i="10"/>
  <c r="S136" i="10"/>
  <c r="Z136" i="10" s="1"/>
  <c r="AB136" i="10" s="1"/>
  <c r="AI134" i="10" l="1"/>
  <c r="Y134" i="10" s="1"/>
  <c r="AR135" i="12"/>
  <c r="AC137" i="12"/>
  <c r="P137" i="12"/>
  <c r="AA136" i="12"/>
  <c r="AQ136" i="12" s="1"/>
  <c r="AS136" i="12" s="1"/>
  <c r="AH136" i="12"/>
  <c r="AK136" i="12" s="1"/>
  <c r="T136" i="12" s="1"/>
  <c r="AF137" i="12"/>
  <c r="S137" i="12" s="1"/>
  <c r="N138" i="12"/>
  <c r="Y137" i="12"/>
  <c r="AG137" i="12" s="1"/>
  <c r="AI137" i="12" s="1"/>
  <c r="O138" i="12"/>
  <c r="AM137" i="12"/>
  <c r="Z137" i="12"/>
  <c r="AL137" i="12" s="1"/>
  <c r="AN137" i="12" s="1"/>
  <c r="AU135" i="12"/>
  <c r="V135" i="12" s="1"/>
  <c r="AM136" i="12"/>
  <c r="AP136" i="12" s="1"/>
  <c r="U136" i="12" s="1"/>
  <c r="M139" i="12"/>
  <c r="X138" i="12"/>
  <c r="AB138" i="12" s="1"/>
  <c r="AD138" i="12" s="1"/>
  <c r="AG135" i="11"/>
  <c r="AF135" i="11"/>
  <c r="M138" i="11"/>
  <c r="S137" i="11"/>
  <c r="Z137" i="11" s="1"/>
  <c r="AB137" i="11" s="1"/>
  <c r="AA136" i="11"/>
  <c r="AD136" i="11" s="1"/>
  <c r="X136" i="11" s="1"/>
  <c r="AE136" i="11" s="1"/>
  <c r="AG135" i="10"/>
  <c r="AI135" i="10" s="1"/>
  <c r="Y135" i="10" s="1"/>
  <c r="AF135" i="10"/>
  <c r="AA136" i="10"/>
  <c r="AD136" i="10" s="1"/>
  <c r="X136" i="10" s="1"/>
  <c r="AE136" i="10" s="1"/>
  <c r="M138" i="10"/>
  <c r="S137" i="10"/>
  <c r="Z137" i="10" s="1"/>
  <c r="AB137" i="10" s="1"/>
  <c r="AI135" i="11" l="1"/>
  <c r="Y135" i="11" s="1"/>
  <c r="AC138" i="12"/>
  <c r="AF138" i="12" s="1"/>
  <c r="S138" i="12" s="1"/>
  <c r="O139" i="12"/>
  <c r="Z138" i="12"/>
  <c r="AL138" i="12" s="1"/>
  <c r="AN138" i="12" s="1"/>
  <c r="P138" i="12"/>
  <c r="AA137" i="12"/>
  <c r="AQ137" i="12" s="1"/>
  <c r="AS137" i="12" s="1"/>
  <c r="AR136" i="12"/>
  <c r="AU136" i="12" s="1"/>
  <c r="V136" i="12" s="1"/>
  <c r="N139" i="12"/>
  <c r="Y138" i="12"/>
  <c r="AG138" i="12" s="1"/>
  <c r="AI138" i="12" s="1"/>
  <c r="M140" i="12"/>
  <c r="X139" i="12"/>
  <c r="AB139" i="12" s="1"/>
  <c r="AD139" i="12" s="1"/>
  <c r="AP137" i="12"/>
  <c r="U137" i="12" s="1"/>
  <c r="AH137" i="12"/>
  <c r="AK137" i="12" s="1"/>
  <c r="T137" i="12" s="1"/>
  <c r="AG136" i="11"/>
  <c r="AF136" i="11"/>
  <c r="M139" i="11"/>
  <c r="S138" i="11"/>
  <c r="Z138" i="11" s="1"/>
  <c r="AB138" i="11" s="1"/>
  <c r="AA137" i="11"/>
  <c r="AD137" i="11" s="1"/>
  <c r="X137" i="11" s="1"/>
  <c r="AE137" i="11" s="1"/>
  <c r="AG136" i="10"/>
  <c r="AI136" i="10" s="1"/>
  <c r="Y136" i="10" s="1"/>
  <c r="AF136" i="10"/>
  <c r="AA137" i="10"/>
  <c r="AD137" i="10" s="1"/>
  <c r="X137" i="10" s="1"/>
  <c r="AE137" i="10" s="1"/>
  <c r="M139" i="10"/>
  <c r="S138" i="10"/>
  <c r="Z138" i="10" s="1"/>
  <c r="AB138" i="10" s="1"/>
  <c r="AI136" i="11" l="1"/>
  <c r="Y136" i="11" s="1"/>
  <c r="AM138" i="12"/>
  <c r="M141" i="12"/>
  <c r="X140" i="12"/>
  <c r="AB140" i="12" s="1"/>
  <c r="AD140" i="12" s="1"/>
  <c r="AH138" i="12"/>
  <c r="AK138" i="12" s="1"/>
  <c r="T138" i="12" s="1"/>
  <c r="AR137" i="12"/>
  <c r="AU137" i="12" s="1"/>
  <c r="V137" i="12" s="1"/>
  <c r="O140" i="12"/>
  <c r="Z139" i="12"/>
  <c r="AL139" i="12" s="1"/>
  <c r="AN139" i="12" s="1"/>
  <c r="AP138" i="12"/>
  <c r="U138" i="12" s="1"/>
  <c r="N140" i="12"/>
  <c r="Y139" i="12"/>
  <c r="AG139" i="12" s="1"/>
  <c r="AI139" i="12" s="1"/>
  <c r="AC139" i="12"/>
  <c r="AF139" i="12" s="1"/>
  <c r="S139" i="12" s="1"/>
  <c r="P139" i="12"/>
  <c r="AA138" i="12"/>
  <c r="AQ138" i="12" s="1"/>
  <c r="AS138" i="12" s="1"/>
  <c r="AG137" i="11"/>
  <c r="AF137" i="11"/>
  <c r="M140" i="11"/>
  <c r="S139" i="11"/>
  <c r="Z139" i="11" s="1"/>
  <c r="AB139" i="11" s="1"/>
  <c r="AA138" i="11"/>
  <c r="AD138" i="11" s="1"/>
  <c r="X138" i="11" s="1"/>
  <c r="AE138" i="11" s="1"/>
  <c r="AG137" i="10"/>
  <c r="AF137" i="10"/>
  <c r="AA138" i="10"/>
  <c r="AD138" i="10" s="1"/>
  <c r="X138" i="10" s="1"/>
  <c r="AE138" i="10" s="1"/>
  <c r="M140" i="10"/>
  <c r="S139" i="10"/>
  <c r="Z139" i="10" s="1"/>
  <c r="AB139" i="10" s="1"/>
  <c r="AI137" i="10" l="1"/>
  <c r="Y137" i="10" s="1"/>
  <c r="AM139" i="12"/>
  <c r="AP139" i="12" s="1"/>
  <c r="U139" i="12" s="1"/>
  <c r="P140" i="12"/>
  <c r="AA139" i="12"/>
  <c r="AQ139" i="12" s="1"/>
  <c r="AS139" i="12" s="1"/>
  <c r="AH139" i="12"/>
  <c r="AK139" i="12" s="1"/>
  <c r="T139" i="12" s="1"/>
  <c r="O141" i="12"/>
  <c r="Z140" i="12"/>
  <c r="AL140" i="12" s="1"/>
  <c r="AN140" i="12" s="1"/>
  <c r="M142" i="12"/>
  <c r="X141" i="12"/>
  <c r="AB141" i="12" s="1"/>
  <c r="AD141" i="12" s="1"/>
  <c r="AR138" i="12"/>
  <c r="AU138" i="12" s="1"/>
  <c r="V138" i="12" s="1"/>
  <c r="N141" i="12"/>
  <c r="Y140" i="12"/>
  <c r="AG140" i="12" s="1"/>
  <c r="AI140" i="12" s="1"/>
  <c r="AC140" i="12"/>
  <c r="AF140" i="12" s="1"/>
  <c r="S140" i="12" s="1"/>
  <c r="AG138" i="11"/>
  <c r="AF138" i="11"/>
  <c r="M141" i="11"/>
  <c r="S140" i="11"/>
  <c r="Z140" i="11" s="1"/>
  <c r="AB140" i="11" s="1"/>
  <c r="AA139" i="11"/>
  <c r="AD139" i="11" s="1"/>
  <c r="X139" i="11" s="1"/>
  <c r="AE139" i="11" s="1"/>
  <c r="AI137" i="11"/>
  <c r="Y137" i="11" s="1"/>
  <c r="AG138" i="10"/>
  <c r="AF138" i="10"/>
  <c r="AA139" i="10"/>
  <c r="AD139" i="10" s="1"/>
  <c r="X139" i="10" s="1"/>
  <c r="AE139" i="10" s="1"/>
  <c r="M141" i="10"/>
  <c r="S140" i="10"/>
  <c r="Z140" i="10" s="1"/>
  <c r="AB140" i="10" s="1"/>
  <c r="AC141" i="12" l="1"/>
  <c r="AI138" i="10"/>
  <c r="Y138" i="10" s="1"/>
  <c r="AF141" i="12"/>
  <c r="S141" i="12" s="1"/>
  <c r="AM140" i="12"/>
  <c r="AP140" i="12" s="1"/>
  <c r="U140" i="12" s="1"/>
  <c r="P141" i="12"/>
  <c r="AA140" i="12"/>
  <c r="AQ140" i="12" s="1"/>
  <c r="AS140" i="12" s="1"/>
  <c r="AH140" i="12"/>
  <c r="AK140" i="12" s="1"/>
  <c r="T140" i="12" s="1"/>
  <c r="N142" i="12"/>
  <c r="Y141" i="12"/>
  <c r="AG141" i="12" s="1"/>
  <c r="AI141" i="12" s="1"/>
  <c r="M143" i="12"/>
  <c r="X142" i="12"/>
  <c r="AB142" i="12" s="1"/>
  <c r="AD142" i="12" s="1"/>
  <c r="O142" i="12"/>
  <c r="Z141" i="12"/>
  <c r="AL141" i="12" s="1"/>
  <c r="AN141" i="12" s="1"/>
  <c r="AR139" i="12"/>
  <c r="AU139" i="12" s="1"/>
  <c r="V139" i="12" s="1"/>
  <c r="AG139" i="11"/>
  <c r="AF139" i="11"/>
  <c r="M142" i="11"/>
  <c r="S141" i="11"/>
  <c r="Z141" i="11" s="1"/>
  <c r="AB141" i="11" s="1"/>
  <c r="AA140" i="11"/>
  <c r="AD140" i="11" s="1"/>
  <c r="X140" i="11" s="1"/>
  <c r="AE140" i="11" s="1"/>
  <c r="AI138" i="11"/>
  <c r="Y138" i="11" s="1"/>
  <c r="AG139" i="10"/>
  <c r="AI139" i="10" s="1"/>
  <c r="Y139" i="10" s="1"/>
  <c r="AF139" i="10"/>
  <c r="AA140" i="10"/>
  <c r="AD140" i="10" s="1"/>
  <c r="X140" i="10" s="1"/>
  <c r="AE140" i="10" s="1"/>
  <c r="M142" i="10"/>
  <c r="S141" i="10"/>
  <c r="Z141" i="10" s="1"/>
  <c r="AB141" i="10" s="1"/>
  <c r="M144" i="12" l="1"/>
  <c r="X143" i="12"/>
  <c r="AB143" i="12" s="1"/>
  <c r="AD143" i="12" s="1"/>
  <c r="N143" i="12"/>
  <c r="Y142" i="12"/>
  <c r="AG142" i="12" s="1"/>
  <c r="AI142" i="12" s="1"/>
  <c r="P142" i="12"/>
  <c r="AA141" i="12"/>
  <c r="AQ141" i="12" s="1"/>
  <c r="AS141" i="12" s="1"/>
  <c r="O143" i="12"/>
  <c r="AM142" i="12"/>
  <c r="Z142" i="12"/>
  <c r="AL142" i="12" s="1"/>
  <c r="AN142" i="12" s="1"/>
  <c r="AH141" i="12"/>
  <c r="AK141" i="12" s="1"/>
  <c r="T141" i="12" s="1"/>
  <c r="AM141" i="12"/>
  <c r="AP141" i="12" s="1"/>
  <c r="U141" i="12" s="1"/>
  <c r="AC142" i="12"/>
  <c r="AF142" i="12" s="1"/>
  <c r="S142" i="12" s="1"/>
  <c r="AR140" i="12"/>
  <c r="AU140" i="12" s="1"/>
  <c r="V140" i="12" s="1"/>
  <c r="AG140" i="11"/>
  <c r="AF140" i="11"/>
  <c r="M143" i="11"/>
  <c r="S142" i="11"/>
  <c r="Z142" i="11" s="1"/>
  <c r="AB142" i="11" s="1"/>
  <c r="AA141" i="11"/>
  <c r="AD141" i="11" s="1"/>
  <c r="X141" i="11" s="1"/>
  <c r="AE141" i="11" s="1"/>
  <c r="AI139" i="11"/>
  <c r="Y139" i="11" s="1"/>
  <c r="AG140" i="10"/>
  <c r="AF140" i="10"/>
  <c r="AA141" i="10"/>
  <c r="AD141" i="10" s="1"/>
  <c r="X141" i="10" s="1"/>
  <c r="AE141" i="10" s="1"/>
  <c r="M143" i="10"/>
  <c r="S142" i="10"/>
  <c r="Z142" i="10" s="1"/>
  <c r="AB142" i="10" s="1"/>
  <c r="AI140" i="10" l="1"/>
  <c r="Y140" i="10" s="1"/>
  <c r="AC143" i="12"/>
  <c r="AP142" i="12"/>
  <c r="U142" i="12" s="1"/>
  <c r="AR141" i="12"/>
  <c r="AU141" i="12" s="1"/>
  <c r="V141" i="12" s="1"/>
  <c r="AH142" i="12"/>
  <c r="AK142" i="12" s="1"/>
  <c r="T142" i="12" s="1"/>
  <c r="P143" i="12"/>
  <c r="AA142" i="12"/>
  <c r="AQ142" i="12" s="1"/>
  <c r="AS142" i="12" s="1"/>
  <c r="AF143" i="12"/>
  <c r="S143" i="12" s="1"/>
  <c r="N144" i="12"/>
  <c r="Y143" i="12"/>
  <c r="AG143" i="12" s="1"/>
  <c r="AI143" i="12" s="1"/>
  <c r="O144" i="12"/>
  <c r="Z143" i="12"/>
  <c r="AL143" i="12" s="1"/>
  <c r="AN143" i="12" s="1"/>
  <c r="M145" i="12"/>
  <c r="X144" i="12"/>
  <c r="AB144" i="12" s="1"/>
  <c r="AD144" i="12" s="1"/>
  <c r="AG141" i="11"/>
  <c r="AI141" i="11" s="1"/>
  <c r="Y141" i="11" s="1"/>
  <c r="AF141" i="11"/>
  <c r="M144" i="11"/>
  <c r="S143" i="11"/>
  <c r="Z143" i="11" s="1"/>
  <c r="AB143" i="11" s="1"/>
  <c r="AA142" i="11"/>
  <c r="AD142" i="11" s="1"/>
  <c r="X142" i="11" s="1"/>
  <c r="AE142" i="11" s="1"/>
  <c r="AI140" i="11"/>
  <c r="Y140" i="11" s="1"/>
  <c r="AG141" i="10"/>
  <c r="AI141" i="10" s="1"/>
  <c r="Y141" i="10" s="1"/>
  <c r="AF141" i="10"/>
  <c r="AA142" i="10"/>
  <c r="AD142" i="10" s="1"/>
  <c r="X142" i="10" s="1"/>
  <c r="AE142" i="10" s="1"/>
  <c r="M144" i="10"/>
  <c r="S143" i="10"/>
  <c r="Z143" i="10" s="1"/>
  <c r="AB143" i="10" s="1"/>
  <c r="AC144" i="12" l="1"/>
  <c r="AH143" i="12"/>
  <c r="AK143" i="12" s="1"/>
  <c r="T143" i="12" s="1"/>
  <c r="AR142" i="12"/>
  <c r="AU142" i="12" s="1"/>
  <c r="V142" i="12" s="1"/>
  <c r="O145" i="12"/>
  <c r="Z144" i="12"/>
  <c r="AL144" i="12" s="1"/>
  <c r="AN144" i="12" s="1"/>
  <c r="AF144" i="12"/>
  <c r="S144" i="12" s="1"/>
  <c r="M146" i="12"/>
  <c r="X145" i="12"/>
  <c r="AB145" i="12" s="1"/>
  <c r="AD145" i="12" s="1"/>
  <c r="AM143" i="12"/>
  <c r="AP143" i="12" s="1"/>
  <c r="U143" i="12" s="1"/>
  <c r="N145" i="12"/>
  <c r="Y144" i="12"/>
  <c r="AG144" i="12" s="1"/>
  <c r="AI144" i="12" s="1"/>
  <c r="P144" i="12"/>
  <c r="AA143" i="12"/>
  <c r="AQ143" i="12" s="1"/>
  <c r="AS143" i="12" s="1"/>
  <c r="AG142" i="11"/>
  <c r="AF142" i="11"/>
  <c r="M145" i="11"/>
  <c r="S144" i="11"/>
  <c r="Z144" i="11" s="1"/>
  <c r="AB144" i="11" s="1"/>
  <c r="AA143" i="11"/>
  <c r="AD143" i="11" s="1"/>
  <c r="X143" i="11" s="1"/>
  <c r="AE143" i="11" s="1"/>
  <c r="AG142" i="10"/>
  <c r="AI142" i="10" s="1"/>
  <c r="Y142" i="10" s="1"/>
  <c r="AF142" i="10"/>
  <c r="AA143" i="10"/>
  <c r="AD143" i="10" s="1"/>
  <c r="X143" i="10" s="1"/>
  <c r="AE143" i="10" s="1"/>
  <c r="M145" i="10"/>
  <c r="S144" i="10"/>
  <c r="Z144" i="10" s="1"/>
  <c r="AB144" i="10" s="1"/>
  <c r="AH144" i="12" l="1"/>
  <c r="AK144" i="12" s="1"/>
  <c r="T144" i="12" s="1"/>
  <c r="M147" i="12"/>
  <c r="X146" i="12"/>
  <c r="AB146" i="12" s="1"/>
  <c r="AD146" i="12" s="1"/>
  <c r="AM144" i="12"/>
  <c r="AP144" i="12"/>
  <c r="U144" i="12" s="1"/>
  <c r="P145" i="12"/>
  <c r="AA144" i="12"/>
  <c r="AQ144" i="12" s="1"/>
  <c r="AS144" i="12" s="1"/>
  <c r="N146" i="12"/>
  <c r="Y145" i="12"/>
  <c r="AG145" i="12" s="1"/>
  <c r="AI145" i="12" s="1"/>
  <c r="AC145" i="12"/>
  <c r="O146" i="12"/>
  <c r="Z145" i="12"/>
  <c r="AL145" i="12" s="1"/>
  <c r="AN145" i="12" s="1"/>
  <c r="AF145" i="12"/>
  <c r="S145" i="12" s="1"/>
  <c r="AR143" i="12"/>
  <c r="AU143" i="12" s="1"/>
  <c r="V143" i="12" s="1"/>
  <c r="AG143" i="11"/>
  <c r="AI143" i="11" s="1"/>
  <c r="Y143" i="11" s="1"/>
  <c r="AF143" i="11"/>
  <c r="M146" i="11"/>
  <c r="S145" i="11"/>
  <c r="Z145" i="11" s="1"/>
  <c r="AB145" i="11" s="1"/>
  <c r="AA144" i="11"/>
  <c r="AD144" i="11" s="1"/>
  <c r="X144" i="11" s="1"/>
  <c r="AE144" i="11" s="1"/>
  <c r="AI142" i="11"/>
  <c r="Y142" i="11" s="1"/>
  <c r="AG143" i="10"/>
  <c r="AI143" i="10" s="1"/>
  <c r="Y143" i="10" s="1"/>
  <c r="AF143" i="10"/>
  <c r="AA144" i="10"/>
  <c r="AD144" i="10" s="1"/>
  <c r="X144" i="10" s="1"/>
  <c r="AE144" i="10" s="1"/>
  <c r="M146" i="10"/>
  <c r="S145" i="10"/>
  <c r="Z145" i="10" s="1"/>
  <c r="AB145" i="10" s="1"/>
  <c r="AC146" i="12" l="1"/>
  <c r="AF146" i="12"/>
  <c r="S146" i="12" s="1"/>
  <c r="O147" i="12"/>
  <c r="Z146" i="12"/>
  <c r="AL146" i="12" s="1"/>
  <c r="AN146" i="12" s="1"/>
  <c r="N147" i="12"/>
  <c r="AH146" i="12"/>
  <c r="Y146" i="12"/>
  <c r="AG146" i="12" s="1"/>
  <c r="AI146" i="12" s="1"/>
  <c r="P146" i="12"/>
  <c r="AA145" i="12"/>
  <c r="AQ145" i="12" s="1"/>
  <c r="AS145" i="12" s="1"/>
  <c r="AM145" i="12"/>
  <c r="AP145" i="12" s="1"/>
  <c r="U145" i="12" s="1"/>
  <c r="AH145" i="12"/>
  <c r="AK145" i="12" s="1"/>
  <c r="T145" i="12" s="1"/>
  <c r="AR144" i="12"/>
  <c r="AU144" i="12" s="1"/>
  <c r="V144" i="12" s="1"/>
  <c r="M148" i="12"/>
  <c r="X147" i="12"/>
  <c r="AB147" i="12" s="1"/>
  <c r="AD147" i="12" s="1"/>
  <c r="AG144" i="11"/>
  <c r="AF144" i="11"/>
  <c r="M147" i="11"/>
  <c r="S146" i="11"/>
  <c r="Z146" i="11" s="1"/>
  <c r="AB146" i="11" s="1"/>
  <c r="AA145" i="11"/>
  <c r="AD145" i="11" s="1"/>
  <c r="X145" i="11" s="1"/>
  <c r="AE145" i="11" s="1"/>
  <c r="AG144" i="10"/>
  <c r="AI144" i="10" s="1"/>
  <c r="Y144" i="10" s="1"/>
  <c r="AF144" i="10"/>
  <c r="AA145" i="10"/>
  <c r="AD145" i="10" s="1"/>
  <c r="X145" i="10" s="1"/>
  <c r="AE145" i="10" s="1"/>
  <c r="M147" i="10"/>
  <c r="S146" i="10"/>
  <c r="Z146" i="10" s="1"/>
  <c r="AB146" i="10" s="1"/>
  <c r="AC147" i="12" l="1"/>
  <c r="AF147" i="12"/>
  <c r="S147" i="12" s="1"/>
  <c r="AR145" i="12"/>
  <c r="N148" i="12"/>
  <c r="Y147" i="12"/>
  <c r="AG147" i="12" s="1"/>
  <c r="AI147" i="12" s="1"/>
  <c r="P147" i="12"/>
  <c r="AA146" i="12"/>
  <c r="AQ146" i="12" s="1"/>
  <c r="AS146" i="12" s="1"/>
  <c r="O148" i="12"/>
  <c r="Z147" i="12"/>
  <c r="AL147" i="12" s="1"/>
  <c r="AN147" i="12" s="1"/>
  <c r="M149" i="12"/>
  <c r="X148" i="12"/>
  <c r="AB148" i="12" s="1"/>
  <c r="AD148" i="12" s="1"/>
  <c r="AU145" i="12"/>
  <c r="V145" i="12" s="1"/>
  <c r="AK146" i="12"/>
  <c r="T146" i="12" s="1"/>
  <c r="AM146" i="12"/>
  <c r="AP146" i="12" s="1"/>
  <c r="U146" i="12" s="1"/>
  <c r="AG145" i="11"/>
  <c r="AF145" i="11"/>
  <c r="M148" i="11"/>
  <c r="S147" i="11"/>
  <c r="Z147" i="11" s="1"/>
  <c r="AB147" i="11" s="1"/>
  <c r="AA146" i="11"/>
  <c r="AD146" i="11" s="1"/>
  <c r="X146" i="11" s="1"/>
  <c r="AE146" i="11" s="1"/>
  <c r="AI144" i="11"/>
  <c r="Y144" i="11" s="1"/>
  <c r="AG145" i="10"/>
  <c r="AF145" i="10"/>
  <c r="AA146" i="10"/>
  <c r="AD146" i="10" s="1"/>
  <c r="X146" i="10" s="1"/>
  <c r="AE146" i="10" s="1"/>
  <c r="M148" i="10"/>
  <c r="S147" i="10"/>
  <c r="Z147" i="10" s="1"/>
  <c r="AB147" i="10" s="1"/>
  <c r="AI145" i="10" l="1"/>
  <c r="Y145" i="10" s="1"/>
  <c r="AI145" i="11"/>
  <c r="Y145" i="11" s="1"/>
  <c r="AC148" i="12"/>
  <c r="AH147" i="12"/>
  <c r="P148" i="12"/>
  <c r="AA147" i="12"/>
  <c r="AQ147" i="12" s="1"/>
  <c r="AS147" i="12" s="1"/>
  <c r="N149" i="12"/>
  <c r="Y148" i="12"/>
  <c r="AG148" i="12" s="1"/>
  <c r="AI148" i="12" s="1"/>
  <c r="AF148" i="12"/>
  <c r="S148" i="12" s="1"/>
  <c r="AM147" i="12"/>
  <c r="AP147" i="12" s="1"/>
  <c r="U147" i="12" s="1"/>
  <c r="AR146" i="12"/>
  <c r="AU146" i="12"/>
  <c r="V146" i="12" s="1"/>
  <c r="M150" i="12"/>
  <c r="X149" i="12"/>
  <c r="AB149" i="12" s="1"/>
  <c r="AD149" i="12" s="1"/>
  <c r="O149" i="12"/>
  <c r="Z148" i="12"/>
  <c r="AL148" i="12" s="1"/>
  <c r="AN148" i="12" s="1"/>
  <c r="AK147" i="12"/>
  <c r="T147" i="12" s="1"/>
  <c r="AG146" i="11"/>
  <c r="AF146" i="11"/>
  <c r="M149" i="11"/>
  <c r="S148" i="11"/>
  <c r="Z148" i="11" s="1"/>
  <c r="AB148" i="11" s="1"/>
  <c r="AA147" i="11"/>
  <c r="AD147" i="11" s="1"/>
  <c r="X147" i="11" s="1"/>
  <c r="AE147" i="11" s="1"/>
  <c r="AG146" i="10"/>
  <c r="AF146" i="10"/>
  <c r="AA147" i="10"/>
  <c r="AD147" i="10"/>
  <c r="X147" i="10" s="1"/>
  <c r="AE147" i="10" s="1"/>
  <c r="M149" i="10"/>
  <c r="S148" i="10"/>
  <c r="Z148" i="10" s="1"/>
  <c r="AB148" i="10" s="1"/>
  <c r="AI146" i="10" l="1"/>
  <c r="Y146" i="10" s="1"/>
  <c r="AM148" i="12"/>
  <c r="AC149" i="12"/>
  <c r="O150" i="12"/>
  <c r="Z149" i="12"/>
  <c r="AL149" i="12" s="1"/>
  <c r="AN149" i="12" s="1"/>
  <c r="P149" i="12"/>
  <c r="AA148" i="12"/>
  <c r="AQ148" i="12" s="1"/>
  <c r="AS148" i="12" s="1"/>
  <c r="AF149" i="12"/>
  <c r="S149" i="12" s="1"/>
  <c r="AH148" i="12"/>
  <c r="AK148" i="12" s="1"/>
  <c r="T148" i="12" s="1"/>
  <c r="AR147" i="12"/>
  <c r="AU147" i="12" s="1"/>
  <c r="V147" i="12" s="1"/>
  <c r="AP148" i="12"/>
  <c r="U148" i="12" s="1"/>
  <c r="M151" i="12"/>
  <c r="X150" i="12"/>
  <c r="AB150" i="12" s="1"/>
  <c r="AD150" i="12" s="1"/>
  <c r="N150" i="12"/>
  <c r="Y149" i="12"/>
  <c r="AG149" i="12" s="1"/>
  <c r="AI149" i="12" s="1"/>
  <c r="AG147" i="11"/>
  <c r="AF147" i="11"/>
  <c r="M150" i="11"/>
  <c r="S149" i="11"/>
  <c r="Z149" i="11" s="1"/>
  <c r="AB149" i="11" s="1"/>
  <c r="AA148" i="11"/>
  <c r="AD148" i="11" s="1"/>
  <c r="X148" i="11" s="1"/>
  <c r="AE148" i="11" s="1"/>
  <c r="AI146" i="11"/>
  <c r="Y146" i="11" s="1"/>
  <c r="AA148" i="10"/>
  <c r="AD148" i="10" s="1"/>
  <c r="X148" i="10" s="1"/>
  <c r="AE148" i="10" s="1"/>
  <c r="AG147" i="10"/>
  <c r="AI147" i="10" s="1"/>
  <c r="Y147" i="10" s="1"/>
  <c r="AF147" i="10"/>
  <c r="M150" i="10"/>
  <c r="S149" i="10"/>
  <c r="Z149" i="10" s="1"/>
  <c r="AB149" i="10" s="1"/>
  <c r="AI147" i="11" l="1"/>
  <c r="Y147" i="11" s="1"/>
  <c r="P150" i="12"/>
  <c r="AA149" i="12"/>
  <c r="AQ149" i="12" s="1"/>
  <c r="AS149" i="12" s="1"/>
  <c r="AM149" i="12"/>
  <c r="AP149" i="12" s="1"/>
  <c r="U149" i="12" s="1"/>
  <c r="N151" i="12"/>
  <c r="Y150" i="12"/>
  <c r="AG150" i="12" s="1"/>
  <c r="AI150" i="12" s="1"/>
  <c r="M152" i="12"/>
  <c r="X151" i="12"/>
  <c r="AB151" i="12" s="1"/>
  <c r="AD151" i="12" s="1"/>
  <c r="AR148" i="12"/>
  <c r="O151" i="12"/>
  <c r="Z150" i="12"/>
  <c r="AL150" i="12" s="1"/>
  <c r="AN150" i="12" s="1"/>
  <c r="AU148" i="12"/>
  <c r="V148" i="12" s="1"/>
  <c r="AH149" i="12"/>
  <c r="AK149" i="12" s="1"/>
  <c r="T149" i="12" s="1"/>
  <c r="AC150" i="12"/>
  <c r="AF150" i="12" s="1"/>
  <c r="S150" i="12" s="1"/>
  <c r="AG148" i="11"/>
  <c r="AF148" i="11"/>
  <c r="M151" i="11"/>
  <c r="S150" i="11"/>
  <c r="Z150" i="11" s="1"/>
  <c r="AB150" i="11" s="1"/>
  <c r="AA149" i="11"/>
  <c r="AD149" i="11" s="1"/>
  <c r="X149" i="11" s="1"/>
  <c r="AE149" i="11" s="1"/>
  <c r="AG148" i="10"/>
  <c r="AF148" i="10"/>
  <c r="M151" i="10"/>
  <c r="S150" i="10"/>
  <c r="Z150" i="10" s="1"/>
  <c r="AB150" i="10" s="1"/>
  <c r="AA149" i="10"/>
  <c r="AD149" i="10" s="1"/>
  <c r="X149" i="10" s="1"/>
  <c r="AE149" i="10" s="1"/>
  <c r="AM150" i="12" l="1"/>
  <c r="AP150" i="12" s="1"/>
  <c r="U150" i="12" s="1"/>
  <c r="AH150" i="12"/>
  <c r="O152" i="12"/>
  <c r="Z151" i="12"/>
  <c r="AL151" i="12" s="1"/>
  <c r="AN151" i="12" s="1"/>
  <c r="AC151" i="12"/>
  <c r="N152" i="12"/>
  <c r="Y151" i="12"/>
  <c r="AG151" i="12" s="1"/>
  <c r="AI151" i="12" s="1"/>
  <c r="AR149" i="12"/>
  <c r="AF151" i="12"/>
  <c r="S151" i="12" s="1"/>
  <c r="M153" i="12"/>
  <c r="X152" i="12"/>
  <c r="AB152" i="12" s="1"/>
  <c r="AD152" i="12" s="1"/>
  <c r="P151" i="12"/>
  <c r="AA150" i="12"/>
  <c r="AQ150" i="12" s="1"/>
  <c r="AS150" i="12" s="1"/>
  <c r="AK150" i="12"/>
  <c r="T150" i="12" s="1"/>
  <c r="AU149" i="12"/>
  <c r="V149" i="12" s="1"/>
  <c r="AG149" i="11"/>
  <c r="AF149" i="11"/>
  <c r="M152" i="11"/>
  <c r="S151" i="11"/>
  <c r="Z151" i="11" s="1"/>
  <c r="AB151" i="11" s="1"/>
  <c r="AA150" i="11"/>
  <c r="AD150" i="11" s="1"/>
  <c r="X150" i="11" s="1"/>
  <c r="AE150" i="11" s="1"/>
  <c r="AI148" i="11"/>
  <c r="Y148" i="11" s="1"/>
  <c r="AG149" i="10"/>
  <c r="AF149" i="10"/>
  <c r="M152" i="10"/>
  <c r="S151" i="10"/>
  <c r="Z151" i="10" s="1"/>
  <c r="AB151" i="10" s="1"/>
  <c r="AA150" i="10"/>
  <c r="AD150" i="10" s="1"/>
  <c r="X150" i="10" s="1"/>
  <c r="AE150" i="10" s="1"/>
  <c r="AI148" i="10"/>
  <c r="Y148" i="10" s="1"/>
  <c r="AR150" i="12" l="1"/>
  <c r="N153" i="12"/>
  <c r="Y152" i="12"/>
  <c r="AG152" i="12" s="1"/>
  <c r="AI152" i="12" s="1"/>
  <c r="AU150" i="12"/>
  <c r="V150" i="12" s="1"/>
  <c r="M154" i="12"/>
  <c r="X153" i="12"/>
  <c r="AB153" i="12" s="1"/>
  <c r="AD153" i="12" s="1"/>
  <c r="O153" i="12"/>
  <c r="Z152" i="12"/>
  <c r="AL152" i="12" s="1"/>
  <c r="AN152" i="12" s="1"/>
  <c r="P152" i="12"/>
  <c r="AA151" i="12"/>
  <c r="AQ151" i="12" s="1"/>
  <c r="AS151" i="12" s="1"/>
  <c r="AC152" i="12"/>
  <c r="AF152" i="12" s="1"/>
  <c r="S152" i="12" s="1"/>
  <c r="AH151" i="12"/>
  <c r="AK151" i="12" s="1"/>
  <c r="T151" i="12" s="1"/>
  <c r="AM151" i="12"/>
  <c r="AP151" i="12" s="1"/>
  <c r="U151" i="12" s="1"/>
  <c r="AG150" i="11"/>
  <c r="AF150" i="11"/>
  <c r="M153" i="11"/>
  <c r="S152" i="11"/>
  <c r="Z152" i="11" s="1"/>
  <c r="AB152" i="11" s="1"/>
  <c r="AA151" i="11"/>
  <c r="AD151" i="11" s="1"/>
  <c r="X151" i="11" s="1"/>
  <c r="AE151" i="11" s="1"/>
  <c r="AI149" i="11"/>
  <c r="Y149" i="11" s="1"/>
  <c r="AG150" i="10"/>
  <c r="AF150" i="10"/>
  <c r="M153" i="10"/>
  <c r="S152" i="10"/>
  <c r="Z152" i="10" s="1"/>
  <c r="AB152" i="10" s="1"/>
  <c r="AA151" i="10"/>
  <c r="AD151" i="10" s="1"/>
  <c r="X151" i="10" s="1"/>
  <c r="AE151" i="10" s="1"/>
  <c r="AI149" i="10"/>
  <c r="Y149" i="10" s="1"/>
  <c r="AR151" i="12" l="1"/>
  <c r="O154" i="12"/>
  <c r="Z153" i="12"/>
  <c r="AL153" i="12" s="1"/>
  <c r="AN153" i="12" s="1"/>
  <c r="AC153" i="12"/>
  <c r="AH152" i="12"/>
  <c r="AK152" i="12" s="1"/>
  <c r="T152" i="12" s="1"/>
  <c r="P153" i="12"/>
  <c r="AA152" i="12"/>
  <c r="AQ152" i="12" s="1"/>
  <c r="AS152" i="12" s="1"/>
  <c r="AM152" i="12"/>
  <c r="M155" i="12"/>
  <c r="X154" i="12"/>
  <c r="AB154" i="12" s="1"/>
  <c r="AD154" i="12" s="1"/>
  <c r="N154" i="12"/>
  <c r="Y153" i="12"/>
  <c r="AG153" i="12" s="1"/>
  <c r="AI153" i="12" s="1"/>
  <c r="AU151" i="12"/>
  <c r="V151" i="12" s="1"/>
  <c r="AP152" i="12"/>
  <c r="U152" i="12" s="1"/>
  <c r="AF153" i="12"/>
  <c r="S153" i="12" s="1"/>
  <c r="AG151" i="11"/>
  <c r="AI151" i="11" s="1"/>
  <c r="Y151" i="11" s="1"/>
  <c r="AF151" i="11"/>
  <c r="M154" i="11"/>
  <c r="S153" i="11"/>
  <c r="Z153" i="11" s="1"/>
  <c r="AB153" i="11" s="1"/>
  <c r="AA152" i="11"/>
  <c r="AD152" i="11" s="1"/>
  <c r="X152" i="11" s="1"/>
  <c r="AE152" i="11" s="1"/>
  <c r="AI150" i="11"/>
  <c r="Y150" i="11" s="1"/>
  <c r="AG151" i="10"/>
  <c r="AI151" i="10" s="1"/>
  <c r="Y151" i="10" s="1"/>
  <c r="AF151" i="10"/>
  <c r="M154" i="10"/>
  <c r="S153" i="10"/>
  <c r="Z153" i="10" s="1"/>
  <c r="AB153" i="10" s="1"/>
  <c r="AA152" i="10"/>
  <c r="AD152" i="10" s="1"/>
  <c r="X152" i="10" s="1"/>
  <c r="AE152" i="10" s="1"/>
  <c r="AI150" i="10"/>
  <c r="Y150" i="10" s="1"/>
  <c r="AR152" i="12" l="1"/>
  <c r="AM153" i="12"/>
  <c r="AH153" i="12"/>
  <c r="AC154" i="12"/>
  <c r="N155" i="12"/>
  <c r="AH154" i="12"/>
  <c r="Y154" i="12"/>
  <c r="AG154" i="12" s="1"/>
  <c r="AI154" i="12" s="1"/>
  <c r="O155" i="12"/>
  <c r="Z154" i="12"/>
  <c r="AL154" i="12" s="1"/>
  <c r="AN154" i="12" s="1"/>
  <c r="AF154" i="12"/>
  <c r="S154" i="12" s="1"/>
  <c r="AU152" i="12"/>
  <c r="V152" i="12" s="1"/>
  <c r="AK153" i="12"/>
  <c r="T153" i="12" s="1"/>
  <c r="M156" i="12"/>
  <c r="X155" i="12"/>
  <c r="AB155" i="12" s="1"/>
  <c r="AD155" i="12" s="1"/>
  <c r="P154" i="12"/>
  <c r="AA153" i="12"/>
  <c r="AQ153" i="12" s="1"/>
  <c r="AS153" i="12" s="1"/>
  <c r="AP153" i="12"/>
  <c r="U153" i="12" s="1"/>
  <c r="AG152" i="11"/>
  <c r="AI152" i="11" s="1"/>
  <c r="Y152" i="11" s="1"/>
  <c r="AF152" i="11"/>
  <c r="M155" i="11"/>
  <c r="S154" i="11"/>
  <c r="Z154" i="11" s="1"/>
  <c r="AB154" i="11" s="1"/>
  <c r="AA153" i="11"/>
  <c r="AD153" i="11" s="1"/>
  <c r="X153" i="11" s="1"/>
  <c r="AE153" i="11" s="1"/>
  <c r="AG152" i="10"/>
  <c r="AF152" i="10"/>
  <c r="M155" i="10"/>
  <c r="S154" i="10"/>
  <c r="Z154" i="10" s="1"/>
  <c r="AB154" i="10" s="1"/>
  <c r="AA153" i="10"/>
  <c r="AD153" i="10" s="1"/>
  <c r="X153" i="10" s="1"/>
  <c r="AE153" i="10" s="1"/>
  <c r="AC155" i="12" l="1"/>
  <c r="P155" i="12"/>
  <c r="AA154" i="12"/>
  <c r="AQ154" i="12" s="1"/>
  <c r="AS154" i="12" s="1"/>
  <c r="AR153" i="12"/>
  <c r="AU153" i="12" s="1"/>
  <c r="V153" i="12" s="1"/>
  <c r="AM154" i="12"/>
  <c r="AP154" i="12" s="1"/>
  <c r="U154" i="12" s="1"/>
  <c r="N156" i="12"/>
  <c r="Y155" i="12"/>
  <c r="AG155" i="12" s="1"/>
  <c r="AI155" i="12" s="1"/>
  <c r="AF155" i="12"/>
  <c r="S155" i="12" s="1"/>
  <c r="O156" i="12"/>
  <c r="Z155" i="12"/>
  <c r="AL155" i="12" s="1"/>
  <c r="AN155" i="12" s="1"/>
  <c r="M157" i="12"/>
  <c r="X156" i="12"/>
  <c r="AB156" i="12" s="1"/>
  <c r="AD156" i="12" s="1"/>
  <c r="AK154" i="12"/>
  <c r="T154" i="12" s="1"/>
  <c r="AG153" i="11"/>
  <c r="AF153" i="11"/>
  <c r="M156" i="11"/>
  <c r="S155" i="11"/>
  <c r="Z155" i="11" s="1"/>
  <c r="AB155" i="11" s="1"/>
  <c r="AA154" i="11"/>
  <c r="AD154" i="11" s="1"/>
  <c r="X154" i="11" s="1"/>
  <c r="AE154" i="11" s="1"/>
  <c r="AG153" i="10"/>
  <c r="AI153" i="10" s="1"/>
  <c r="Y153" i="10" s="1"/>
  <c r="AF153" i="10"/>
  <c r="M156" i="10"/>
  <c r="S155" i="10"/>
  <c r="Z155" i="10" s="1"/>
  <c r="AB155" i="10" s="1"/>
  <c r="AA154" i="10"/>
  <c r="AD154" i="10" s="1"/>
  <c r="X154" i="10" s="1"/>
  <c r="AE154" i="10" s="1"/>
  <c r="AI152" i="10"/>
  <c r="Y152" i="10" s="1"/>
  <c r="AI153" i="11" l="1"/>
  <c r="Y153" i="11" s="1"/>
  <c r="AM155" i="12"/>
  <c r="AH155" i="12"/>
  <c r="AP155" i="12"/>
  <c r="U155" i="12" s="1"/>
  <c r="AC156" i="12"/>
  <c r="O157" i="12"/>
  <c r="Z156" i="12"/>
  <c r="AL156" i="12" s="1"/>
  <c r="AN156" i="12" s="1"/>
  <c r="N157" i="12"/>
  <c r="Y156" i="12"/>
  <c r="AG156" i="12" s="1"/>
  <c r="AI156" i="12" s="1"/>
  <c r="M158" i="12"/>
  <c r="X157" i="12"/>
  <c r="AB157" i="12" s="1"/>
  <c r="AD157" i="12" s="1"/>
  <c r="P156" i="12"/>
  <c r="AA155" i="12"/>
  <c r="AQ155" i="12" s="1"/>
  <c r="AS155" i="12" s="1"/>
  <c r="AF156" i="12"/>
  <c r="S156" i="12" s="1"/>
  <c r="AK155" i="12"/>
  <c r="T155" i="12" s="1"/>
  <c r="AR154" i="12"/>
  <c r="AU154" i="12" s="1"/>
  <c r="V154" i="12" s="1"/>
  <c r="AG154" i="11"/>
  <c r="AI154" i="11" s="1"/>
  <c r="Y154" i="11" s="1"/>
  <c r="AF154" i="11"/>
  <c r="M157" i="11"/>
  <c r="S156" i="11"/>
  <c r="Z156" i="11" s="1"/>
  <c r="AB156" i="11" s="1"/>
  <c r="AA155" i="11"/>
  <c r="AD155" i="11" s="1"/>
  <c r="X155" i="11" s="1"/>
  <c r="AE155" i="11" s="1"/>
  <c r="AG154" i="10"/>
  <c r="AF154" i="10"/>
  <c r="AA155" i="10"/>
  <c r="AD155" i="10" s="1"/>
  <c r="X155" i="10" s="1"/>
  <c r="AE155" i="10" s="1"/>
  <c r="M157" i="10"/>
  <c r="S156" i="10"/>
  <c r="Z156" i="10" s="1"/>
  <c r="AB156" i="10" s="1"/>
  <c r="AR155" i="12" l="1"/>
  <c r="AM156" i="12"/>
  <c r="AP156" i="12" s="1"/>
  <c r="U156" i="12" s="1"/>
  <c r="AU155" i="12"/>
  <c r="V155" i="12" s="1"/>
  <c r="M159" i="12"/>
  <c r="X158" i="12"/>
  <c r="AB158" i="12" s="1"/>
  <c r="AD158" i="12" s="1"/>
  <c r="AH156" i="12"/>
  <c r="AK156" i="12" s="1"/>
  <c r="T156" i="12" s="1"/>
  <c r="O158" i="12"/>
  <c r="Z157" i="12"/>
  <c r="AL157" i="12" s="1"/>
  <c r="AN157" i="12" s="1"/>
  <c r="P157" i="12"/>
  <c r="AA156" i="12"/>
  <c r="AQ156" i="12" s="1"/>
  <c r="AS156" i="12" s="1"/>
  <c r="AC157" i="12"/>
  <c r="AF157" i="12" s="1"/>
  <c r="S157" i="12" s="1"/>
  <c r="N158" i="12"/>
  <c r="Y157" i="12"/>
  <c r="AG157" i="12" s="1"/>
  <c r="AI157" i="12" s="1"/>
  <c r="AG155" i="11"/>
  <c r="AI155" i="11" s="1"/>
  <c r="Y155" i="11" s="1"/>
  <c r="AF155" i="11"/>
  <c r="M158" i="11"/>
  <c r="S157" i="11"/>
  <c r="Z157" i="11" s="1"/>
  <c r="AB157" i="11" s="1"/>
  <c r="AA156" i="11"/>
  <c r="AD156" i="11" s="1"/>
  <c r="X156" i="11" s="1"/>
  <c r="AE156" i="11" s="1"/>
  <c r="AG155" i="10"/>
  <c r="AF155" i="10"/>
  <c r="AA156" i="10"/>
  <c r="AD156" i="10" s="1"/>
  <c r="X156" i="10" s="1"/>
  <c r="AE156" i="10" s="1"/>
  <c r="M158" i="10"/>
  <c r="S157" i="10"/>
  <c r="Z157" i="10" s="1"/>
  <c r="AB157" i="10" s="1"/>
  <c r="AI154" i="10"/>
  <c r="Y154" i="10" s="1"/>
  <c r="AH157" i="12" l="1"/>
  <c r="P158" i="12"/>
  <c r="AA157" i="12"/>
  <c r="AQ157" i="12" s="1"/>
  <c r="AS157" i="12" s="1"/>
  <c r="AM157" i="12"/>
  <c r="AP157" i="12" s="1"/>
  <c r="U157" i="12" s="1"/>
  <c r="M160" i="12"/>
  <c r="X159" i="12"/>
  <c r="AB159" i="12" s="1"/>
  <c r="AD159" i="12" s="1"/>
  <c r="AK157" i="12"/>
  <c r="T157" i="12" s="1"/>
  <c r="N159" i="12"/>
  <c r="Y158" i="12"/>
  <c r="AG158" i="12" s="1"/>
  <c r="AI158" i="12" s="1"/>
  <c r="AR156" i="12"/>
  <c r="AU156" i="12" s="1"/>
  <c r="V156" i="12" s="1"/>
  <c r="O159" i="12"/>
  <c r="Z158" i="12"/>
  <c r="AL158" i="12" s="1"/>
  <c r="AN158" i="12" s="1"/>
  <c r="AC158" i="12"/>
  <c r="AF158" i="12" s="1"/>
  <c r="S158" i="12" s="1"/>
  <c r="AG156" i="11"/>
  <c r="AF156" i="11"/>
  <c r="M159" i="11"/>
  <c r="S158" i="11"/>
  <c r="Z158" i="11" s="1"/>
  <c r="AB158" i="11" s="1"/>
  <c r="AA157" i="11"/>
  <c r="AD157" i="11" s="1"/>
  <c r="X157" i="11" s="1"/>
  <c r="AE157" i="11" s="1"/>
  <c r="AG156" i="10"/>
  <c r="AF156" i="10"/>
  <c r="AA157" i="10"/>
  <c r="AD157" i="10" s="1"/>
  <c r="X157" i="10" s="1"/>
  <c r="AE157" i="10" s="1"/>
  <c r="M159" i="10"/>
  <c r="S158" i="10"/>
  <c r="Z158" i="10" s="1"/>
  <c r="AB158" i="10" s="1"/>
  <c r="AI155" i="10"/>
  <c r="Y155" i="10" s="1"/>
  <c r="AC159" i="12" l="1"/>
  <c r="AF159" i="12" s="1"/>
  <c r="S159" i="12" s="1"/>
  <c r="AR157" i="12"/>
  <c r="AI156" i="11"/>
  <c r="Y156" i="11" s="1"/>
  <c r="AH158" i="12"/>
  <c r="AK158" i="12" s="1"/>
  <c r="T158" i="12" s="1"/>
  <c r="AM158" i="12"/>
  <c r="AU157" i="12"/>
  <c r="V157" i="12" s="1"/>
  <c r="AP158" i="12"/>
  <c r="U158" i="12" s="1"/>
  <c r="O160" i="12"/>
  <c r="Z159" i="12"/>
  <c r="AL159" i="12" s="1"/>
  <c r="AN159" i="12" s="1"/>
  <c r="N160" i="12"/>
  <c r="Y159" i="12"/>
  <c r="AG159" i="12" s="1"/>
  <c r="AI159" i="12" s="1"/>
  <c r="M161" i="12"/>
  <c r="X160" i="12"/>
  <c r="AB160" i="12" s="1"/>
  <c r="AD160" i="12" s="1"/>
  <c r="P159" i="12"/>
  <c r="AA158" i="12"/>
  <c r="AQ158" i="12" s="1"/>
  <c r="AS158" i="12" s="1"/>
  <c r="AG157" i="11"/>
  <c r="AF157" i="11"/>
  <c r="M160" i="11"/>
  <c r="S159" i="11"/>
  <c r="Z159" i="11" s="1"/>
  <c r="AB159" i="11" s="1"/>
  <c r="AA158" i="11"/>
  <c r="AD158" i="11" s="1"/>
  <c r="X158" i="11" s="1"/>
  <c r="AE158" i="11" s="1"/>
  <c r="AG157" i="10"/>
  <c r="AF157" i="10"/>
  <c r="AA158" i="10"/>
  <c r="AD158" i="10" s="1"/>
  <c r="X158" i="10" s="1"/>
  <c r="AE158" i="10" s="1"/>
  <c r="M160" i="10"/>
  <c r="S159" i="10"/>
  <c r="Z159" i="10" s="1"/>
  <c r="AB159" i="10" s="1"/>
  <c r="AI156" i="10"/>
  <c r="Y156" i="10" s="1"/>
  <c r="AC160" i="12" l="1"/>
  <c r="AI157" i="11"/>
  <c r="Y157" i="11" s="1"/>
  <c r="N161" i="12"/>
  <c r="Y160" i="12"/>
  <c r="AG160" i="12" s="1"/>
  <c r="AI160" i="12" s="1"/>
  <c r="P160" i="12"/>
  <c r="AA159" i="12"/>
  <c r="AQ159" i="12" s="1"/>
  <c r="AS159" i="12" s="1"/>
  <c r="M162" i="12"/>
  <c r="X161" i="12"/>
  <c r="AB161" i="12" s="1"/>
  <c r="AD161" i="12" s="1"/>
  <c r="AM159" i="12"/>
  <c r="AP159" i="12" s="1"/>
  <c r="U159" i="12" s="1"/>
  <c r="AR158" i="12"/>
  <c r="AU158" i="12" s="1"/>
  <c r="V158" i="12" s="1"/>
  <c r="AF160" i="12"/>
  <c r="S160" i="12" s="1"/>
  <c r="AH159" i="12"/>
  <c r="AK159" i="12" s="1"/>
  <c r="T159" i="12" s="1"/>
  <c r="O161" i="12"/>
  <c r="Z160" i="12"/>
  <c r="AL160" i="12" s="1"/>
  <c r="AN160" i="12" s="1"/>
  <c r="AG158" i="11"/>
  <c r="AI158" i="11" s="1"/>
  <c r="Y158" i="11" s="1"/>
  <c r="AF158" i="11"/>
  <c r="M161" i="11"/>
  <c r="S160" i="11"/>
  <c r="Z160" i="11" s="1"/>
  <c r="AB160" i="11" s="1"/>
  <c r="AA159" i="11"/>
  <c r="AD159" i="11" s="1"/>
  <c r="X159" i="11" s="1"/>
  <c r="AE159" i="11" s="1"/>
  <c r="AG158" i="10"/>
  <c r="AF158" i="10"/>
  <c r="AA159" i="10"/>
  <c r="AD159" i="10" s="1"/>
  <c r="X159" i="10" s="1"/>
  <c r="AE159" i="10" s="1"/>
  <c r="M161" i="10"/>
  <c r="S160" i="10"/>
  <c r="Z160" i="10" s="1"/>
  <c r="AB160" i="10" s="1"/>
  <c r="AI157" i="10"/>
  <c r="Y157" i="10" s="1"/>
  <c r="AH160" i="12" l="1"/>
  <c r="AK160" i="12" s="1"/>
  <c r="T160" i="12" s="1"/>
  <c r="AP160" i="12"/>
  <c r="U160" i="12" s="1"/>
  <c r="AM160" i="12"/>
  <c r="M163" i="12"/>
  <c r="X162" i="12"/>
  <c r="AB162" i="12" s="1"/>
  <c r="AD162" i="12" s="1"/>
  <c r="P161" i="12"/>
  <c r="AA160" i="12"/>
  <c r="AQ160" i="12" s="1"/>
  <c r="AS160" i="12" s="1"/>
  <c r="N162" i="12"/>
  <c r="Y161" i="12"/>
  <c r="AG161" i="12" s="1"/>
  <c r="AI161" i="12" s="1"/>
  <c r="O162" i="12"/>
  <c r="Z161" i="12"/>
  <c r="AL161" i="12" s="1"/>
  <c r="AN161" i="12" s="1"/>
  <c r="AC161" i="12"/>
  <c r="AF161" i="12" s="1"/>
  <c r="S161" i="12" s="1"/>
  <c r="AR159" i="12"/>
  <c r="AU159" i="12" s="1"/>
  <c r="V159" i="12" s="1"/>
  <c r="AG159" i="11"/>
  <c r="AF159" i="11"/>
  <c r="M162" i="11"/>
  <c r="S161" i="11"/>
  <c r="Z161" i="11" s="1"/>
  <c r="AB161" i="11" s="1"/>
  <c r="AA160" i="11"/>
  <c r="AD160" i="11" s="1"/>
  <c r="X160" i="11" s="1"/>
  <c r="AE160" i="11" s="1"/>
  <c r="AG159" i="10"/>
  <c r="AF159" i="10"/>
  <c r="AA160" i="10"/>
  <c r="AD160" i="10" s="1"/>
  <c r="X160" i="10" s="1"/>
  <c r="AE160" i="10" s="1"/>
  <c r="M162" i="10"/>
  <c r="S161" i="10"/>
  <c r="Z161" i="10" s="1"/>
  <c r="AB161" i="10" s="1"/>
  <c r="AI158" i="10"/>
  <c r="Y158" i="10" s="1"/>
  <c r="M164" i="12" l="1"/>
  <c r="X163" i="12"/>
  <c r="AB163" i="12" s="1"/>
  <c r="AD163" i="12" s="1"/>
  <c r="O163" i="12"/>
  <c r="Z162" i="12"/>
  <c r="AL162" i="12" s="1"/>
  <c r="AN162" i="12" s="1"/>
  <c r="N163" i="12"/>
  <c r="Y162" i="12"/>
  <c r="AG162" i="12" s="1"/>
  <c r="AI162" i="12" s="1"/>
  <c r="P162" i="12"/>
  <c r="AA161" i="12"/>
  <c r="AQ161" i="12" s="1"/>
  <c r="AS161" i="12" s="1"/>
  <c r="AC162" i="12"/>
  <c r="AF162" i="12" s="1"/>
  <c r="S162" i="12" s="1"/>
  <c r="AM161" i="12"/>
  <c r="AP161" i="12" s="1"/>
  <c r="U161" i="12" s="1"/>
  <c r="AH161" i="12"/>
  <c r="AK161" i="12" s="1"/>
  <c r="T161" i="12" s="1"/>
  <c r="AR160" i="12"/>
  <c r="AU160" i="12" s="1"/>
  <c r="V160" i="12" s="1"/>
  <c r="AG160" i="11"/>
  <c r="AF160" i="11"/>
  <c r="M163" i="11"/>
  <c r="S162" i="11"/>
  <c r="Z162" i="11" s="1"/>
  <c r="AB162" i="11" s="1"/>
  <c r="AA161" i="11"/>
  <c r="AD161" i="11" s="1"/>
  <c r="X161" i="11" s="1"/>
  <c r="AE161" i="11" s="1"/>
  <c r="AI159" i="11"/>
  <c r="Y159" i="11" s="1"/>
  <c r="AG160" i="10"/>
  <c r="AF160" i="10"/>
  <c r="AA161" i="10"/>
  <c r="AD161" i="10" s="1"/>
  <c r="X161" i="10" s="1"/>
  <c r="AE161" i="10" s="1"/>
  <c r="M163" i="10"/>
  <c r="S162" i="10"/>
  <c r="Z162" i="10" s="1"/>
  <c r="AB162" i="10" s="1"/>
  <c r="AI159" i="10"/>
  <c r="Y159" i="10" s="1"/>
  <c r="AI160" i="11" l="1"/>
  <c r="Y160" i="11" s="1"/>
  <c r="AR161" i="12"/>
  <c r="M165" i="12"/>
  <c r="X164" i="12"/>
  <c r="AB164" i="12" s="1"/>
  <c r="AD164" i="12" s="1"/>
  <c r="N164" i="12"/>
  <c r="Y163" i="12"/>
  <c r="AG163" i="12" s="1"/>
  <c r="AI163" i="12" s="1"/>
  <c r="AM162" i="12"/>
  <c r="AP162" i="12" s="1"/>
  <c r="U162" i="12" s="1"/>
  <c r="AC163" i="12"/>
  <c r="AF163" i="12" s="1"/>
  <c r="S163" i="12" s="1"/>
  <c r="AU161" i="12"/>
  <c r="V161" i="12" s="1"/>
  <c r="P163" i="12"/>
  <c r="AA162" i="12"/>
  <c r="AQ162" i="12" s="1"/>
  <c r="AS162" i="12" s="1"/>
  <c r="AH162" i="12"/>
  <c r="AK162" i="12" s="1"/>
  <c r="T162" i="12" s="1"/>
  <c r="O164" i="12"/>
  <c r="Z163" i="12"/>
  <c r="AL163" i="12" s="1"/>
  <c r="AN163" i="12" s="1"/>
  <c r="AG161" i="11"/>
  <c r="AI161" i="11" s="1"/>
  <c r="Y161" i="11" s="1"/>
  <c r="AF161" i="11"/>
  <c r="M164" i="11"/>
  <c r="S163" i="11"/>
  <c r="Z163" i="11" s="1"/>
  <c r="AB163" i="11" s="1"/>
  <c r="AA162" i="11"/>
  <c r="AD162" i="11" s="1"/>
  <c r="X162" i="11" s="1"/>
  <c r="AE162" i="11" s="1"/>
  <c r="AG161" i="10"/>
  <c r="AF161" i="10"/>
  <c r="AA162" i="10"/>
  <c r="AD162" i="10" s="1"/>
  <c r="X162" i="10" s="1"/>
  <c r="AE162" i="10" s="1"/>
  <c r="M164" i="10"/>
  <c r="S163" i="10"/>
  <c r="Z163" i="10" s="1"/>
  <c r="AB163" i="10" s="1"/>
  <c r="AI160" i="10"/>
  <c r="Y160" i="10" s="1"/>
  <c r="M166" i="12" l="1"/>
  <c r="X165" i="12"/>
  <c r="AB165" i="12" s="1"/>
  <c r="AD165" i="12" s="1"/>
  <c r="AM163" i="12"/>
  <c r="P164" i="12"/>
  <c r="AA163" i="12"/>
  <c r="AQ163" i="12" s="1"/>
  <c r="AS163" i="12" s="1"/>
  <c r="AH163" i="12"/>
  <c r="AK163" i="12" s="1"/>
  <c r="T163" i="12" s="1"/>
  <c r="AC164" i="12"/>
  <c r="AF164" i="12" s="1"/>
  <c r="S164" i="12" s="1"/>
  <c r="AP163" i="12"/>
  <c r="U163" i="12" s="1"/>
  <c r="O165" i="12"/>
  <c r="Z164" i="12"/>
  <c r="AL164" i="12" s="1"/>
  <c r="AN164" i="12" s="1"/>
  <c r="AR162" i="12"/>
  <c r="AU162" i="12" s="1"/>
  <c r="V162" i="12" s="1"/>
  <c r="N165" i="12"/>
  <c r="Y164" i="12"/>
  <c r="AG164" i="12" s="1"/>
  <c r="AI164" i="12" s="1"/>
  <c r="AG162" i="11"/>
  <c r="AI162" i="11" s="1"/>
  <c r="Y162" i="11" s="1"/>
  <c r="AF162" i="11"/>
  <c r="M165" i="11"/>
  <c r="S164" i="11"/>
  <c r="Z164" i="11" s="1"/>
  <c r="AB164" i="11" s="1"/>
  <c r="AA163" i="11"/>
  <c r="AD163" i="11" s="1"/>
  <c r="X163" i="11" s="1"/>
  <c r="AE163" i="11" s="1"/>
  <c r="AG162" i="10"/>
  <c r="AF162" i="10"/>
  <c r="AA163" i="10"/>
  <c r="AD163" i="10" s="1"/>
  <c r="X163" i="10" s="1"/>
  <c r="AE163" i="10" s="1"/>
  <c r="M165" i="10"/>
  <c r="S164" i="10"/>
  <c r="Z164" i="10" s="1"/>
  <c r="AB164" i="10" s="1"/>
  <c r="AI161" i="10"/>
  <c r="Y161" i="10" s="1"/>
  <c r="AR163" i="12" l="1"/>
  <c r="M167" i="12"/>
  <c r="X166" i="12"/>
  <c r="AB166" i="12" s="1"/>
  <c r="AD166" i="12" s="1"/>
  <c r="AH164" i="12"/>
  <c r="AM164" i="12"/>
  <c r="AP164" i="12" s="1"/>
  <c r="U164" i="12" s="1"/>
  <c r="AC165" i="12"/>
  <c r="N166" i="12"/>
  <c r="Y165" i="12"/>
  <c r="AG165" i="12" s="1"/>
  <c r="AI165" i="12" s="1"/>
  <c r="O166" i="12"/>
  <c r="Z165" i="12"/>
  <c r="AL165" i="12" s="1"/>
  <c r="AN165" i="12" s="1"/>
  <c r="AU163" i="12"/>
  <c r="V163" i="12" s="1"/>
  <c r="AK164" i="12"/>
  <c r="T164" i="12" s="1"/>
  <c r="P165" i="12"/>
  <c r="AA164" i="12"/>
  <c r="AQ164" i="12" s="1"/>
  <c r="AS164" i="12" s="1"/>
  <c r="AF165" i="12"/>
  <c r="S165" i="12" s="1"/>
  <c r="AG163" i="11"/>
  <c r="AF163" i="11"/>
  <c r="M166" i="11"/>
  <c r="S165" i="11"/>
  <c r="Z165" i="11" s="1"/>
  <c r="AB165" i="11" s="1"/>
  <c r="AA164" i="11"/>
  <c r="AD164" i="11" s="1"/>
  <c r="X164" i="11" s="1"/>
  <c r="AE164" i="11" s="1"/>
  <c r="AG163" i="10"/>
  <c r="AF163" i="10"/>
  <c r="AA164" i="10"/>
  <c r="AD164" i="10" s="1"/>
  <c r="X164" i="10" s="1"/>
  <c r="AE164" i="10" s="1"/>
  <c r="M166" i="10"/>
  <c r="S165" i="10"/>
  <c r="Z165" i="10" s="1"/>
  <c r="AB165" i="10" s="1"/>
  <c r="AI162" i="10"/>
  <c r="Y162" i="10" s="1"/>
  <c r="AC166" i="12" l="1"/>
  <c r="M168" i="12"/>
  <c r="X167" i="12"/>
  <c r="AB167" i="12" s="1"/>
  <c r="AD167" i="12" s="1"/>
  <c r="P166" i="12"/>
  <c r="AA165" i="12"/>
  <c r="AQ165" i="12" s="1"/>
  <c r="AS165" i="12" s="1"/>
  <c r="AH165" i="12"/>
  <c r="AK165" i="12" s="1"/>
  <c r="T165" i="12" s="1"/>
  <c r="O167" i="12"/>
  <c r="Z166" i="12"/>
  <c r="AL166" i="12" s="1"/>
  <c r="AN166" i="12" s="1"/>
  <c r="AR164" i="12"/>
  <c r="AU164" i="12" s="1"/>
  <c r="V164" i="12" s="1"/>
  <c r="AM165" i="12"/>
  <c r="AP165" i="12" s="1"/>
  <c r="U165" i="12" s="1"/>
  <c r="N167" i="12"/>
  <c r="Y166" i="12"/>
  <c r="AG166" i="12" s="1"/>
  <c r="AI166" i="12" s="1"/>
  <c r="AF166" i="12"/>
  <c r="S166" i="12" s="1"/>
  <c r="AG164" i="11"/>
  <c r="AI164" i="11" s="1"/>
  <c r="Y164" i="11" s="1"/>
  <c r="AF164" i="11"/>
  <c r="M167" i="11"/>
  <c r="S166" i="11"/>
  <c r="Z166" i="11" s="1"/>
  <c r="AB166" i="11" s="1"/>
  <c r="AA165" i="11"/>
  <c r="AD165" i="11" s="1"/>
  <c r="X165" i="11" s="1"/>
  <c r="AE165" i="11" s="1"/>
  <c r="AI163" i="11"/>
  <c r="Y163" i="11" s="1"/>
  <c r="AG164" i="10"/>
  <c r="AF164" i="10"/>
  <c r="AA165" i="10"/>
  <c r="AD165" i="10" s="1"/>
  <c r="X165" i="10" s="1"/>
  <c r="AE165" i="10" s="1"/>
  <c r="M167" i="10"/>
  <c r="S166" i="10"/>
  <c r="Z166" i="10" s="1"/>
  <c r="AB166" i="10" s="1"/>
  <c r="AI163" i="10"/>
  <c r="Y163" i="10" s="1"/>
  <c r="AC167" i="12" l="1"/>
  <c r="AA166" i="11"/>
  <c r="AH166" i="12"/>
  <c r="O168" i="12"/>
  <c r="Z167" i="12"/>
  <c r="AL167" i="12" s="1"/>
  <c r="AN167" i="12" s="1"/>
  <c r="P167" i="12"/>
  <c r="AA166" i="12"/>
  <c r="AQ166" i="12" s="1"/>
  <c r="AS166" i="12" s="1"/>
  <c r="AK166" i="12"/>
  <c r="T166" i="12" s="1"/>
  <c r="AR165" i="12"/>
  <c r="AU165" i="12" s="1"/>
  <c r="V165" i="12" s="1"/>
  <c r="AF167" i="12"/>
  <c r="S167" i="12" s="1"/>
  <c r="N168" i="12"/>
  <c r="Y167" i="12"/>
  <c r="AG167" i="12" s="1"/>
  <c r="AI167" i="12" s="1"/>
  <c r="AM166" i="12"/>
  <c r="AP166" i="12" s="1"/>
  <c r="U166" i="12" s="1"/>
  <c r="M169" i="12"/>
  <c r="X168" i="12"/>
  <c r="AB168" i="12" s="1"/>
  <c r="AD168" i="12" s="1"/>
  <c r="AG165" i="11"/>
  <c r="AF165" i="11"/>
  <c r="M168" i="11"/>
  <c r="S167" i="11"/>
  <c r="Z167" i="11" s="1"/>
  <c r="AB167" i="11" s="1"/>
  <c r="AD166" i="11"/>
  <c r="X166" i="11" s="1"/>
  <c r="AE166" i="11" s="1"/>
  <c r="AG165" i="10"/>
  <c r="AF165" i="10"/>
  <c r="AA166" i="10"/>
  <c r="AD166" i="10" s="1"/>
  <c r="X166" i="10" s="1"/>
  <c r="AE166" i="10" s="1"/>
  <c r="M168" i="10"/>
  <c r="S167" i="10"/>
  <c r="Z167" i="10" s="1"/>
  <c r="AB167" i="10" s="1"/>
  <c r="AI164" i="10"/>
  <c r="Y164" i="10" s="1"/>
  <c r="AR166" i="12" l="1"/>
  <c r="AH167" i="12"/>
  <c r="AK167" i="12" s="1"/>
  <c r="T167" i="12" s="1"/>
  <c r="N169" i="12"/>
  <c r="Y168" i="12"/>
  <c r="AG168" i="12" s="1"/>
  <c r="AI168" i="12" s="1"/>
  <c r="AU166" i="12"/>
  <c r="V166" i="12" s="1"/>
  <c r="AM167" i="12"/>
  <c r="AP167" i="12" s="1"/>
  <c r="U167" i="12" s="1"/>
  <c r="AC168" i="12"/>
  <c r="AF168" i="12" s="1"/>
  <c r="S168" i="12" s="1"/>
  <c r="M170" i="12"/>
  <c r="X169" i="12"/>
  <c r="AB169" i="12" s="1"/>
  <c r="AD169" i="12" s="1"/>
  <c r="P168" i="12"/>
  <c r="AA167" i="12"/>
  <c r="AQ167" i="12" s="1"/>
  <c r="AS167" i="12" s="1"/>
  <c r="O169" i="12"/>
  <c r="Z168" i="12"/>
  <c r="AL168" i="12" s="1"/>
  <c r="AN168" i="12" s="1"/>
  <c r="AG166" i="11"/>
  <c r="AF166" i="11"/>
  <c r="M169" i="11"/>
  <c r="S168" i="11"/>
  <c r="Z168" i="11" s="1"/>
  <c r="AB168" i="11" s="1"/>
  <c r="AA167" i="11"/>
  <c r="AD167" i="11" s="1"/>
  <c r="X167" i="11" s="1"/>
  <c r="AE167" i="11" s="1"/>
  <c r="AI165" i="11"/>
  <c r="Y165" i="11" s="1"/>
  <c r="AG166" i="10"/>
  <c r="AF166" i="10"/>
  <c r="AA167" i="10"/>
  <c r="AD167" i="10" s="1"/>
  <c r="X167" i="10" s="1"/>
  <c r="AE167" i="10" s="1"/>
  <c r="M169" i="10"/>
  <c r="S168" i="10"/>
  <c r="Z168" i="10" s="1"/>
  <c r="AB168" i="10" s="1"/>
  <c r="AI165" i="10"/>
  <c r="Y165" i="10" s="1"/>
  <c r="O170" i="12" l="1"/>
  <c r="Z169" i="12"/>
  <c r="AL169" i="12" s="1"/>
  <c r="AN169" i="12" s="1"/>
  <c r="P169" i="12"/>
  <c r="AA168" i="12"/>
  <c r="AQ168" i="12" s="1"/>
  <c r="AS168" i="12" s="1"/>
  <c r="AH168" i="12"/>
  <c r="AK168" i="12" s="1"/>
  <c r="T168" i="12" s="1"/>
  <c r="M171" i="12"/>
  <c r="X170" i="12"/>
  <c r="AB170" i="12" s="1"/>
  <c r="AD170" i="12" s="1"/>
  <c r="AM168" i="12"/>
  <c r="AP168" i="12" s="1"/>
  <c r="U168" i="12" s="1"/>
  <c r="AR167" i="12"/>
  <c r="AU167" i="12" s="1"/>
  <c r="V167" i="12" s="1"/>
  <c r="AC169" i="12"/>
  <c r="AF169" i="12" s="1"/>
  <c r="S169" i="12" s="1"/>
  <c r="N170" i="12"/>
  <c r="Y169" i="12"/>
  <c r="AG169" i="12" s="1"/>
  <c r="AI169" i="12" s="1"/>
  <c r="AG167" i="11"/>
  <c r="AF167" i="11"/>
  <c r="AA168" i="11"/>
  <c r="M170" i="11"/>
  <c r="S169" i="11"/>
  <c r="Z169" i="11" s="1"/>
  <c r="AB169" i="11" s="1"/>
  <c r="AD168" i="11"/>
  <c r="X168" i="11" s="1"/>
  <c r="AE168" i="11" s="1"/>
  <c r="AI166" i="11"/>
  <c r="Y166" i="11" s="1"/>
  <c r="AG167" i="10"/>
  <c r="AF167" i="10"/>
  <c r="AA168" i="10"/>
  <c r="AD168" i="10" s="1"/>
  <c r="X168" i="10" s="1"/>
  <c r="AE168" i="10" s="1"/>
  <c r="M170" i="10"/>
  <c r="S169" i="10"/>
  <c r="Z169" i="10" s="1"/>
  <c r="AB169" i="10" s="1"/>
  <c r="AI166" i="10"/>
  <c r="Y166" i="10" s="1"/>
  <c r="AC170" i="12" l="1"/>
  <c r="AR168" i="12"/>
  <c r="P170" i="12"/>
  <c r="AA169" i="12"/>
  <c r="AQ169" i="12" s="1"/>
  <c r="AS169" i="12" s="1"/>
  <c r="AH169" i="12"/>
  <c r="AK169" i="12" s="1"/>
  <c r="T169" i="12" s="1"/>
  <c r="AF170" i="12"/>
  <c r="S170" i="12" s="1"/>
  <c r="AM169" i="12"/>
  <c r="AP169" i="12" s="1"/>
  <c r="U169" i="12" s="1"/>
  <c r="N171" i="12"/>
  <c r="Y170" i="12"/>
  <c r="AG170" i="12" s="1"/>
  <c r="AI170" i="12" s="1"/>
  <c r="M172" i="12"/>
  <c r="X171" i="12"/>
  <c r="AB171" i="12" s="1"/>
  <c r="AD171" i="12" s="1"/>
  <c r="AU168" i="12"/>
  <c r="V168" i="12" s="1"/>
  <c r="O171" i="12"/>
  <c r="Z170" i="12"/>
  <c r="AL170" i="12" s="1"/>
  <c r="AN170" i="12" s="1"/>
  <c r="M171" i="11"/>
  <c r="S170" i="11"/>
  <c r="Z170" i="11" s="1"/>
  <c r="AB170" i="11" s="1"/>
  <c r="AG168" i="11"/>
  <c r="AF168" i="11"/>
  <c r="AA169" i="11"/>
  <c r="AD169" i="11" s="1"/>
  <c r="X169" i="11" s="1"/>
  <c r="AE169" i="11" s="1"/>
  <c r="AI167" i="11"/>
  <c r="Y167" i="11" s="1"/>
  <c r="AG168" i="10"/>
  <c r="AF168" i="10"/>
  <c r="AA169" i="10"/>
  <c r="AD169" i="10" s="1"/>
  <c r="X169" i="10" s="1"/>
  <c r="AE169" i="10" s="1"/>
  <c r="M171" i="10"/>
  <c r="S170" i="10"/>
  <c r="Z170" i="10" s="1"/>
  <c r="AB170" i="10" s="1"/>
  <c r="AI167" i="10"/>
  <c r="Y167" i="10" s="1"/>
  <c r="AC171" i="12" l="1"/>
  <c r="O172" i="12"/>
  <c r="Z171" i="12"/>
  <c r="AL171" i="12" s="1"/>
  <c r="AN171" i="12" s="1"/>
  <c r="AF171" i="12"/>
  <c r="S171" i="12" s="1"/>
  <c r="AH170" i="12"/>
  <c r="AK170" i="12" s="1"/>
  <c r="T170" i="12" s="1"/>
  <c r="P171" i="12"/>
  <c r="AA170" i="12"/>
  <c r="AQ170" i="12" s="1"/>
  <c r="AS170" i="12" s="1"/>
  <c r="AM170" i="12"/>
  <c r="AP170" i="12" s="1"/>
  <c r="U170" i="12" s="1"/>
  <c r="M173" i="12"/>
  <c r="X172" i="12"/>
  <c r="AB172" i="12" s="1"/>
  <c r="AD172" i="12" s="1"/>
  <c r="N172" i="12"/>
  <c r="Y171" i="12"/>
  <c r="AG171" i="12" s="1"/>
  <c r="AI171" i="12" s="1"/>
  <c r="AR169" i="12"/>
  <c r="AU169" i="12" s="1"/>
  <c r="V169" i="12" s="1"/>
  <c r="AG169" i="11"/>
  <c r="AF169" i="11"/>
  <c r="AA170" i="11"/>
  <c r="AD170" i="11" s="1"/>
  <c r="X170" i="11" s="1"/>
  <c r="AE170" i="11" s="1"/>
  <c r="AI168" i="11"/>
  <c r="Y168" i="11" s="1"/>
  <c r="M172" i="11"/>
  <c r="S171" i="11"/>
  <c r="Z171" i="11" s="1"/>
  <c r="AB171" i="11" s="1"/>
  <c r="AG169" i="10"/>
  <c r="AF169" i="10"/>
  <c r="AA170" i="10"/>
  <c r="AD170" i="10" s="1"/>
  <c r="X170" i="10" s="1"/>
  <c r="AE170" i="10" s="1"/>
  <c r="M172" i="10"/>
  <c r="S171" i="10"/>
  <c r="Z171" i="10" s="1"/>
  <c r="AB171" i="10" s="1"/>
  <c r="AI168" i="10"/>
  <c r="Y168" i="10" s="1"/>
  <c r="AR170" i="12" l="1"/>
  <c r="AM171" i="12"/>
  <c r="N173" i="12"/>
  <c r="Y172" i="12"/>
  <c r="AG172" i="12" s="1"/>
  <c r="AI172" i="12" s="1"/>
  <c r="O173" i="12"/>
  <c r="Z172" i="12"/>
  <c r="AL172" i="12" s="1"/>
  <c r="AN172" i="12" s="1"/>
  <c r="AU170" i="12"/>
  <c r="V170" i="12" s="1"/>
  <c r="M174" i="12"/>
  <c r="X173" i="12"/>
  <c r="AB173" i="12" s="1"/>
  <c r="AD173" i="12" s="1"/>
  <c r="AH171" i="12"/>
  <c r="AK171" i="12" s="1"/>
  <c r="T171" i="12" s="1"/>
  <c r="AC172" i="12"/>
  <c r="AF172" i="12" s="1"/>
  <c r="S172" i="12" s="1"/>
  <c r="P172" i="12"/>
  <c r="AA171" i="12"/>
  <c r="AQ171" i="12" s="1"/>
  <c r="AS171" i="12" s="1"/>
  <c r="AP171" i="12"/>
  <c r="U171" i="12" s="1"/>
  <c r="AG170" i="11"/>
  <c r="AF170" i="11"/>
  <c r="AA171" i="11"/>
  <c r="AD171" i="11"/>
  <c r="X171" i="11" s="1"/>
  <c r="AE171" i="11" s="1"/>
  <c r="M173" i="11"/>
  <c r="S172" i="11"/>
  <c r="Z172" i="11" s="1"/>
  <c r="AB172" i="11" s="1"/>
  <c r="AI169" i="11"/>
  <c r="Y169" i="11" s="1"/>
  <c r="AG170" i="10"/>
  <c r="AF170" i="10"/>
  <c r="AA171" i="10"/>
  <c r="AD171" i="10" s="1"/>
  <c r="X171" i="10" s="1"/>
  <c r="AE171" i="10" s="1"/>
  <c r="M173" i="10"/>
  <c r="S172" i="10"/>
  <c r="Z172" i="10" s="1"/>
  <c r="AB172" i="10" s="1"/>
  <c r="AI169" i="10"/>
  <c r="Y169" i="10" s="1"/>
  <c r="AR171" i="12" l="1"/>
  <c r="M175" i="12"/>
  <c r="X174" i="12"/>
  <c r="AB174" i="12" s="1"/>
  <c r="AD174" i="12" s="1"/>
  <c r="AC173" i="12"/>
  <c r="AF173" i="12" s="1"/>
  <c r="S173" i="12" s="1"/>
  <c r="AM172" i="12"/>
  <c r="AP172" i="12" s="1"/>
  <c r="U172" i="12" s="1"/>
  <c r="AH172" i="12"/>
  <c r="AK172" i="12" s="1"/>
  <c r="T172" i="12" s="1"/>
  <c r="P173" i="12"/>
  <c r="AA172" i="12"/>
  <c r="AQ172" i="12" s="1"/>
  <c r="AS172" i="12" s="1"/>
  <c r="AU171" i="12"/>
  <c r="V171" i="12" s="1"/>
  <c r="O174" i="12"/>
  <c r="Z173" i="12"/>
  <c r="AL173" i="12" s="1"/>
  <c r="AN173" i="12" s="1"/>
  <c r="N174" i="12"/>
  <c r="Y173" i="12"/>
  <c r="AG173" i="12" s="1"/>
  <c r="AI173" i="12" s="1"/>
  <c r="AG171" i="11"/>
  <c r="AI171" i="11" s="1"/>
  <c r="Y171" i="11" s="1"/>
  <c r="AF171" i="11"/>
  <c r="AA172" i="11"/>
  <c r="AD172" i="11" s="1"/>
  <c r="X172" i="11" s="1"/>
  <c r="AE172" i="11" s="1"/>
  <c r="M174" i="11"/>
  <c r="S173" i="11"/>
  <c r="Z173" i="11" s="1"/>
  <c r="AB173" i="11" s="1"/>
  <c r="AI170" i="11"/>
  <c r="Y170" i="11" s="1"/>
  <c r="AG171" i="10"/>
  <c r="AF171" i="10"/>
  <c r="AA172" i="10"/>
  <c r="AD172" i="10" s="1"/>
  <c r="X172" i="10" s="1"/>
  <c r="AE172" i="10" s="1"/>
  <c r="M174" i="10"/>
  <c r="S173" i="10"/>
  <c r="Z173" i="10" s="1"/>
  <c r="AB173" i="10" s="1"/>
  <c r="AI170" i="10"/>
  <c r="Y170" i="10" s="1"/>
  <c r="AM173" i="12" l="1"/>
  <c r="AP173" i="12" s="1"/>
  <c r="U173" i="12" s="1"/>
  <c r="P174" i="12"/>
  <c r="AA173" i="12"/>
  <c r="AQ173" i="12" s="1"/>
  <c r="AS173" i="12" s="1"/>
  <c r="M176" i="12"/>
  <c r="X175" i="12"/>
  <c r="AB175" i="12" s="1"/>
  <c r="AD175" i="12" s="1"/>
  <c r="AH173" i="12"/>
  <c r="AK173" i="12" s="1"/>
  <c r="T173" i="12" s="1"/>
  <c r="O175" i="12"/>
  <c r="Z174" i="12"/>
  <c r="AL174" i="12" s="1"/>
  <c r="AN174" i="12" s="1"/>
  <c r="AR172" i="12"/>
  <c r="AU172" i="12" s="1"/>
  <c r="V172" i="12" s="1"/>
  <c r="N175" i="12"/>
  <c r="Y174" i="12"/>
  <c r="AG174" i="12" s="1"/>
  <c r="AI174" i="12" s="1"/>
  <c r="AC174" i="12"/>
  <c r="AF174" i="12" s="1"/>
  <c r="S174" i="12" s="1"/>
  <c r="AG172" i="11"/>
  <c r="AF172" i="11"/>
  <c r="AA173" i="11"/>
  <c r="AD173" i="11" s="1"/>
  <c r="X173" i="11" s="1"/>
  <c r="AE173" i="11" s="1"/>
  <c r="M175" i="11"/>
  <c r="S174" i="11"/>
  <c r="Z174" i="11" s="1"/>
  <c r="AB174" i="11" s="1"/>
  <c r="AG172" i="10"/>
  <c r="AF172" i="10"/>
  <c r="AA173" i="10"/>
  <c r="AD173" i="10" s="1"/>
  <c r="X173" i="10" s="1"/>
  <c r="AE173" i="10" s="1"/>
  <c r="M175" i="10"/>
  <c r="S174" i="10"/>
  <c r="Z174" i="10" s="1"/>
  <c r="AB174" i="10" s="1"/>
  <c r="AI171" i="10"/>
  <c r="Y171" i="10" s="1"/>
  <c r="AC175" i="12" l="1"/>
  <c r="AF175" i="12" s="1"/>
  <c r="S175" i="12" s="1"/>
  <c r="P175" i="12"/>
  <c r="AA174" i="12"/>
  <c r="AQ174" i="12" s="1"/>
  <c r="AS174" i="12" s="1"/>
  <c r="N176" i="12"/>
  <c r="Y175" i="12"/>
  <c r="AG175" i="12" s="1"/>
  <c r="AI175" i="12" s="1"/>
  <c r="AM174" i="12"/>
  <c r="AP174" i="12" s="1"/>
  <c r="U174" i="12" s="1"/>
  <c r="AH174" i="12"/>
  <c r="AK174" i="12" s="1"/>
  <c r="T174" i="12" s="1"/>
  <c r="O176" i="12"/>
  <c r="Z175" i="12"/>
  <c r="AL175" i="12" s="1"/>
  <c r="AN175" i="12" s="1"/>
  <c r="M177" i="12"/>
  <c r="X176" i="12"/>
  <c r="AB176" i="12" s="1"/>
  <c r="AD176" i="12" s="1"/>
  <c r="AR173" i="12"/>
  <c r="AU173" i="12" s="1"/>
  <c r="V173" i="12" s="1"/>
  <c r="AG173" i="11"/>
  <c r="AF173" i="11"/>
  <c r="AA174" i="11"/>
  <c r="AD174" i="11" s="1"/>
  <c r="X174" i="11" s="1"/>
  <c r="AE174" i="11" s="1"/>
  <c r="M176" i="11"/>
  <c r="S175" i="11"/>
  <c r="Z175" i="11" s="1"/>
  <c r="AB175" i="11" s="1"/>
  <c r="AI172" i="11"/>
  <c r="Y172" i="11" s="1"/>
  <c r="AG173" i="10"/>
  <c r="AF173" i="10"/>
  <c r="AA174" i="10"/>
  <c r="AD174" i="10" s="1"/>
  <c r="X174" i="10" s="1"/>
  <c r="AE174" i="10" s="1"/>
  <c r="M176" i="10"/>
  <c r="S175" i="10"/>
  <c r="Z175" i="10" s="1"/>
  <c r="AB175" i="10" s="1"/>
  <c r="AI172" i="10"/>
  <c r="Y172" i="10" s="1"/>
  <c r="AC176" i="12" l="1"/>
  <c r="N177" i="12"/>
  <c r="Y176" i="12"/>
  <c r="AG176" i="12" s="1"/>
  <c r="AI176" i="12" s="1"/>
  <c r="M178" i="12"/>
  <c r="X177" i="12"/>
  <c r="AB177" i="12" s="1"/>
  <c r="AD177" i="12" s="1"/>
  <c r="O177" i="12"/>
  <c r="Z176" i="12"/>
  <c r="AL176" i="12" s="1"/>
  <c r="AN176" i="12" s="1"/>
  <c r="AH175" i="12"/>
  <c r="AK175" i="12" s="1"/>
  <c r="T175" i="12" s="1"/>
  <c r="AR174" i="12"/>
  <c r="AU174" i="12" s="1"/>
  <c r="V174" i="12" s="1"/>
  <c r="AF176" i="12"/>
  <c r="S176" i="12" s="1"/>
  <c r="AM175" i="12"/>
  <c r="AP175" i="12" s="1"/>
  <c r="U175" i="12" s="1"/>
  <c r="P176" i="12"/>
  <c r="AA175" i="12"/>
  <c r="AQ175" i="12" s="1"/>
  <c r="AS175" i="12" s="1"/>
  <c r="AG174" i="11"/>
  <c r="AF174" i="11"/>
  <c r="AA175" i="11"/>
  <c r="AD175" i="11" s="1"/>
  <c r="X175" i="11" s="1"/>
  <c r="AE175" i="11" s="1"/>
  <c r="M177" i="11"/>
  <c r="S176" i="11"/>
  <c r="Z176" i="11" s="1"/>
  <c r="AB176" i="11" s="1"/>
  <c r="AI173" i="11"/>
  <c r="Y173" i="11" s="1"/>
  <c r="AG174" i="10"/>
  <c r="AF174" i="10"/>
  <c r="AA175" i="10"/>
  <c r="AD175" i="10" s="1"/>
  <c r="X175" i="10" s="1"/>
  <c r="AE175" i="10" s="1"/>
  <c r="M177" i="10"/>
  <c r="S176" i="10"/>
  <c r="Z176" i="10" s="1"/>
  <c r="AB176" i="10" s="1"/>
  <c r="AI173" i="10"/>
  <c r="Y173" i="10" s="1"/>
  <c r="M179" i="12" l="1"/>
  <c r="X178" i="12"/>
  <c r="AB178" i="12" s="1"/>
  <c r="AD178" i="12" s="1"/>
  <c r="N178" i="12"/>
  <c r="Y177" i="12"/>
  <c r="AG177" i="12" s="1"/>
  <c r="AI177" i="12" s="1"/>
  <c r="O178" i="12"/>
  <c r="Z177" i="12"/>
  <c r="AL177" i="12" s="1"/>
  <c r="AN177" i="12" s="1"/>
  <c r="AR175" i="12"/>
  <c r="AU175" i="12" s="1"/>
  <c r="V175" i="12" s="1"/>
  <c r="P177" i="12"/>
  <c r="AA176" i="12"/>
  <c r="AQ176" i="12" s="1"/>
  <c r="AS176" i="12" s="1"/>
  <c r="AM176" i="12"/>
  <c r="AP176" i="12" s="1"/>
  <c r="U176" i="12" s="1"/>
  <c r="AC177" i="12"/>
  <c r="AF177" i="12" s="1"/>
  <c r="S177" i="12" s="1"/>
  <c r="AH176" i="12"/>
  <c r="AK176" i="12" s="1"/>
  <c r="T176" i="12" s="1"/>
  <c r="AG175" i="11"/>
  <c r="AF175" i="11"/>
  <c r="AA176" i="11"/>
  <c r="AD176" i="11" s="1"/>
  <c r="X176" i="11" s="1"/>
  <c r="AE176" i="11" s="1"/>
  <c r="M178" i="11"/>
  <c r="S177" i="11"/>
  <c r="Z177" i="11" s="1"/>
  <c r="AB177" i="11" s="1"/>
  <c r="AI174" i="11"/>
  <c r="Y174" i="11" s="1"/>
  <c r="AG175" i="10"/>
  <c r="AF175" i="10"/>
  <c r="AA176" i="10"/>
  <c r="AD176" i="10" s="1"/>
  <c r="X176" i="10" s="1"/>
  <c r="AE176" i="10" s="1"/>
  <c r="M178" i="10"/>
  <c r="S177" i="10"/>
  <c r="Z177" i="10" s="1"/>
  <c r="AB177" i="10" s="1"/>
  <c r="AI174" i="10"/>
  <c r="Y174" i="10" s="1"/>
  <c r="N179" i="12" l="1"/>
  <c r="Y178" i="12"/>
  <c r="AG178" i="12" s="1"/>
  <c r="AI178" i="12" s="1"/>
  <c r="AC178" i="12"/>
  <c r="P178" i="12"/>
  <c r="AA177" i="12"/>
  <c r="AQ177" i="12" s="1"/>
  <c r="AS177" i="12" s="1"/>
  <c r="AM177" i="12"/>
  <c r="AP177" i="12" s="1"/>
  <c r="U177" i="12" s="1"/>
  <c r="AH177" i="12"/>
  <c r="AK177" i="12" s="1"/>
  <c r="T177" i="12" s="1"/>
  <c r="AR176" i="12"/>
  <c r="O179" i="12"/>
  <c r="Z178" i="12"/>
  <c r="AL178" i="12" s="1"/>
  <c r="AN178" i="12" s="1"/>
  <c r="AF178" i="12"/>
  <c r="S178" i="12" s="1"/>
  <c r="AU176" i="12"/>
  <c r="V176" i="12" s="1"/>
  <c r="M180" i="12"/>
  <c r="X179" i="12"/>
  <c r="AB179" i="12" s="1"/>
  <c r="AD179" i="12" s="1"/>
  <c r="AG176" i="11"/>
  <c r="AF176" i="11"/>
  <c r="AA177" i="11"/>
  <c r="AD177" i="11" s="1"/>
  <c r="X177" i="11" s="1"/>
  <c r="AE177" i="11" s="1"/>
  <c r="M179" i="11"/>
  <c r="S178" i="11"/>
  <c r="Z178" i="11" s="1"/>
  <c r="AB178" i="11" s="1"/>
  <c r="AI175" i="11"/>
  <c r="Y175" i="11" s="1"/>
  <c r="AG176" i="10"/>
  <c r="AF176" i="10"/>
  <c r="AA177" i="10"/>
  <c r="AD177" i="10" s="1"/>
  <c r="X177" i="10" s="1"/>
  <c r="AE177" i="10" s="1"/>
  <c r="M179" i="10"/>
  <c r="S178" i="10"/>
  <c r="Z178" i="10" s="1"/>
  <c r="AB178" i="10" s="1"/>
  <c r="AI175" i="10"/>
  <c r="Y175" i="10" s="1"/>
  <c r="AI176" i="11" l="1"/>
  <c r="Y176" i="11" s="1"/>
  <c r="M181" i="12"/>
  <c r="X180" i="12"/>
  <c r="AB180" i="12" s="1"/>
  <c r="AD180" i="12" s="1"/>
  <c r="AR177" i="12"/>
  <c r="N180" i="12"/>
  <c r="Y179" i="12"/>
  <c r="AG179" i="12" s="1"/>
  <c r="AI179" i="12" s="1"/>
  <c r="O180" i="12"/>
  <c r="Z179" i="12"/>
  <c r="AL179" i="12" s="1"/>
  <c r="AN179" i="12" s="1"/>
  <c r="P179" i="12"/>
  <c r="AA178" i="12"/>
  <c r="AQ178" i="12" s="1"/>
  <c r="AS178" i="12" s="1"/>
  <c r="AH178" i="12"/>
  <c r="AK178" i="12" s="1"/>
  <c r="T178" i="12" s="1"/>
  <c r="AU177" i="12"/>
  <c r="V177" i="12" s="1"/>
  <c r="AC179" i="12"/>
  <c r="AF179" i="12" s="1"/>
  <c r="S179" i="12" s="1"/>
  <c r="AM178" i="12"/>
  <c r="AP178" i="12" s="1"/>
  <c r="U178" i="12" s="1"/>
  <c r="AG177" i="11"/>
  <c r="AF177" i="11"/>
  <c r="AA178" i="11"/>
  <c r="AD178" i="11" s="1"/>
  <c r="X178" i="11" s="1"/>
  <c r="AE178" i="11" s="1"/>
  <c r="M180" i="11"/>
  <c r="S179" i="11"/>
  <c r="Z179" i="11" s="1"/>
  <c r="AB179" i="11" s="1"/>
  <c r="AG177" i="10"/>
  <c r="AF177" i="10"/>
  <c r="AA178" i="10"/>
  <c r="AD178" i="10" s="1"/>
  <c r="X178" i="10" s="1"/>
  <c r="AE178" i="10" s="1"/>
  <c r="M180" i="10"/>
  <c r="S179" i="10"/>
  <c r="Z179" i="10" s="1"/>
  <c r="AB179" i="10" s="1"/>
  <c r="AI176" i="10"/>
  <c r="Y176" i="10" s="1"/>
  <c r="AI177" i="11" l="1"/>
  <c r="Y177" i="11" s="1"/>
  <c r="M182" i="12"/>
  <c r="X181" i="12"/>
  <c r="AB181" i="12" s="1"/>
  <c r="AD181" i="12" s="1"/>
  <c r="AR178" i="12"/>
  <c r="AU178" i="12" s="1"/>
  <c r="V178" i="12" s="1"/>
  <c r="AM179" i="12"/>
  <c r="AH179" i="12"/>
  <c r="AC180" i="12"/>
  <c r="AP179" i="12"/>
  <c r="U179" i="12" s="1"/>
  <c r="P180" i="12"/>
  <c r="AA179" i="12"/>
  <c r="AQ179" i="12" s="1"/>
  <c r="AS179" i="12" s="1"/>
  <c r="O181" i="12"/>
  <c r="Z180" i="12"/>
  <c r="AL180" i="12" s="1"/>
  <c r="AN180" i="12" s="1"/>
  <c r="N181" i="12"/>
  <c r="Y180" i="12"/>
  <c r="AG180" i="12" s="1"/>
  <c r="AI180" i="12" s="1"/>
  <c r="AK179" i="12"/>
  <c r="T179" i="12" s="1"/>
  <c r="AF180" i="12"/>
  <c r="S180" i="12" s="1"/>
  <c r="AG178" i="11"/>
  <c r="AI178" i="11" s="1"/>
  <c r="Y178" i="11" s="1"/>
  <c r="AF178" i="11"/>
  <c r="AA179" i="11"/>
  <c r="AD179" i="11" s="1"/>
  <c r="X179" i="11" s="1"/>
  <c r="AE179" i="11" s="1"/>
  <c r="M181" i="11"/>
  <c r="S180" i="11"/>
  <c r="Z180" i="11" s="1"/>
  <c r="AB180" i="11" s="1"/>
  <c r="AG178" i="10"/>
  <c r="AF178" i="10"/>
  <c r="AA179" i="10"/>
  <c r="AD179" i="10" s="1"/>
  <c r="X179" i="10" s="1"/>
  <c r="AE179" i="10" s="1"/>
  <c r="M181" i="10"/>
  <c r="S180" i="10"/>
  <c r="Z180" i="10" s="1"/>
  <c r="AB180" i="10" s="1"/>
  <c r="AI177" i="10"/>
  <c r="Y177" i="10" s="1"/>
  <c r="AH180" i="12" l="1"/>
  <c r="AR179" i="12"/>
  <c r="AU179" i="12" s="1"/>
  <c r="V179" i="12" s="1"/>
  <c r="M183" i="12"/>
  <c r="X182" i="12"/>
  <c r="AB182" i="12" s="1"/>
  <c r="AD182" i="12" s="1"/>
  <c r="O182" i="12"/>
  <c r="Z181" i="12"/>
  <c r="AL181" i="12" s="1"/>
  <c r="AN181" i="12" s="1"/>
  <c r="AK180" i="12"/>
  <c r="T180" i="12" s="1"/>
  <c r="N182" i="12"/>
  <c r="Y181" i="12"/>
  <c r="AG181" i="12" s="1"/>
  <c r="AI181" i="12" s="1"/>
  <c r="AM180" i="12"/>
  <c r="AP180" i="12" s="1"/>
  <c r="U180" i="12" s="1"/>
  <c r="P181" i="12"/>
  <c r="AA180" i="12"/>
  <c r="AQ180" i="12" s="1"/>
  <c r="AS180" i="12" s="1"/>
  <c r="AC181" i="12"/>
  <c r="AF181" i="12" s="1"/>
  <c r="S181" i="12" s="1"/>
  <c r="AG179" i="11"/>
  <c r="AF179" i="11"/>
  <c r="AA180" i="11"/>
  <c r="AD180" i="11"/>
  <c r="X180" i="11" s="1"/>
  <c r="AE180" i="11" s="1"/>
  <c r="M182" i="11"/>
  <c r="S181" i="11"/>
  <c r="Z181" i="11" s="1"/>
  <c r="AB181" i="11" s="1"/>
  <c r="AG179" i="10"/>
  <c r="AF179" i="10"/>
  <c r="AA180" i="10"/>
  <c r="AD180" i="10"/>
  <c r="X180" i="10" s="1"/>
  <c r="AE180" i="10" s="1"/>
  <c r="M182" i="10"/>
  <c r="S181" i="10"/>
  <c r="Z181" i="10" s="1"/>
  <c r="AB181" i="10" s="1"/>
  <c r="AI178" i="10"/>
  <c r="Y178" i="10" s="1"/>
  <c r="AH181" i="12" l="1"/>
  <c r="AI179" i="11"/>
  <c r="Y179" i="11" s="1"/>
  <c r="P182" i="12"/>
  <c r="AA181" i="12"/>
  <c r="AQ181" i="12" s="1"/>
  <c r="AS181" i="12" s="1"/>
  <c r="M184" i="12"/>
  <c r="X183" i="12"/>
  <c r="AB183" i="12" s="1"/>
  <c r="AD183" i="12" s="1"/>
  <c r="O183" i="12"/>
  <c r="Z182" i="12"/>
  <c r="AL182" i="12" s="1"/>
  <c r="AN182" i="12" s="1"/>
  <c r="AK181" i="12"/>
  <c r="T181" i="12" s="1"/>
  <c r="AR180" i="12"/>
  <c r="AU180" i="12" s="1"/>
  <c r="V180" i="12" s="1"/>
  <c r="N183" i="12"/>
  <c r="Y182" i="12"/>
  <c r="AG182" i="12" s="1"/>
  <c r="AI182" i="12" s="1"/>
  <c r="AM181" i="12"/>
  <c r="AP181" i="12" s="1"/>
  <c r="U181" i="12" s="1"/>
  <c r="AC182" i="12"/>
  <c r="AF182" i="12" s="1"/>
  <c r="S182" i="12" s="1"/>
  <c r="AG180" i="11"/>
  <c r="AF180" i="11"/>
  <c r="AA181" i="11"/>
  <c r="AD181" i="11"/>
  <c r="X181" i="11" s="1"/>
  <c r="AE181" i="11" s="1"/>
  <c r="M183" i="11"/>
  <c r="S182" i="11"/>
  <c r="Z182" i="11" s="1"/>
  <c r="AB182" i="11" s="1"/>
  <c r="AG180" i="10"/>
  <c r="AF180" i="10"/>
  <c r="AA181" i="10"/>
  <c r="AD181" i="10" s="1"/>
  <c r="X181" i="10" s="1"/>
  <c r="AE181" i="10" s="1"/>
  <c r="M183" i="10"/>
  <c r="S182" i="10"/>
  <c r="Z182" i="10" s="1"/>
  <c r="AB182" i="10" s="1"/>
  <c r="AI179" i="10"/>
  <c r="Y179" i="10" s="1"/>
  <c r="AC183" i="12" l="1"/>
  <c r="AI180" i="11"/>
  <c r="Y180" i="11" s="1"/>
  <c r="N184" i="12"/>
  <c r="Y183" i="12"/>
  <c r="AG183" i="12" s="1"/>
  <c r="AI183" i="12" s="1"/>
  <c r="AH182" i="12"/>
  <c r="AK182" i="12" s="1"/>
  <c r="T182" i="12" s="1"/>
  <c r="AM182" i="12"/>
  <c r="AP182" i="12" s="1"/>
  <c r="U182" i="12" s="1"/>
  <c r="M185" i="12"/>
  <c r="X184" i="12"/>
  <c r="AB184" i="12" s="1"/>
  <c r="AD184" i="12" s="1"/>
  <c r="O184" i="12"/>
  <c r="Z183" i="12"/>
  <c r="AL183" i="12" s="1"/>
  <c r="AN183" i="12" s="1"/>
  <c r="AR181" i="12"/>
  <c r="AU181" i="12" s="1"/>
  <c r="V181" i="12" s="1"/>
  <c r="AF183" i="12"/>
  <c r="S183" i="12" s="1"/>
  <c r="P183" i="12"/>
  <c r="AA182" i="12"/>
  <c r="AQ182" i="12" s="1"/>
  <c r="AS182" i="12" s="1"/>
  <c r="AG181" i="11"/>
  <c r="AF181" i="11"/>
  <c r="AA182" i="11"/>
  <c r="AD182" i="11"/>
  <c r="X182" i="11" s="1"/>
  <c r="AE182" i="11" s="1"/>
  <c r="M184" i="11"/>
  <c r="S183" i="11"/>
  <c r="Z183" i="11" s="1"/>
  <c r="AB183" i="11" s="1"/>
  <c r="AG181" i="10"/>
  <c r="AF181" i="10"/>
  <c r="AA182" i="10"/>
  <c r="AD182" i="10" s="1"/>
  <c r="X182" i="10" s="1"/>
  <c r="AE182" i="10" s="1"/>
  <c r="M184" i="10"/>
  <c r="S183" i="10"/>
  <c r="Z183" i="10" s="1"/>
  <c r="AB183" i="10" s="1"/>
  <c r="AI180" i="10"/>
  <c r="Y180" i="10" s="1"/>
  <c r="AC184" i="12" l="1"/>
  <c r="AM183" i="12"/>
  <c r="AR182" i="12"/>
  <c r="AU182" i="12" s="1"/>
  <c r="V182" i="12" s="1"/>
  <c r="O185" i="12"/>
  <c r="Z184" i="12"/>
  <c r="AL184" i="12" s="1"/>
  <c r="AN184" i="12" s="1"/>
  <c r="N185" i="12"/>
  <c r="Y184" i="12"/>
  <c r="AG184" i="12" s="1"/>
  <c r="AI184" i="12" s="1"/>
  <c r="AP183" i="12"/>
  <c r="U183" i="12" s="1"/>
  <c r="M186" i="12"/>
  <c r="X185" i="12"/>
  <c r="AB185" i="12" s="1"/>
  <c r="AD185" i="12" s="1"/>
  <c r="P184" i="12"/>
  <c r="AA183" i="12"/>
  <c r="AQ183" i="12" s="1"/>
  <c r="AS183" i="12" s="1"/>
  <c r="AF184" i="12"/>
  <c r="S184" i="12" s="1"/>
  <c r="AH183" i="12"/>
  <c r="AK183" i="12" s="1"/>
  <c r="T183" i="12" s="1"/>
  <c r="AG182" i="11"/>
  <c r="AF182" i="11"/>
  <c r="AA183" i="11"/>
  <c r="AD183" i="11"/>
  <c r="X183" i="11" s="1"/>
  <c r="AE183" i="11" s="1"/>
  <c r="M185" i="11"/>
  <c r="S184" i="11"/>
  <c r="Z184" i="11" s="1"/>
  <c r="AB184" i="11" s="1"/>
  <c r="AI181" i="11"/>
  <c r="Y181" i="11" s="1"/>
  <c r="AG182" i="10"/>
  <c r="AF182" i="10"/>
  <c r="AA183" i="10"/>
  <c r="AD183" i="10" s="1"/>
  <c r="X183" i="10" s="1"/>
  <c r="AE183" i="10" s="1"/>
  <c r="M185" i="10"/>
  <c r="S184" i="10"/>
  <c r="Z184" i="10" s="1"/>
  <c r="AB184" i="10" s="1"/>
  <c r="AI181" i="10"/>
  <c r="Y181" i="10" s="1"/>
  <c r="AH184" i="12" l="1"/>
  <c r="AI182" i="11"/>
  <c r="Y182" i="11" s="1"/>
  <c r="AR183" i="12"/>
  <c r="P185" i="12"/>
  <c r="AA184" i="12"/>
  <c r="AQ184" i="12" s="1"/>
  <c r="AS184" i="12" s="1"/>
  <c r="AK184" i="12"/>
  <c r="T184" i="12" s="1"/>
  <c r="AM184" i="12"/>
  <c r="AP184" i="12" s="1"/>
  <c r="U184" i="12" s="1"/>
  <c r="AC185" i="12"/>
  <c r="AF185" i="12" s="1"/>
  <c r="S185" i="12" s="1"/>
  <c r="AU183" i="12"/>
  <c r="V183" i="12" s="1"/>
  <c r="M187" i="12"/>
  <c r="X186" i="12"/>
  <c r="AB186" i="12" s="1"/>
  <c r="AD186" i="12" s="1"/>
  <c r="N186" i="12"/>
  <c r="Y185" i="12"/>
  <c r="AG185" i="12" s="1"/>
  <c r="AI185" i="12" s="1"/>
  <c r="O186" i="12"/>
  <c r="Z185" i="12"/>
  <c r="AL185" i="12" s="1"/>
  <c r="AN185" i="12" s="1"/>
  <c r="AG183" i="11"/>
  <c r="AF183" i="11"/>
  <c r="AA184" i="11"/>
  <c r="AD184" i="11" s="1"/>
  <c r="X184" i="11" s="1"/>
  <c r="AE184" i="11" s="1"/>
  <c r="M186" i="11"/>
  <c r="S185" i="11"/>
  <c r="Z185" i="11" s="1"/>
  <c r="AB185" i="11" s="1"/>
  <c r="AG183" i="10"/>
  <c r="AF183" i="10"/>
  <c r="AA184" i="10"/>
  <c r="AD184" i="10" s="1"/>
  <c r="X184" i="10" s="1"/>
  <c r="AE184" i="10" s="1"/>
  <c r="M186" i="10"/>
  <c r="S185" i="10"/>
  <c r="Z185" i="10" s="1"/>
  <c r="AB185" i="10" s="1"/>
  <c r="AI182" i="10"/>
  <c r="Y182" i="10" s="1"/>
  <c r="AI183" i="11" l="1"/>
  <c r="Y183" i="11" s="1"/>
  <c r="M188" i="12"/>
  <c r="X187" i="12"/>
  <c r="AB187" i="12" s="1"/>
  <c r="AD187" i="12" s="1"/>
  <c r="O187" i="12"/>
  <c r="Z186" i="12"/>
  <c r="AL186" i="12" s="1"/>
  <c r="AN186" i="12" s="1"/>
  <c r="N187" i="12"/>
  <c r="Y186" i="12"/>
  <c r="AG186" i="12" s="1"/>
  <c r="AI186" i="12" s="1"/>
  <c r="AC186" i="12"/>
  <c r="AF186" i="12" s="1"/>
  <c r="S186" i="12" s="1"/>
  <c r="AR184" i="12"/>
  <c r="AU184" i="12" s="1"/>
  <c r="V184" i="12" s="1"/>
  <c r="AM185" i="12"/>
  <c r="AP185" i="12" s="1"/>
  <c r="U185" i="12" s="1"/>
  <c r="AH185" i="12"/>
  <c r="AK185" i="12" s="1"/>
  <c r="T185" i="12" s="1"/>
  <c r="P186" i="12"/>
  <c r="AA185" i="12"/>
  <c r="AQ185" i="12" s="1"/>
  <c r="AS185" i="12" s="1"/>
  <c r="AG184" i="11"/>
  <c r="AI184" i="11" s="1"/>
  <c r="Y184" i="11" s="1"/>
  <c r="AF184" i="11"/>
  <c r="AA185" i="11"/>
  <c r="AD185" i="11" s="1"/>
  <c r="X185" i="11" s="1"/>
  <c r="AE185" i="11" s="1"/>
  <c r="M187" i="11"/>
  <c r="S186" i="11"/>
  <c r="Z186" i="11" s="1"/>
  <c r="AB186" i="11" s="1"/>
  <c r="AG184" i="10"/>
  <c r="AF184" i="10"/>
  <c r="AA185" i="10"/>
  <c r="AD185" i="10" s="1"/>
  <c r="X185" i="10" s="1"/>
  <c r="AE185" i="10" s="1"/>
  <c r="M187" i="10"/>
  <c r="S186" i="10"/>
  <c r="Z186" i="10" s="1"/>
  <c r="AB186" i="10" s="1"/>
  <c r="AI183" i="10"/>
  <c r="Y183" i="10" s="1"/>
  <c r="N188" i="12" l="1"/>
  <c r="Y187" i="12"/>
  <c r="AG187" i="12" s="1"/>
  <c r="AI187" i="12" s="1"/>
  <c r="AM186" i="12"/>
  <c r="M189" i="12"/>
  <c r="X188" i="12"/>
  <c r="AB188" i="12" s="1"/>
  <c r="AD188" i="12" s="1"/>
  <c r="P187" i="12"/>
  <c r="AA186" i="12"/>
  <c r="AQ186" i="12" s="1"/>
  <c r="AS186" i="12" s="1"/>
  <c r="AH186" i="12"/>
  <c r="AK186" i="12" s="1"/>
  <c r="T186" i="12" s="1"/>
  <c r="O188" i="12"/>
  <c r="Z187" i="12"/>
  <c r="AL187" i="12" s="1"/>
  <c r="AN187" i="12" s="1"/>
  <c r="AC187" i="12"/>
  <c r="AF187" i="12" s="1"/>
  <c r="S187" i="12" s="1"/>
  <c r="AP186" i="12"/>
  <c r="U186" i="12" s="1"/>
  <c r="AR185" i="12"/>
  <c r="AU185" i="12" s="1"/>
  <c r="V185" i="12" s="1"/>
  <c r="AG185" i="11"/>
  <c r="AI185" i="11" s="1"/>
  <c r="Y185" i="11" s="1"/>
  <c r="AF185" i="11"/>
  <c r="AA186" i="11"/>
  <c r="AD186" i="11" s="1"/>
  <c r="X186" i="11" s="1"/>
  <c r="AE186" i="11" s="1"/>
  <c r="M188" i="11"/>
  <c r="S187" i="11"/>
  <c r="Z187" i="11" s="1"/>
  <c r="AB187" i="11" s="1"/>
  <c r="AG185" i="10"/>
  <c r="AF185" i="10"/>
  <c r="AA186" i="10"/>
  <c r="AD186" i="10" s="1"/>
  <c r="X186" i="10" s="1"/>
  <c r="AE186" i="10" s="1"/>
  <c r="M188" i="10"/>
  <c r="S187" i="10"/>
  <c r="Z187" i="10" s="1"/>
  <c r="AB187" i="10" s="1"/>
  <c r="AI184" i="10"/>
  <c r="Y184" i="10" s="1"/>
  <c r="AR186" i="12" l="1"/>
  <c r="AU186" i="12" s="1"/>
  <c r="V186" i="12" s="1"/>
  <c r="M190" i="12"/>
  <c r="X189" i="12"/>
  <c r="AB189" i="12" s="1"/>
  <c r="AD189" i="12" s="1"/>
  <c r="O189" i="12"/>
  <c r="Z188" i="12"/>
  <c r="AL188" i="12" s="1"/>
  <c r="AN188" i="12" s="1"/>
  <c r="P188" i="12"/>
  <c r="AA187" i="12"/>
  <c r="AQ187" i="12" s="1"/>
  <c r="AS187" i="12" s="1"/>
  <c r="AC188" i="12"/>
  <c r="AF188" i="12" s="1"/>
  <c r="S188" i="12" s="1"/>
  <c r="AH187" i="12"/>
  <c r="AK187" i="12" s="1"/>
  <c r="T187" i="12" s="1"/>
  <c r="AM187" i="12"/>
  <c r="AP187" i="12" s="1"/>
  <c r="U187" i="12" s="1"/>
  <c r="N189" i="12"/>
  <c r="Y188" i="12"/>
  <c r="AG188" i="12" s="1"/>
  <c r="AI188" i="12" s="1"/>
  <c r="AG186" i="11"/>
  <c r="AF186" i="11"/>
  <c r="AA187" i="11"/>
  <c r="AD187" i="11" s="1"/>
  <c r="X187" i="11" s="1"/>
  <c r="AE187" i="11" s="1"/>
  <c r="M189" i="11"/>
  <c r="S188" i="11"/>
  <c r="Z188" i="11" s="1"/>
  <c r="AB188" i="11" s="1"/>
  <c r="AG186" i="10"/>
  <c r="AF186" i="10"/>
  <c r="AA187" i="10"/>
  <c r="AD187" i="10" s="1"/>
  <c r="X187" i="10" s="1"/>
  <c r="AE187" i="10" s="1"/>
  <c r="M189" i="10"/>
  <c r="S188" i="10"/>
  <c r="Z188" i="10" s="1"/>
  <c r="AB188" i="10" s="1"/>
  <c r="AI185" i="10"/>
  <c r="Y185" i="10" s="1"/>
  <c r="AH188" i="12" l="1"/>
  <c r="M191" i="12"/>
  <c r="X190" i="12"/>
  <c r="AB190" i="12" s="1"/>
  <c r="AD190" i="12" s="1"/>
  <c r="AM188" i="12"/>
  <c r="AP188" i="12" s="1"/>
  <c r="U188" i="12" s="1"/>
  <c r="AC189" i="12"/>
  <c r="AK188" i="12"/>
  <c r="T188" i="12" s="1"/>
  <c r="AR187" i="12"/>
  <c r="AU187" i="12" s="1"/>
  <c r="V187" i="12" s="1"/>
  <c r="O190" i="12"/>
  <c r="Z189" i="12"/>
  <c r="AL189" i="12" s="1"/>
  <c r="AN189" i="12" s="1"/>
  <c r="N190" i="12"/>
  <c r="Y189" i="12"/>
  <c r="AG189" i="12" s="1"/>
  <c r="AI189" i="12" s="1"/>
  <c r="P189" i="12"/>
  <c r="AA188" i="12"/>
  <c r="AQ188" i="12" s="1"/>
  <c r="AS188" i="12" s="1"/>
  <c r="AF189" i="12"/>
  <c r="S189" i="12" s="1"/>
  <c r="AG187" i="11"/>
  <c r="AI187" i="11" s="1"/>
  <c r="Y187" i="11" s="1"/>
  <c r="AF187" i="11"/>
  <c r="AA188" i="11"/>
  <c r="AD188" i="11" s="1"/>
  <c r="X188" i="11" s="1"/>
  <c r="AE188" i="11" s="1"/>
  <c r="M190" i="11"/>
  <c r="S189" i="11"/>
  <c r="Z189" i="11" s="1"/>
  <c r="AB189" i="11" s="1"/>
  <c r="AI186" i="11"/>
  <c r="Y186" i="11" s="1"/>
  <c r="AG187" i="10"/>
  <c r="AF187" i="10"/>
  <c r="AA188" i="10"/>
  <c r="AD188" i="10" s="1"/>
  <c r="X188" i="10" s="1"/>
  <c r="AE188" i="10" s="1"/>
  <c r="M190" i="10"/>
  <c r="S189" i="10"/>
  <c r="Z189" i="10" s="1"/>
  <c r="AB189" i="10" s="1"/>
  <c r="AI186" i="10"/>
  <c r="Y186" i="10" s="1"/>
  <c r="AI187" i="10" l="1"/>
  <c r="Y187" i="10" s="1"/>
  <c r="P190" i="12"/>
  <c r="AA189" i="12"/>
  <c r="AQ189" i="12" s="1"/>
  <c r="AS189" i="12" s="1"/>
  <c r="AM189" i="12"/>
  <c r="M192" i="12"/>
  <c r="X191" i="12"/>
  <c r="AB191" i="12" s="1"/>
  <c r="AD191" i="12" s="1"/>
  <c r="AP189" i="12"/>
  <c r="U189" i="12" s="1"/>
  <c r="N191" i="12"/>
  <c r="Y190" i="12"/>
  <c r="AG190" i="12" s="1"/>
  <c r="AI190" i="12" s="1"/>
  <c r="O191" i="12"/>
  <c r="Z190" i="12"/>
  <c r="AL190" i="12" s="1"/>
  <c r="AN190" i="12" s="1"/>
  <c r="AC190" i="12"/>
  <c r="AF190" i="12" s="1"/>
  <c r="S190" i="12" s="1"/>
  <c r="AR188" i="12"/>
  <c r="AU188" i="12" s="1"/>
  <c r="V188" i="12" s="1"/>
  <c r="AH189" i="12"/>
  <c r="AK189" i="12" s="1"/>
  <c r="T189" i="12" s="1"/>
  <c r="AG188" i="11"/>
  <c r="AF188" i="11"/>
  <c r="AA189" i="11"/>
  <c r="AD189" i="11" s="1"/>
  <c r="X189" i="11" s="1"/>
  <c r="AE189" i="11" s="1"/>
  <c r="M191" i="11"/>
  <c r="S190" i="11"/>
  <c r="Z190" i="11" s="1"/>
  <c r="AB190" i="11" s="1"/>
  <c r="AG188" i="10"/>
  <c r="AF188" i="10"/>
  <c r="AA189" i="10"/>
  <c r="AD189" i="10" s="1"/>
  <c r="X189" i="10" s="1"/>
  <c r="AE189" i="10" s="1"/>
  <c r="M191" i="10"/>
  <c r="S190" i="10"/>
  <c r="Z190" i="10" s="1"/>
  <c r="AB190" i="10" s="1"/>
  <c r="N192" i="12" l="1"/>
  <c r="Y191" i="12"/>
  <c r="AG191" i="12" s="1"/>
  <c r="AI191" i="12" s="1"/>
  <c r="AM190" i="12"/>
  <c r="AP190" i="12" s="1"/>
  <c r="U190" i="12" s="1"/>
  <c r="AH190" i="12"/>
  <c r="AK190" i="12" s="1"/>
  <c r="T190" i="12" s="1"/>
  <c r="M193" i="12"/>
  <c r="X192" i="12"/>
  <c r="AB192" i="12" s="1"/>
  <c r="AD192" i="12" s="1"/>
  <c r="O192" i="12"/>
  <c r="Z191" i="12"/>
  <c r="AL191" i="12" s="1"/>
  <c r="AN191" i="12" s="1"/>
  <c r="AC191" i="12"/>
  <c r="AF191" i="12" s="1"/>
  <c r="S191" i="12" s="1"/>
  <c r="AR189" i="12"/>
  <c r="AU189" i="12" s="1"/>
  <c r="V189" i="12" s="1"/>
  <c r="P191" i="12"/>
  <c r="AA190" i="12"/>
  <c r="AQ190" i="12" s="1"/>
  <c r="AS190" i="12" s="1"/>
  <c r="AA190" i="11"/>
  <c r="AD190" i="11" s="1"/>
  <c r="X190" i="11" s="1"/>
  <c r="AE190" i="11" s="1"/>
  <c r="AG189" i="11"/>
  <c r="AF189" i="11"/>
  <c r="M192" i="11"/>
  <c r="S191" i="11"/>
  <c r="Z191" i="11" s="1"/>
  <c r="AB191" i="11" s="1"/>
  <c r="AI188" i="11"/>
  <c r="Y188" i="11" s="1"/>
  <c r="AG189" i="10"/>
  <c r="AF189" i="10"/>
  <c r="AA190" i="10"/>
  <c r="AD190" i="10"/>
  <c r="X190" i="10" s="1"/>
  <c r="AE190" i="10" s="1"/>
  <c r="M192" i="10"/>
  <c r="S191" i="10"/>
  <c r="Z191" i="10" s="1"/>
  <c r="AB191" i="10" s="1"/>
  <c r="AI188" i="10"/>
  <c r="Y188" i="10" s="1"/>
  <c r="O193" i="12" l="1"/>
  <c r="Z192" i="12"/>
  <c r="AL192" i="12" s="1"/>
  <c r="AN192" i="12" s="1"/>
  <c r="N193" i="12"/>
  <c r="Y192" i="12"/>
  <c r="AG192" i="12" s="1"/>
  <c r="AI192" i="12" s="1"/>
  <c r="M194" i="12"/>
  <c r="X193" i="12"/>
  <c r="AB193" i="12" s="1"/>
  <c r="AD193" i="12" s="1"/>
  <c r="AH191" i="12"/>
  <c r="AK191" i="12" s="1"/>
  <c r="T191" i="12" s="1"/>
  <c r="AR190" i="12"/>
  <c r="AU190" i="12" s="1"/>
  <c r="V190" i="12" s="1"/>
  <c r="P192" i="12"/>
  <c r="AA191" i="12"/>
  <c r="AQ191" i="12" s="1"/>
  <c r="AS191" i="12" s="1"/>
  <c r="AM191" i="12"/>
  <c r="AP191" i="12" s="1"/>
  <c r="U191" i="12" s="1"/>
  <c r="AC192" i="12"/>
  <c r="AF192" i="12" s="1"/>
  <c r="S192" i="12" s="1"/>
  <c r="AG190" i="11"/>
  <c r="AF190" i="11"/>
  <c r="AI189" i="11"/>
  <c r="Y189" i="11" s="1"/>
  <c r="AA191" i="11"/>
  <c r="AD191" i="11" s="1"/>
  <c r="X191" i="11" s="1"/>
  <c r="AE191" i="11" s="1"/>
  <c r="M193" i="11"/>
  <c r="S192" i="11"/>
  <c r="Z192" i="11" s="1"/>
  <c r="AB192" i="11" s="1"/>
  <c r="AG190" i="10"/>
  <c r="AF190" i="10"/>
  <c r="AA191" i="10"/>
  <c r="AD191" i="10" s="1"/>
  <c r="X191" i="10" s="1"/>
  <c r="AE191" i="10" s="1"/>
  <c r="M193" i="10"/>
  <c r="S192" i="10"/>
  <c r="Z192" i="10" s="1"/>
  <c r="AB192" i="10" s="1"/>
  <c r="AI189" i="10"/>
  <c r="Y189" i="10" s="1"/>
  <c r="AA192" i="11" l="1"/>
  <c r="P193" i="12"/>
  <c r="AA192" i="12"/>
  <c r="AQ192" i="12" s="1"/>
  <c r="AS192" i="12" s="1"/>
  <c r="M195" i="12"/>
  <c r="X194" i="12"/>
  <c r="AB194" i="12" s="1"/>
  <c r="AD194" i="12" s="1"/>
  <c r="AC193" i="12"/>
  <c r="N194" i="12"/>
  <c r="Y193" i="12"/>
  <c r="AG193" i="12" s="1"/>
  <c r="AI193" i="12" s="1"/>
  <c r="AM192" i="12"/>
  <c r="AP192" i="12" s="1"/>
  <c r="U192" i="12" s="1"/>
  <c r="AF193" i="12"/>
  <c r="S193" i="12" s="1"/>
  <c r="AR191" i="12"/>
  <c r="AU191" i="12" s="1"/>
  <c r="V191" i="12" s="1"/>
  <c r="AH192" i="12"/>
  <c r="AK192" i="12" s="1"/>
  <c r="T192" i="12" s="1"/>
  <c r="O194" i="12"/>
  <c r="Z193" i="12"/>
  <c r="AL193" i="12" s="1"/>
  <c r="AN193" i="12" s="1"/>
  <c r="AG191" i="11"/>
  <c r="AF191" i="11"/>
  <c r="M194" i="11"/>
  <c r="AA193" i="11"/>
  <c r="S193" i="11"/>
  <c r="Z193" i="11" s="1"/>
  <c r="AB193" i="11" s="1"/>
  <c r="AD192" i="11"/>
  <c r="X192" i="11" s="1"/>
  <c r="AE192" i="11" s="1"/>
  <c r="AI190" i="11"/>
  <c r="Y190" i="11" s="1"/>
  <c r="AG191" i="10"/>
  <c r="AF191" i="10"/>
  <c r="AA192" i="10"/>
  <c r="AD192" i="10" s="1"/>
  <c r="X192" i="10" s="1"/>
  <c r="AE192" i="10" s="1"/>
  <c r="M194" i="10"/>
  <c r="S193" i="10"/>
  <c r="Z193" i="10" s="1"/>
  <c r="AB193" i="10" s="1"/>
  <c r="AI190" i="10"/>
  <c r="Y190" i="10" s="1"/>
  <c r="AM193" i="12" l="1"/>
  <c r="AP193" i="12" s="1"/>
  <c r="U193" i="12" s="1"/>
  <c r="N195" i="12"/>
  <c r="Y194" i="12"/>
  <c r="AG194" i="12" s="1"/>
  <c r="AI194" i="12" s="1"/>
  <c r="AH193" i="12"/>
  <c r="AK193" i="12" s="1"/>
  <c r="T193" i="12" s="1"/>
  <c r="M196" i="12"/>
  <c r="X195" i="12"/>
  <c r="AB195" i="12" s="1"/>
  <c r="AD195" i="12" s="1"/>
  <c r="AR192" i="12"/>
  <c r="AU192" i="12" s="1"/>
  <c r="V192" i="12" s="1"/>
  <c r="O195" i="12"/>
  <c r="Z194" i="12"/>
  <c r="AL194" i="12" s="1"/>
  <c r="AN194" i="12" s="1"/>
  <c r="AC194" i="12"/>
  <c r="AF194" i="12" s="1"/>
  <c r="S194" i="12" s="1"/>
  <c r="P194" i="12"/>
  <c r="AA193" i="12"/>
  <c r="AQ193" i="12" s="1"/>
  <c r="AS193" i="12" s="1"/>
  <c r="AD193" i="11"/>
  <c r="X193" i="11" s="1"/>
  <c r="AE193" i="11" s="1"/>
  <c r="AG192" i="11"/>
  <c r="AI192" i="11" s="1"/>
  <c r="Y192" i="11" s="1"/>
  <c r="AF192" i="11"/>
  <c r="M195" i="11"/>
  <c r="S194" i="11"/>
  <c r="Z194" i="11" s="1"/>
  <c r="AB194" i="11" s="1"/>
  <c r="AI191" i="11"/>
  <c r="Y191" i="11" s="1"/>
  <c r="AG192" i="10"/>
  <c r="AF192" i="10"/>
  <c r="AA193" i="10"/>
  <c r="AD193" i="10" s="1"/>
  <c r="X193" i="10" s="1"/>
  <c r="AE193" i="10" s="1"/>
  <c r="M195" i="10"/>
  <c r="S194" i="10"/>
  <c r="Z194" i="10" s="1"/>
  <c r="AB194" i="10" s="1"/>
  <c r="AI191" i="10"/>
  <c r="Y191" i="10" s="1"/>
  <c r="P195" i="12" l="1"/>
  <c r="AA194" i="12"/>
  <c r="AQ194" i="12" s="1"/>
  <c r="AS194" i="12" s="1"/>
  <c r="O196" i="12"/>
  <c r="AM195" i="12"/>
  <c r="Z195" i="12"/>
  <c r="AL195" i="12" s="1"/>
  <c r="AN195" i="12" s="1"/>
  <c r="M197" i="12"/>
  <c r="X196" i="12"/>
  <c r="AB196" i="12" s="1"/>
  <c r="AD196" i="12" s="1"/>
  <c r="N196" i="12"/>
  <c r="Y195" i="12"/>
  <c r="AG195" i="12" s="1"/>
  <c r="AI195" i="12" s="1"/>
  <c r="AR193" i="12"/>
  <c r="AU193" i="12" s="1"/>
  <c r="V193" i="12" s="1"/>
  <c r="AM194" i="12"/>
  <c r="AP194" i="12" s="1"/>
  <c r="U194" i="12" s="1"/>
  <c r="AC195" i="12"/>
  <c r="AF195" i="12" s="1"/>
  <c r="S195" i="12" s="1"/>
  <c r="AH194" i="12"/>
  <c r="AK194" i="12" s="1"/>
  <c r="T194" i="12" s="1"/>
  <c r="M196" i="11"/>
  <c r="S195" i="11"/>
  <c r="Z195" i="11" s="1"/>
  <c r="AB195" i="11" s="1"/>
  <c r="AA194" i="11"/>
  <c r="AD194" i="11" s="1"/>
  <c r="X194" i="11" s="1"/>
  <c r="AE194" i="11" s="1"/>
  <c r="AG193" i="11"/>
  <c r="AF193" i="11"/>
  <c r="AG193" i="10"/>
  <c r="AF193" i="10"/>
  <c r="AA194" i="10"/>
  <c r="AD194" i="10" s="1"/>
  <c r="X194" i="10" s="1"/>
  <c r="AE194" i="10" s="1"/>
  <c r="M196" i="10"/>
  <c r="S195" i="10"/>
  <c r="Z195" i="10" s="1"/>
  <c r="AB195" i="10" s="1"/>
  <c r="AI192" i="10"/>
  <c r="Y192" i="10" s="1"/>
  <c r="P196" i="12" l="1"/>
  <c r="AA195" i="12"/>
  <c r="AQ195" i="12" s="1"/>
  <c r="AS195" i="12" s="1"/>
  <c r="M198" i="12"/>
  <c r="X197" i="12"/>
  <c r="AB197" i="12" s="1"/>
  <c r="AD197" i="12" s="1"/>
  <c r="O197" i="12"/>
  <c r="Z196" i="12"/>
  <c r="AL196" i="12" s="1"/>
  <c r="AN196" i="12" s="1"/>
  <c r="N197" i="12"/>
  <c r="Y196" i="12"/>
  <c r="AG196" i="12" s="1"/>
  <c r="AI196" i="12" s="1"/>
  <c r="AC196" i="12"/>
  <c r="AF196" i="12"/>
  <c r="S196" i="12" s="1"/>
  <c r="AH195" i="12"/>
  <c r="AK195" i="12" s="1"/>
  <c r="T195" i="12" s="1"/>
  <c r="AP195" i="12"/>
  <c r="U195" i="12" s="1"/>
  <c r="AR194" i="12"/>
  <c r="AU194" i="12" s="1"/>
  <c r="V194" i="12" s="1"/>
  <c r="AG194" i="11"/>
  <c r="AF194" i="11"/>
  <c r="AI193" i="11"/>
  <c r="Y193" i="11" s="1"/>
  <c r="AA195" i="11"/>
  <c r="AD195" i="11" s="1"/>
  <c r="X195" i="11" s="1"/>
  <c r="AE195" i="11" s="1"/>
  <c r="M197" i="11"/>
  <c r="S196" i="11"/>
  <c r="Z196" i="11" s="1"/>
  <c r="AB196" i="11" s="1"/>
  <c r="AG194" i="10"/>
  <c r="AF194" i="10"/>
  <c r="AA195" i="10"/>
  <c r="AD195" i="10" s="1"/>
  <c r="X195" i="10" s="1"/>
  <c r="AE195" i="10" s="1"/>
  <c r="M197" i="10"/>
  <c r="S196" i="10"/>
  <c r="Z196" i="10" s="1"/>
  <c r="AB196" i="10" s="1"/>
  <c r="AI193" i="10"/>
  <c r="Y193" i="10" s="1"/>
  <c r="AH196" i="12" l="1"/>
  <c r="N198" i="12"/>
  <c r="Y197" i="12"/>
  <c r="AG197" i="12" s="1"/>
  <c r="AI197" i="12" s="1"/>
  <c r="O198" i="12"/>
  <c r="Z197" i="12"/>
  <c r="AL197" i="12" s="1"/>
  <c r="AN197" i="12" s="1"/>
  <c r="M199" i="12"/>
  <c r="X198" i="12"/>
  <c r="AB198" i="12" s="1"/>
  <c r="AD198" i="12" s="1"/>
  <c r="AR195" i="12"/>
  <c r="AU195" i="12" s="1"/>
  <c r="V195" i="12" s="1"/>
  <c r="AK196" i="12"/>
  <c r="T196" i="12" s="1"/>
  <c r="AM196" i="12"/>
  <c r="AP196" i="12" s="1"/>
  <c r="U196" i="12" s="1"/>
  <c r="AC197" i="12"/>
  <c r="AF197" i="12" s="1"/>
  <c r="S197" i="12" s="1"/>
  <c r="P197" i="12"/>
  <c r="AA196" i="12"/>
  <c r="AQ196" i="12" s="1"/>
  <c r="AS196" i="12" s="1"/>
  <c r="AG195" i="11"/>
  <c r="AF195" i="11"/>
  <c r="AA196" i="11"/>
  <c r="AD196" i="11" s="1"/>
  <c r="X196" i="11" s="1"/>
  <c r="AE196" i="11" s="1"/>
  <c r="M198" i="11"/>
  <c r="S197" i="11"/>
  <c r="Z197" i="11" s="1"/>
  <c r="AB197" i="11" s="1"/>
  <c r="AI194" i="11"/>
  <c r="Y194" i="11" s="1"/>
  <c r="AG195" i="10"/>
  <c r="AF195" i="10"/>
  <c r="AA196" i="10"/>
  <c r="AD196" i="10" s="1"/>
  <c r="X196" i="10" s="1"/>
  <c r="AE196" i="10" s="1"/>
  <c r="M198" i="10"/>
  <c r="S197" i="10"/>
  <c r="Z197" i="10" s="1"/>
  <c r="AB197" i="10" s="1"/>
  <c r="AI194" i="10"/>
  <c r="Y194" i="10" s="1"/>
  <c r="AC198" i="12" l="1"/>
  <c r="AF198" i="12" s="1"/>
  <c r="S198" i="12" s="1"/>
  <c r="O199" i="12"/>
  <c r="Z198" i="12"/>
  <c r="AL198" i="12" s="1"/>
  <c r="AN198" i="12" s="1"/>
  <c r="N199" i="12"/>
  <c r="Y198" i="12"/>
  <c r="AG198" i="12" s="1"/>
  <c r="AI198" i="12" s="1"/>
  <c r="M200" i="12"/>
  <c r="X199" i="12"/>
  <c r="AB199" i="12" s="1"/>
  <c r="AD199" i="12" s="1"/>
  <c r="AM197" i="12"/>
  <c r="AP197" i="12" s="1"/>
  <c r="U197" i="12" s="1"/>
  <c r="AR196" i="12"/>
  <c r="AU196" i="12" s="1"/>
  <c r="V196" i="12" s="1"/>
  <c r="P198" i="12"/>
  <c r="AA197" i="12"/>
  <c r="AQ197" i="12" s="1"/>
  <c r="AS197" i="12" s="1"/>
  <c r="AH197" i="12"/>
  <c r="AK197" i="12" s="1"/>
  <c r="T197" i="12" s="1"/>
  <c r="AG196" i="11"/>
  <c r="AF196" i="11"/>
  <c r="AA197" i="11"/>
  <c r="AD197" i="11" s="1"/>
  <c r="X197" i="11" s="1"/>
  <c r="AE197" i="11" s="1"/>
  <c r="M199" i="11"/>
  <c r="S198" i="11"/>
  <c r="Z198" i="11" s="1"/>
  <c r="AB198" i="11" s="1"/>
  <c r="AI195" i="11"/>
  <c r="Y195" i="11" s="1"/>
  <c r="AG196" i="10"/>
  <c r="AF196" i="10"/>
  <c r="AA197" i="10"/>
  <c r="AD197" i="10" s="1"/>
  <c r="X197" i="10" s="1"/>
  <c r="AE197" i="10" s="1"/>
  <c r="M199" i="10"/>
  <c r="S198" i="10"/>
  <c r="Z198" i="10" s="1"/>
  <c r="AB198" i="10" s="1"/>
  <c r="AI195" i="10"/>
  <c r="Y195" i="10" s="1"/>
  <c r="AH198" i="12" l="1"/>
  <c r="AC199" i="12"/>
  <c r="AR197" i="12"/>
  <c r="AU197" i="12" s="1"/>
  <c r="V197" i="12" s="1"/>
  <c r="AK198" i="12"/>
  <c r="T198" i="12" s="1"/>
  <c r="AM198" i="12"/>
  <c r="AP198" i="12" s="1"/>
  <c r="U198" i="12" s="1"/>
  <c r="AF199" i="12"/>
  <c r="S199" i="12" s="1"/>
  <c r="P199" i="12"/>
  <c r="AA198" i="12"/>
  <c r="AQ198" i="12" s="1"/>
  <c r="AS198" i="12" s="1"/>
  <c r="M201" i="12"/>
  <c r="X200" i="12"/>
  <c r="AB200" i="12" s="1"/>
  <c r="AD200" i="12" s="1"/>
  <c r="N200" i="12"/>
  <c r="Y199" i="12"/>
  <c r="AG199" i="12" s="1"/>
  <c r="AI199" i="12" s="1"/>
  <c r="O200" i="12"/>
  <c r="Z199" i="12"/>
  <c r="AL199" i="12" s="1"/>
  <c r="AN199" i="12" s="1"/>
  <c r="AG197" i="11"/>
  <c r="AF197" i="11"/>
  <c r="AA198" i="11"/>
  <c r="AD198" i="11" s="1"/>
  <c r="X198" i="11" s="1"/>
  <c r="AE198" i="11" s="1"/>
  <c r="M200" i="11"/>
  <c r="S199" i="11"/>
  <c r="Z199" i="11" s="1"/>
  <c r="AB199" i="11" s="1"/>
  <c r="AI196" i="11"/>
  <c r="Y196" i="11" s="1"/>
  <c r="AG197" i="10"/>
  <c r="AF197" i="10"/>
  <c r="AA198" i="10"/>
  <c r="AD198" i="10" s="1"/>
  <c r="X198" i="10" s="1"/>
  <c r="AE198" i="10" s="1"/>
  <c r="M200" i="10"/>
  <c r="S199" i="10"/>
  <c r="Z199" i="10" s="1"/>
  <c r="AB199" i="10" s="1"/>
  <c r="AI196" i="10"/>
  <c r="Y196" i="10" s="1"/>
  <c r="AI197" i="11" l="1"/>
  <c r="Y197" i="11" s="1"/>
  <c r="AR198" i="12"/>
  <c r="O201" i="12"/>
  <c r="Z200" i="12"/>
  <c r="AL200" i="12" s="1"/>
  <c r="AN200" i="12" s="1"/>
  <c r="M202" i="12"/>
  <c r="X201" i="12"/>
  <c r="AB201" i="12" s="1"/>
  <c r="AD201" i="12" s="1"/>
  <c r="P200" i="12"/>
  <c r="AA199" i="12"/>
  <c r="AQ199" i="12" s="1"/>
  <c r="AS199" i="12" s="1"/>
  <c r="N201" i="12"/>
  <c r="Y200" i="12"/>
  <c r="AG200" i="12" s="1"/>
  <c r="AI200" i="12" s="1"/>
  <c r="AC200" i="12"/>
  <c r="AF200" i="12"/>
  <c r="S200" i="12" s="1"/>
  <c r="AM199" i="12"/>
  <c r="AP199" i="12" s="1"/>
  <c r="U199" i="12" s="1"/>
  <c r="AH199" i="12"/>
  <c r="AK199" i="12" s="1"/>
  <c r="T199" i="12" s="1"/>
  <c r="AU198" i="12"/>
  <c r="V198" i="12" s="1"/>
  <c r="AG198" i="11"/>
  <c r="AI198" i="11" s="1"/>
  <c r="Y198" i="11" s="1"/>
  <c r="AF198" i="11"/>
  <c r="AA199" i="11"/>
  <c r="AD199" i="11" s="1"/>
  <c r="X199" i="11" s="1"/>
  <c r="AE199" i="11" s="1"/>
  <c r="M201" i="11"/>
  <c r="S200" i="11"/>
  <c r="Z200" i="11" s="1"/>
  <c r="AB200" i="11" s="1"/>
  <c r="AG198" i="10"/>
  <c r="AF198" i="10"/>
  <c r="AA199" i="10"/>
  <c r="AD199" i="10" s="1"/>
  <c r="X199" i="10" s="1"/>
  <c r="AE199" i="10" s="1"/>
  <c r="M201" i="10"/>
  <c r="S200" i="10"/>
  <c r="Z200" i="10" s="1"/>
  <c r="AB200" i="10" s="1"/>
  <c r="AI197" i="10"/>
  <c r="Y197" i="10" s="1"/>
  <c r="AH200" i="12" l="1"/>
  <c r="P201" i="12"/>
  <c r="AA200" i="12"/>
  <c r="AQ200" i="12" s="1"/>
  <c r="AS200" i="12" s="1"/>
  <c r="M203" i="12"/>
  <c r="X202" i="12"/>
  <c r="AB202" i="12" s="1"/>
  <c r="AD202" i="12" s="1"/>
  <c r="AM200" i="12"/>
  <c r="AP200" i="12" s="1"/>
  <c r="U200" i="12" s="1"/>
  <c r="AK200" i="12"/>
  <c r="T200" i="12" s="1"/>
  <c r="N202" i="12"/>
  <c r="Y201" i="12"/>
  <c r="AG201" i="12" s="1"/>
  <c r="AI201" i="12" s="1"/>
  <c r="AR199" i="12"/>
  <c r="AU199" i="12" s="1"/>
  <c r="V199" i="12" s="1"/>
  <c r="AC201" i="12"/>
  <c r="AF201" i="12" s="1"/>
  <c r="S201" i="12" s="1"/>
  <c r="O202" i="12"/>
  <c r="Z201" i="12"/>
  <c r="AL201" i="12" s="1"/>
  <c r="AN201" i="12" s="1"/>
  <c r="AG199" i="11"/>
  <c r="AF199" i="11"/>
  <c r="AA200" i="11"/>
  <c r="AD200" i="11" s="1"/>
  <c r="X200" i="11" s="1"/>
  <c r="AE200" i="11" s="1"/>
  <c r="M202" i="11"/>
  <c r="S201" i="11"/>
  <c r="Z201" i="11" s="1"/>
  <c r="AB201" i="11" s="1"/>
  <c r="AG199" i="10"/>
  <c r="AF199" i="10"/>
  <c r="AA200" i="10"/>
  <c r="AD200" i="10" s="1"/>
  <c r="X200" i="10" s="1"/>
  <c r="AE200" i="10" s="1"/>
  <c r="M202" i="10"/>
  <c r="S201" i="10"/>
  <c r="Z201" i="10" s="1"/>
  <c r="AB201" i="10" s="1"/>
  <c r="AI198" i="10"/>
  <c r="Y198" i="10" s="1"/>
  <c r="AI199" i="11" l="1"/>
  <c r="Y199" i="11" s="1"/>
  <c r="AM201" i="12"/>
  <c r="AP201" i="12" s="1"/>
  <c r="U201" i="12" s="1"/>
  <c r="AH201" i="12"/>
  <c r="AK201" i="12" s="1"/>
  <c r="T201" i="12" s="1"/>
  <c r="AR200" i="12"/>
  <c r="M204" i="12"/>
  <c r="X203" i="12"/>
  <c r="AB203" i="12" s="1"/>
  <c r="AD203" i="12" s="1"/>
  <c r="AC202" i="12"/>
  <c r="AF202" i="12" s="1"/>
  <c r="S202" i="12" s="1"/>
  <c r="P202" i="12"/>
  <c r="AA201" i="12"/>
  <c r="AQ201" i="12" s="1"/>
  <c r="AS201" i="12" s="1"/>
  <c r="O203" i="12"/>
  <c r="Z202" i="12"/>
  <c r="AL202" i="12" s="1"/>
  <c r="AN202" i="12" s="1"/>
  <c r="N203" i="12"/>
  <c r="Y202" i="12"/>
  <c r="AG202" i="12" s="1"/>
  <c r="AI202" i="12" s="1"/>
  <c r="AU200" i="12"/>
  <c r="V200" i="12" s="1"/>
  <c r="AG200" i="11"/>
  <c r="AF200" i="11"/>
  <c r="AA201" i="11"/>
  <c r="AD201" i="11" s="1"/>
  <c r="X201" i="11" s="1"/>
  <c r="AE201" i="11" s="1"/>
  <c r="M203" i="11"/>
  <c r="S202" i="11"/>
  <c r="Z202" i="11" s="1"/>
  <c r="AB202" i="11" s="1"/>
  <c r="AG200" i="10"/>
  <c r="AF200" i="10"/>
  <c r="M203" i="10"/>
  <c r="S202" i="10"/>
  <c r="Z202" i="10" s="1"/>
  <c r="AB202" i="10" s="1"/>
  <c r="AA201" i="10"/>
  <c r="AD201" i="10" s="1"/>
  <c r="X201" i="10" s="1"/>
  <c r="AE201" i="10" s="1"/>
  <c r="AI199" i="10"/>
  <c r="Y199" i="10" s="1"/>
  <c r="AH202" i="12" l="1"/>
  <c r="AK202" i="12"/>
  <c r="T202" i="12" s="1"/>
  <c r="AM202" i="12"/>
  <c r="AP202" i="12" s="1"/>
  <c r="U202" i="12" s="1"/>
  <c r="AR201" i="12"/>
  <c r="AU201" i="12" s="1"/>
  <c r="V201" i="12" s="1"/>
  <c r="M205" i="12"/>
  <c r="X204" i="12"/>
  <c r="AB204" i="12" s="1"/>
  <c r="AD204" i="12" s="1"/>
  <c r="N204" i="12"/>
  <c r="Y203" i="12"/>
  <c r="AG203" i="12" s="1"/>
  <c r="AI203" i="12" s="1"/>
  <c r="O204" i="12"/>
  <c r="Z203" i="12"/>
  <c r="AL203" i="12" s="1"/>
  <c r="AN203" i="12" s="1"/>
  <c r="P203" i="12"/>
  <c r="AA202" i="12"/>
  <c r="AQ202" i="12" s="1"/>
  <c r="AS202" i="12" s="1"/>
  <c r="AC203" i="12"/>
  <c r="AF203" i="12" s="1"/>
  <c r="S203" i="12" s="1"/>
  <c r="M204" i="11"/>
  <c r="S203" i="11"/>
  <c r="Z203" i="11" s="1"/>
  <c r="AB203" i="11" s="1"/>
  <c r="AG201" i="11"/>
  <c r="AF201" i="11"/>
  <c r="AA202" i="11"/>
  <c r="AD202" i="11" s="1"/>
  <c r="X202" i="11" s="1"/>
  <c r="AE202" i="11" s="1"/>
  <c r="AI200" i="11"/>
  <c r="Y200" i="11" s="1"/>
  <c r="AG201" i="10"/>
  <c r="AF201" i="10"/>
  <c r="M204" i="10"/>
  <c r="S203" i="10"/>
  <c r="Z203" i="10" s="1"/>
  <c r="AB203" i="10" s="1"/>
  <c r="AA202" i="10"/>
  <c r="AD202" i="10" s="1"/>
  <c r="X202" i="10" s="1"/>
  <c r="AE202" i="10" s="1"/>
  <c r="AI200" i="10"/>
  <c r="Y200" i="10" s="1"/>
  <c r="AI201" i="11" l="1"/>
  <c r="Y201" i="11" s="1"/>
  <c r="AA203" i="11"/>
  <c r="AD203" i="11" s="1"/>
  <c r="X203" i="11" s="1"/>
  <c r="AE203" i="11" s="1"/>
  <c r="N205" i="12"/>
  <c r="Y204" i="12"/>
  <c r="AG204" i="12" s="1"/>
  <c r="AI204" i="12" s="1"/>
  <c r="M206" i="12"/>
  <c r="X205" i="12"/>
  <c r="AB205" i="12" s="1"/>
  <c r="AD205" i="12" s="1"/>
  <c r="P204" i="12"/>
  <c r="AA203" i="12"/>
  <c r="AQ203" i="12" s="1"/>
  <c r="AS203" i="12" s="1"/>
  <c r="AM203" i="12"/>
  <c r="AP203" i="12" s="1"/>
  <c r="U203" i="12" s="1"/>
  <c r="AH203" i="12"/>
  <c r="AK203" i="12" s="1"/>
  <c r="T203" i="12" s="1"/>
  <c r="AC204" i="12"/>
  <c r="AF204" i="12" s="1"/>
  <c r="S204" i="12" s="1"/>
  <c r="AR202" i="12"/>
  <c r="AU202" i="12" s="1"/>
  <c r="V202" i="12" s="1"/>
  <c r="O205" i="12"/>
  <c r="Z204" i="12"/>
  <c r="AL204" i="12" s="1"/>
  <c r="AN204" i="12" s="1"/>
  <c r="AG202" i="11"/>
  <c r="AF202" i="11"/>
  <c r="M205" i="11"/>
  <c r="S204" i="11"/>
  <c r="Z204" i="11" s="1"/>
  <c r="AB204" i="11" s="1"/>
  <c r="AG202" i="10"/>
  <c r="AF202" i="10"/>
  <c r="AA203" i="10"/>
  <c r="AD203" i="10" s="1"/>
  <c r="X203" i="10" s="1"/>
  <c r="AE203" i="10" s="1"/>
  <c r="M205" i="10"/>
  <c r="S204" i="10"/>
  <c r="Z204" i="10" s="1"/>
  <c r="AB204" i="10" s="1"/>
  <c r="AI201" i="10"/>
  <c r="Y201" i="10" s="1"/>
  <c r="AG203" i="11" l="1"/>
  <c r="AF203" i="11"/>
  <c r="AI202" i="11"/>
  <c r="Y202" i="11" s="1"/>
  <c r="M207" i="12"/>
  <c r="X206" i="12"/>
  <c r="AB206" i="12" s="1"/>
  <c r="AD206" i="12" s="1"/>
  <c r="AH204" i="12"/>
  <c r="N206" i="12"/>
  <c r="Y205" i="12"/>
  <c r="AG205" i="12" s="1"/>
  <c r="AI205" i="12" s="1"/>
  <c r="AM204" i="12"/>
  <c r="O206" i="12"/>
  <c r="Z205" i="12"/>
  <c r="AL205" i="12" s="1"/>
  <c r="AN205" i="12" s="1"/>
  <c r="AR203" i="12"/>
  <c r="AU203" i="12" s="1"/>
  <c r="V203" i="12" s="1"/>
  <c r="AC205" i="12"/>
  <c r="AF205" i="12" s="1"/>
  <c r="S205" i="12" s="1"/>
  <c r="AP204" i="12"/>
  <c r="U204" i="12" s="1"/>
  <c r="P205" i="12"/>
  <c r="AA204" i="12"/>
  <c r="AQ204" i="12" s="1"/>
  <c r="AS204" i="12" s="1"/>
  <c r="AK204" i="12"/>
  <c r="T204" i="12" s="1"/>
  <c r="AA204" i="11"/>
  <c r="AD204" i="11" s="1"/>
  <c r="X204" i="11" s="1"/>
  <c r="AE204" i="11" s="1"/>
  <c r="M206" i="11"/>
  <c r="S205" i="11"/>
  <c r="Z205" i="11" s="1"/>
  <c r="AB205" i="11" s="1"/>
  <c r="AG203" i="10"/>
  <c r="AF203" i="10"/>
  <c r="AA204" i="10"/>
  <c r="AD204" i="10"/>
  <c r="X204" i="10" s="1"/>
  <c r="AE204" i="10" s="1"/>
  <c r="M206" i="10"/>
  <c r="S205" i="10"/>
  <c r="Z205" i="10" s="1"/>
  <c r="AB205" i="10" s="1"/>
  <c r="AI202" i="10"/>
  <c r="Y202" i="10" s="1"/>
  <c r="AM205" i="12" l="1"/>
  <c r="AH205" i="12"/>
  <c r="AI203" i="11"/>
  <c r="Y203" i="11" s="1"/>
  <c r="O207" i="12"/>
  <c r="Z206" i="12"/>
  <c r="AL206" i="12" s="1"/>
  <c r="AN206" i="12" s="1"/>
  <c r="N207" i="12"/>
  <c r="Y206" i="12"/>
  <c r="AG206" i="12" s="1"/>
  <c r="AI206" i="12" s="1"/>
  <c r="AC206" i="12"/>
  <c r="AF206" i="12" s="1"/>
  <c r="S206" i="12" s="1"/>
  <c r="AR204" i="12"/>
  <c r="AU204" i="12" s="1"/>
  <c r="V204" i="12" s="1"/>
  <c r="M208" i="12"/>
  <c r="AC207" i="12"/>
  <c r="X207" i="12"/>
  <c r="AB207" i="12" s="1"/>
  <c r="AD207" i="12" s="1"/>
  <c r="P206" i="12"/>
  <c r="AA205" i="12"/>
  <c r="AQ205" i="12" s="1"/>
  <c r="AS205" i="12" s="1"/>
  <c r="AP205" i="12"/>
  <c r="U205" i="12" s="1"/>
  <c r="AK205" i="12"/>
  <c r="T205" i="12" s="1"/>
  <c r="AG204" i="11"/>
  <c r="AI204" i="11" s="1"/>
  <c r="Y204" i="11" s="1"/>
  <c r="AF204" i="11"/>
  <c r="AA205" i="11"/>
  <c r="AD205" i="11" s="1"/>
  <c r="X205" i="11" s="1"/>
  <c r="AE205" i="11" s="1"/>
  <c r="M207" i="11"/>
  <c r="S206" i="11"/>
  <c r="Z206" i="11" s="1"/>
  <c r="AB206" i="11" s="1"/>
  <c r="AG204" i="10"/>
  <c r="AF204" i="10"/>
  <c r="AA205" i="10"/>
  <c r="AD205" i="10" s="1"/>
  <c r="X205" i="10" s="1"/>
  <c r="AE205" i="10" s="1"/>
  <c r="M207" i="10"/>
  <c r="S206" i="10"/>
  <c r="Z206" i="10" s="1"/>
  <c r="AB206" i="10" s="1"/>
  <c r="AI203" i="10"/>
  <c r="Y203" i="10" s="1"/>
  <c r="AM206" i="12" l="1"/>
  <c r="AR205" i="12"/>
  <c r="AU205" i="12" s="1"/>
  <c r="V205" i="12" s="1"/>
  <c r="M209" i="12"/>
  <c r="X208" i="12"/>
  <c r="AB208" i="12" s="1"/>
  <c r="AD208" i="12" s="1"/>
  <c r="N208" i="12"/>
  <c r="Y207" i="12"/>
  <c r="AG207" i="12" s="1"/>
  <c r="AI207" i="12" s="1"/>
  <c r="O208" i="12"/>
  <c r="Z207" i="12"/>
  <c r="AL207" i="12" s="1"/>
  <c r="AN207" i="12" s="1"/>
  <c r="P207" i="12"/>
  <c r="AA206" i="12"/>
  <c r="AQ206" i="12" s="1"/>
  <c r="AS206" i="12" s="1"/>
  <c r="AH206" i="12"/>
  <c r="AK206" i="12"/>
  <c r="T206" i="12" s="1"/>
  <c r="AF207" i="12"/>
  <c r="S207" i="12" s="1"/>
  <c r="AP206" i="12"/>
  <c r="U206" i="12" s="1"/>
  <c r="AG205" i="11"/>
  <c r="AF205" i="11"/>
  <c r="M208" i="11"/>
  <c r="S207" i="11"/>
  <c r="Z207" i="11" s="1"/>
  <c r="AB207" i="11" s="1"/>
  <c r="AA206" i="11"/>
  <c r="AD206" i="11" s="1"/>
  <c r="X206" i="11" s="1"/>
  <c r="AE206" i="11" s="1"/>
  <c r="AG205" i="10"/>
  <c r="AF205" i="10"/>
  <c r="AA206" i="10"/>
  <c r="AD206" i="10" s="1"/>
  <c r="X206" i="10" s="1"/>
  <c r="AE206" i="10" s="1"/>
  <c r="M208" i="10"/>
  <c r="S207" i="10"/>
  <c r="Z207" i="10" s="1"/>
  <c r="AB207" i="10" s="1"/>
  <c r="AI204" i="10"/>
  <c r="Y204" i="10" s="1"/>
  <c r="M210" i="12" l="1"/>
  <c r="X209" i="12"/>
  <c r="AB209" i="12" s="1"/>
  <c r="AD209" i="12" s="1"/>
  <c r="N209" i="12"/>
  <c r="Y208" i="12"/>
  <c r="AG208" i="12" s="1"/>
  <c r="AI208" i="12" s="1"/>
  <c r="AC208" i="12"/>
  <c r="AM207" i="12"/>
  <c r="AP207" i="12" s="1"/>
  <c r="U207" i="12" s="1"/>
  <c r="AH207" i="12"/>
  <c r="AK207" i="12" s="1"/>
  <c r="T207" i="12" s="1"/>
  <c r="P208" i="12"/>
  <c r="AA207" i="12"/>
  <c r="AQ207" i="12" s="1"/>
  <c r="AS207" i="12" s="1"/>
  <c r="AR206" i="12"/>
  <c r="AU206" i="12" s="1"/>
  <c r="V206" i="12" s="1"/>
  <c r="O209" i="12"/>
  <c r="Z208" i="12"/>
  <c r="AL208" i="12" s="1"/>
  <c r="AN208" i="12" s="1"/>
  <c r="AF208" i="12"/>
  <c r="S208" i="12" s="1"/>
  <c r="AG206" i="11"/>
  <c r="AI206" i="11" s="1"/>
  <c r="Y206" i="11" s="1"/>
  <c r="AF206" i="11"/>
  <c r="M209" i="11"/>
  <c r="S208" i="11"/>
  <c r="Z208" i="11" s="1"/>
  <c r="AB208" i="11" s="1"/>
  <c r="AA207" i="11"/>
  <c r="AD207" i="11" s="1"/>
  <c r="X207" i="11" s="1"/>
  <c r="AE207" i="11" s="1"/>
  <c r="AI205" i="11"/>
  <c r="Y205" i="11" s="1"/>
  <c r="AG206" i="10"/>
  <c r="AI206" i="10" s="1"/>
  <c r="Y206" i="10" s="1"/>
  <c r="AF206" i="10"/>
  <c r="AA207" i="10"/>
  <c r="AD207" i="10" s="1"/>
  <c r="X207" i="10" s="1"/>
  <c r="AE207" i="10" s="1"/>
  <c r="M209" i="10"/>
  <c r="S208" i="10"/>
  <c r="Z208" i="10" s="1"/>
  <c r="AB208" i="10" s="1"/>
  <c r="AI205" i="10"/>
  <c r="Y205" i="10" s="1"/>
  <c r="N210" i="12" l="1"/>
  <c r="Y209" i="12"/>
  <c r="AG209" i="12" s="1"/>
  <c r="AI209" i="12" s="1"/>
  <c r="M211" i="12"/>
  <c r="X210" i="12"/>
  <c r="AB210" i="12" s="1"/>
  <c r="AD210" i="12" s="1"/>
  <c r="AM208" i="12"/>
  <c r="AP208" i="12" s="1"/>
  <c r="U208" i="12" s="1"/>
  <c r="AR207" i="12"/>
  <c r="AU207" i="12" s="1"/>
  <c r="V207" i="12" s="1"/>
  <c r="AH208" i="12"/>
  <c r="AK208" i="12" s="1"/>
  <c r="T208" i="12" s="1"/>
  <c r="AC209" i="12"/>
  <c r="AF209" i="12" s="1"/>
  <c r="S209" i="12" s="1"/>
  <c r="O210" i="12"/>
  <c r="Z209" i="12"/>
  <c r="AL209" i="12" s="1"/>
  <c r="AN209" i="12" s="1"/>
  <c r="P209" i="12"/>
  <c r="AA208" i="12"/>
  <c r="AQ208" i="12" s="1"/>
  <c r="AS208" i="12" s="1"/>
  <c r="AG207" i="11"/>
  <c r="AF207" i="11"/>
  <c r="M210" i="11"/>
  <c r="S209" i="11"/>
  <c r="Z209" i="11" s="1"/>
  <c r="AB209" i="11" s="1"/>
  <c r="AA208" i="11"/>
  <c r="AD208" i="11" s="1"/>
  <c r="X208" i="11" s="1"/>
  <c r="AE208" i="11" s="1"/>
  <c r="AG207" i="10"/>
  <c r="AF207" i="10"/>
  <c r="AA208" i="10"/>
  <c r="AD208" i="10" s="1"/>
  <c r="X208" i="10" s="1"/>
  <c r="AE208" i="10" s="1"/>
  <c r="M210" i="10"/>
  <c r="S209" i="10"/>
  <c r="Z209" i="10" s="1"/>
  <c r="AB209" i="10" s="1"/>
  <c r="AI207" i="11" l="1"/>
  <c r="Y207" i="11" s="1"/>
  <c r="AM209" i="12"/>
  <c r="N211" i="12"/>
  <c r="Y210" i="12"/>
  <c r="AG210" i="12" s="1"/>
  <c r="AI210" i="12" s="1"/>
  <c r="AR208" i="12"/>
  <c r="O211" i="12"/>
  <c r="Z210" i="12"/>
  <c r="AL210" i="12" s="1"/>
  <c r="AN210" i="12" s="1"/>
  <c r="M212" i="12"/>
  <c r="X211" i="12"/>
  <c r="AB211" i="12" s="1"/>
  <c r="AD211" i="12" s="1"/>
  <c r="AH209" i="12"/>
  <c r="AK209" i="12" s="1"/>
  <c r="T209" i="12" s="1"/>
  <c r="AU208" i="12"/>
  <c r="V208" i="12" s="1"/>
  <c r="P210" i="12"/>
  <c r="AA209" i="12"/>
  <c r="AQ209" i="12" s="1"/>
  <c r="AS209" i="12" s="1"/>
  <c r="AC210" i="12"/>
  <c r="AF210" i="12" s="1"/>
  <c r="S210" i="12" s="1"/>
  <c r="AP209" i="12"/>
  <c r="U209" i="12" s="1"/>
  <c r="AG208" i="11"/>
  <c r="AF208" i="11"/>
  <c r="M211" i="11"/>
  <c r="S210" i="11"/>
  <c r="Z210" i="11" s="1"/>
  <c r="AB210" i="11" s="1"/>
  <c r="AA209" i="11"/>
  <c r="AD209" i="11" s="1"/>
  <c r="X209" i="11" s="1"/>
  <c r="AE209" i="11" s="1"/>
  <c r="AG208" i="10"/>
  <c r="AF208" i="10"/>
  <c r="AA209" i="10"/>
  <c r="AD209" i="10" s="1"/>
  <c r="X209" i="10" s="1"/>
  <c r="AE209" i="10" s="1"/>
  <c r="M211" i="10"/>
  <c r="S210" i="10"/>
  <c r="Z210" i="10" s="1"/>
  <c r="AB210" i="10" s="1"/>
  <c r="AI207" i="10"/>
  <c r="Y207" i="10" s="1"/>
  <c r="AA210" i="11" l="1"/>
  <c r="AR209" i="12"/>
  <c r="AM210" i="12"/>
  <c r="AP210" i="12" s="1"/>
  <c r="U210" i="12" s="1"/>
  <c r="N212" i="12"/>
  <c r="Y211" i="12"/>
  <c r="AG211" i="12" s="1"/>
  <c r="AI211" i="12" s="1"/>
  <c r="P211" i="12"/>
  <c r="AA210" i="12"/>
  <c r="AQ210" i="12" s="1"/>
  <c r="AS210" i="12" s="1"/>
  <c r="M213" i="12"/>
  <c r="X212" i="12"/>
  <c r="AB212" i="12" s="1"/>
  <c r="AD212" i="12" s="1"/>
  <c r="O212" i="12"/>
  <c r="AM211" i="12"/>
  <c r="Z211" i="12"/>
  <c r="AL211" i="12" s="1"/>
  <c r="AN211" i="12" s="1"/>
  <c r="AH210" i="12"/>
  <c r="AK210" i="12" s="1"/>
  <c r="T210" i="12" s="1"/>
  <c r="AU209" i="12"/>
  <c r="V209" i="12" s="1"/>
  <c r="AC211" i="12"/>
  <c r="AF211" i="12" s="1"/>
  <c r="S211" i="12" s="1"/>
  <c r="M212" i="11"/>
  <c r="S211" i="11"/>
  <c r="Z211" i="11" s="1"/>
  <c r="AB211" i="11" s="1"/>
  <c r="AD210" i="11"/>
  <c r="X210" i="11" s="1"/>
  <c r="AE210" i="11" s="1"/>
  <c r="AG209" i="11"/>
  <c r="AI209" i="11" s="1"/>
  <c r="Y209" i="11" s="1"/>
  <c r="AF209" i="11"/>
  <c r="AI208" i="11"/>
  <c r="Y208" i="11" s="1"/>
  <c r="AA210" i="10"/>
  <c r="AD210" i="10" s="1"/>
  <c r="X210" i="10" s="1"/>
  <c r="AE210" i="10" s="1"/>
  <c r="AG209" i="10"/>
  <c r="AF209" i="10"/>
  <c r="M212" i="10"/>
  <c r="S211" i="10"/>
  <c r="Z211" i="10" s="1"/>
  <c r="AB211" i="10" s="1"/>
  <c r="AI208" i="10"/>
  <c r="Y208" i="10" s="1"/>
  <c r="AC212" i="12" l="1"/>
  <c r="O213" i="12"/>
  <c r="Z212" i="12"/>
  <c r="AL212" i="12" s="1"/>
  <c r="AN212" i="12" s="1"/>
  <c r="AF212" i="12"/>
  <c r="S212" i="12" s="1"/>
  <c r="AR210" i="12"/>
  <c r="AU210" i="12" s="1"/>
  <c r="V210" i="12" s="1"/>
  <c r="N213" i="12"/>
  <c r="Y212" i="12"/>
  <c r="AG212" i="12" s="1"/>
  <c r="AI212" i="12" s="1"/>
  <c r="AP211" i="12"/>
  <c r="U211" i="12" s="1"/>
  <c r="M214" i="12"/>
  <c r="X213" i="12"/>
  <c r="AB213" i="12" s="1"/>
  <c r="AD213" i="12" s="1"/>
  <c r="P212" i="12"/>
  <c r="AA211" i="12"/>
  <c r="AQ211" i="12" s="1"/>
  <c r="AS211" i="12" s="1"/>
  <c r="AH211" i="12"/>
  <c r="AK211" i="12" s="1"/>
  <c r="T211" i="12" s="1"/>
  <c r="AA211" i="11"/>
  <c r="AD211" i="11" s="1"/>
  <c r="X211" i="11" s="1"/>
  <c r="AE211" i="11" s="1"/>
  <c r="M213" i="11"/>
  <c r="S212" i="11"/>
  <c r="Z212" i="11" s="1"/>
  <c r="AB212" i="11" s="1"/>
  <c r="AG210" i="11"/>
  <c r="AF210" i="11"/>
  <c r="AG210" i="10"/>
  <c r="AF210" i="10"/>
  <c r="AA211" i="10"/>
  <c r="AD211" i="10" s="1"/>
  <c r="X211" i="10" s="1"/>
  <c r="AE211" i="10" s="1"/>
  <c r="AI209" i="10"/>
  <c r="Y209" i="10" s="1"/>
  <c r="M213" i="10"/>
  <c r="S212" i="10"/>
  <c r="Z212" i="10" s="1"/>
  <c r="AB212" i="10" s="1"/>
  <c r="AR211" i="12" l="1"/>
  <c r="AC213" i="12"/>
  <c r="AF213" i="12" s="1"/>
  <c r="S213" i="12" s="1"/>
  <c r="AH212" i="12"/>
  <c r="P213" i="12"/>
  <c r="AA212" i="12"/>
  <c r="AQ212" i="12" s="1"/>
  <c r="AS212" i="12" s="1"/>
  <c r="AP212" i="12"/>
  <c r="U212" i="12" s="1"/>
  <c r="AK212" i="12"/>
  <c r="T212" i="12" s="1"/>
  <c r="AM212" i="12"/>
  <c r="AU211" i="12"/>
  <c r="V211" i="12" s="1"/>
  <c r="M215" i="12"/>
  <c r="X214" i="12"/>
  <c r="AB214" i="12" s="1"/>
  <c r="AD214" i="12" s="1"/>
  <c r="N214" i="12"/>
  <c r="Y213" i="12"/>
  <c r="AG213" i="12" s="1"/>
  <c r="AI213" i="12" s="1"/>
  <c r="O214" i="12"/>
  <c r="Z213" i="12"/>
  <c r="AL213" i="12" s="1"/>
  <c r="AN213" i="12" s="1"/>
  <c r="AG211" i="11"/>
  <c r="AF211" i="11"/>
  <c r="AI210" i="11"/>
  <c r="Y210" i="11" s="1"/>
  <c r="AA212" i="11"/>
  <c r="AD212" i="11" s="1"/>
  <c r="X212" i="11" s="1"/>
  <c r="AE212" i="11" s="1"/>
  <c r="M214" i="11"/>
  <c r="S213" i="11"/>
  <c r="Z213" i="11" s="1"/>
  <c r="AB213" i="11" s="1"/>
  <c r="AG211" i="10"/>
  <c r="AF211" i="10"/>
  <c r="AA212" i="10"/>
  <c r="M214" i="10"/>
  <c r="S213" i="10"/>
  <c r="Z213" i="10" s="1"/>
  <c r="AB213" i="10" s="1"/>
  <c r="AD212" i="10"/>
  <c r="X212" i="10" s="1"/>
  <c r="AE212" i="10" s="1"/>
  <c r="AI210" i="10"/>
  <c r="Y210" i="10" s="1"/>
  <c r="AM213" i="12" l="1"/>
  <c r="AH213" i="12"/>
  <c r="O215" i="12"/>
  <c r="Z214" i="12"/>
  <c r="AL214" i="12" s="1"/>
  <c r="AN214" i="12" s="1"/>
  <c r="AK213" i="12"/>
  <c r="T213" i="12" s="1"/>
  <c r="M216" i="12"/>
  <c r="X215" i="12"/>
  <c r="AB215" i="12" s="1"/>
  <c r="AD215" i="12" s="1"/>
  <c r="AR212" i="12"/>
  <c r="AU212" i="12" s="1"/>
  <c r="V212" i="12" s="1"/>
  <c r="AP213" i="12"/>
  <c r="U213" i="12" s="1"/>
  <c r="N215" i="12"/>
  <c r="Y214" i="12"/>
  <c r="AG214" i="12" s="1"/>
  <c r="AI214" i="12" s="1"/>
  <c r="AC214" i="12"/>
  <c r="AF214" i="12" s="1"/>
  <c r="S214" i="12" s="1"/>
  <c r="P214" i="12"/>
  <c r="AA213" i="12"/>
  <c r="AQ213" i="12" s="1"/>
  <c r="AS213" i="12" s="1"/>
  <c r="AG212" i="11"/>
  <c r="AF212" i="11"/>
  <c r="M215" i="11"/>
  <c r="S214" i="11"/>
  <c r="Z214" i="11" s="1"/>
  <c r="AB214" i="11" s="1"/>
  <c r="AA213" i="11"/>
  <c r="AD213" i="11" s="1"/>
  <c r="X213" i="11" s="1"/>
  <c r="AE213" i="11" s="1"/>
  <c r="AI211" i="11"/>
  <c r="Y211" i="11" s="1"/>
  <c r="AA213" i="10"/>
  <c r="AD213" i="10" s="1"/>
  <c r="X213" i="10" s="1"/>
  <c r="AE213" i="10" s="1"/>
  <c r="AG212" i="10"/>
  <c r="AF212" i="10"/>
  <c r="M215" i="10"/>
  <c r="S214" i="10"/>
  <c r="Z214" i="10" s="1"/>
  <c r="AB214" i="10" s="1"/>
  <c r="AI211" i="10"/>
  <c r="Y211" i="10" s="1"/>
  <c r="AH214" i="12" l="1"/>
  <c r="AC215" i="12"/>
  <c r="P215" i="12"/>
  <c r="AA214" i="12"/>
  <c r="AQ214" i="12" s="1"/>
  <c r="AS214" i="12" s="1"/>
  <c r="M217" i="12"/>
  <c r="X216" i="12"/>
  <c r="AB216" i="12" s="1"/>
  <c r="AD216" i="12" s="1"/>
  <c r="AK214" i="12"/>
  <c r="T214" i="12" s="1"/>
  <c r="AM214" i="12"/>
  <c r="AP214" i="12" s="1"/>
  <c r="U214" i="12" s="1"/>
  <c r="AR213" i="12"/>
  <c r="AU213" i="12" s="1"/>
  <c r="V213" i="12" s="1"/>
  <c r="N216" i="12"/>
  <c r="Y215" i="12"/>
  <c r="AG215" i="12" s="1"/>
  <c r="AI215" i="12" s="1"/>
  <c r="AF215" i="12"/>
  <c r="S215" i="12" s="1"/>
  <c r="O216" i="12"/>
  <c r="Z215" i="12"/>
  <c r="AL215" i="12" s="1"/>
  <c r="AN215" i="12" s="1"/>
  <c r="AG213" i="11"/>
  <c r="AF213" i="11"/>
  <c r="M216" i="11"/>
  <c r="S215" i="11"/>
  <c r="Z215" i="11" s="1"/>
  <c r="AB215" i="11" s="1"/>
  <c r="AA214" i="11"/>
  <c r="AD214" i="11" s="1"/>
  <c r="X214" i="11" s="1"/>
  <c r="AE214" i="11" s="1"/>
  <c r="AI212" i="11"/>
  <c r="Y212" i="11" s="1"/>
  <c r="AG213" i="10"/>
  <c r="AF213" i="10"/>
  <c r="AI212" i="10"/>
  <c r="Y212" i="10" s="1"/>
  <c r="AA214" i="10"/>
  <c r="AD214" i="10" s="1"/>
  <c r="X214" i="10" s="1"/>
  <c r="AE214" i="10" s="1"/>
  <c r="M216" i="10"/>
  <c r="S215" i="10"/>
  <c r="Z215" i="10" s="1"/>
  <c r="AB215" i="10" s="1"/>
  <c r="AH215" i="12" l="1"/>
  <c r="AC216" i="12"/>
  <c r="O217" i="12"/>
  <c r="Z216" i="12"/>
  <c r="AL216" i="12" s="1"/>
  <c r="AN216" i="12" s="1"/>
  <c r="AF216" i="12"/>
  <c r="S216" i="12" s="1"/>
  <c r="AR214" i="12"/>
  <c r="AU214" i="12" s="1"/>
  <c r="V214" i="12" s="1"/>
  <c r="AK215" i="12"/>
  <c r="T215" i="12" s="1"/>
  <c r="AM215" i="12"/>
  <c r="AP215" i="12" s="1"/>
  <c r="U215" i="12" s="1"/>
  <c r="N217" i="12"/>
  <c r="Y216" i="12"/>
  <c r="AG216" i="12" s="1"/>
  <c r="AI216" i="12" s="1"/>
  <c r="M218" i="12"/>
  <c r="X217" i="12"/>
  <c r="AB217" i="12" s="1"/>
  <c r="AD217" i="12" s="1"/>
  <c r="P216" i="12"/>
  <c r="AA215" i="12"/>
  <c r="AQ215" i="12" s="1"/>
  <c r="AS215" i="12" s="1"/>
  <c r="AG214" i="11"/>
  <c r="AF214" i="11"/>
  <c r="AA215" i="11"/>
  <c r="AD215" i="11" s="1"/>
  <c r="X215" i="11" s="1"/>
  <c r="AE215" i="11" s="1"/>
  <c r="M217" i="11"/>
  <c r="S216" i="11"/>
  <c r="Z216" i="11" s="1"/>
  <c r="AB216" i="11" s="1"/>
  <c r="AI213" i="11"/>
  <c r="Y213" i="11" s="1"/>
  <c r="AA215" i="10"/>
  <c r="AG214" i="10"/>
  <c r="AI214" i="10" s="1"/>
  <c r="Y214" i="10" s="1"/>
  <c r="AF214" i="10"/>
  <c r="M217" i="10"/>
  <c r="S216" i="10"/>
  <c r="Z216" i="10" s="1"/>
  <c r="AB216" i="10" s="1"/>
  <c r="AD215" i="10"/>
  <c r="X215" i="10" s="1"/>
  <c r="AE215" i="10" s="1"/>
  <c r="AI213" i="10"/>
  <c r="Y213" i="10" s="1"/>
  <c r="AM216" i="12" l="1"/>
  <c r="AP216" i="12" s="1"/>
  <c r="U216" i="12" s="1"/>
  <c r="P217" i="12"/>
  <c r="AA216" i="12"/>
  <c r="AQ216" i="12" s="1"/>
  <c r="AS216" i="12" s="1"/>
  <c r="N218" i="12"/>
  <c r="Y217" i="12"/>
  <c r="AG217" i="12" s="1"/>
  <c r="AI217" i="12" s="1"/>
  <c r="M219" i="12"/>
  <c r="X218" i="12"/>
  <c r="AB218" i="12" s="1"/>
  <c r="AD218" i="12" s="1"/>
  <c r="AH216" i="12"/>
  <c r="AK216" i="12" s="1"/>
  <c r="T216" i="12" s="1"/>
  <c r="AR215" i="12"/>
  <c r="AU215" i="12" s="1"/>
  <c r="V215" i="12" s="1"/>
  <c r="AC217" i="12"/>
  <c r="AF217" i="12" s="1"/>
  <c r="S217" i="12" s="1"/>
  <c r="O218" i="12"/>
  <c r="Z217" i="12"/>
  <c r="AL217" i="12" s="1"/>
  <c r="AN217" i="12" s="1"/>
  <c r="AG215" i="11"/>
  <c r="AF215" i="11"/>
  <c r="M218" i="11"/>
  <c r="S217" i="11"/>
  <c r="Z217" i="11" s="1"/>
  <c r="AB217" i="11" s="1"/>
  <c r="AA216" i="11"/>
  <c r="AD216" i="11" s="1"/>
  <c r="X216" i="11" s="1"/>
  <c r="AE216" i="11" s="1"/>
  <c r="AI214" i="11"/>
  <c r="Y214" i="11" s="1"/>
  <c r="AG215" i="10"/>
  <c r="AF215" i="10"/>
  <c r="AA216" i="10"/>
  <c r="AD216" i="10" s="1"/>
  <c r="X216" i="10" s="1"/>
  <c r="AE216" i="10" s="1"/>
  <c r="M218" i="10"/>
  <c r="S217" i="10"/>
  <c r="Z217" i="10" s="1"/>
  <c r="AB217" i="10" s="1"/>
  <c r="AI215" i="10" l="1"/>
  <c r="Y215" i="10" s="1"/>
  <c r="AI215" i="11"/>
  <c r="Y215" i="11" s="1"/>
  <c r="AC218" i="12"/>
  <c r="AM217" i="12"/>
  <c r="AF218" i="12"/>
  <c r="S218" i="12" s="1"/>
  <c r="N219" i="12"/>
  <c r="Y218" i="12"/>
  <c r="AG218" i="12" s="1"/>
  <c r="AI218" i="12" s="1"/>
  <c r="AR216" i="12"/>
  <c r="AU216" i="12" s="1"/>
  <c r="V216" i="12" s="1"/>
  <c r="AP217" i="12"/>
  <c r="U217" i="12" s="1"/>
  <c r="O219" i="12"/>
  <c r="Z218" i="12"/>
  <c r="AL218" i="12" s="1"/>
  <c r="AN218" i="12" s="1"/>
  <c r="M220" i="12"/>
  <c r="X219" i="12"/>
  <c r="AB219" i="12" s="1"/>
  <c r="AD219" i="12" s="1"/>
  <c r="AH217" i="12"/>
  <c r="AK217" i="12" s="1"/>
  <c r="T217" i="12" s="1"/>
  <c r="P218" i="12"/>
  <c r="AA217" i="12"/>
  <c r="AQ217" i="12" s="1"/>
  <c r="AS217" i="12" s="1"/>
  <c r="AG216" i="11"/>
  <c r="AF216" i="11"/>
  <c r="AA217" i="11"/>
  <c r="AD217" i="11" s="1"/>
  <c r="X217" i="11" s="1"/>
  <c r="AE217" i="11" s="1"/>
  <c r="M219" i="11"/>
  <c r="S218" i="11"/>
  <c r="Z218" i="11" s="1"/>
  <c r="AB218" i="11" s="1"/>
  <c r="AG216" i="10"/>
  <c r="AF216" i="10"/>
  <c r="AA217" i="10"/>
  <c r="AD217" i="10" s="1"/>
  <c r="X217" i="10" s="1"/>
  <c r="AE217" i="10" s="1"/>
  <c r="M219" i="10"/>
  <c r="S218" i="10"/>
  <c r="Z218" i="10" s="1"/>
  <c r="AB218" i="10" s="1"/>
  <c r="AH218" i="12" l="1"/>
  <c r="AM218" i="12"/>
  <c r="AK218" i="12"/>
  <c r="T218" i="12" s="1"/>
  <c r="AP218" i="12"/>
  <c r="U218" i="12" s="1"/>
  <c r="AR217" i="12"/>
  <c r="AU217" i="12" s="1"/>
  <c r="V217" i="12" s="1"/>
  <c r="M221" i="12"/>
  <c r="X220" i="12"/>
  <c r="AB220" i="12" s="1"/>
  <c r="AD220" i="12" s="1"/>
  <c r="O220" i="12"/>
  <c r="Z219" i="12"/>
  <c r="AL219" i="12" s="1"/>
  <c r="AN219" i="12" s="1"/>
  <c r="P219" i="12"/>
  <c r="AA218" i="12"/>
  <c r="AQ218" i="12" s="1"/>
  <c r="AS218" i="12" s="1"/>
  <c r="AC219" i="12"/>
  <c r="AF219" i="12" s="1"/>
  <c r="S219" i="12" s="1"/>
  <c r="N220" i="12"/>
  <c r="Y219" i="12"/>
  <c r="AG219" i="12" s="1"/>
  <c r="AI219" i="12" s="1"/>
  <c r="AG217" i="11"/>
  <c r="AI217" i="11" s="1"/>
  <c r="Y217" i="11" s="1"/>
  <c r="AF217" i="11"/>
  <c r="AA218" i="11"/>
  <c r="AD218" i="11" s="1"/>
  <c r="X218" i="11" s="1"/>
  <c r="AE218" i="11" s="1"/>
  <c r="M220" i="11"/>
  <c r="S219" i="11"/>
  <c r="Z219" i="11" s="1"/>
  <c r="AB219" i="11" s="1"/>
  <c r="AI216" i="11"/>
  <c r="Y216" i="11" s="1"/>
  <c r="AG217" i="10"/>
  <c r="AF217" i="10"/>
  <c r="M220" i="10"/>
  <c r="S219" i="10"/>
  <c r="Z219" i="10" s="1"/>
  <c r="AB219" i="10" s="1"/>
  <c r="AA218" i="10"/>
  <c r="AD218" i="10" s="1"/>
  <c r="X218" i="10" s="1"/>
  <c r="AE218" i="10" s="1"/>
  <c r="AI216" i="10"/>
  <c r="Y216" i="10" s="1"/>
  <c r="M222" i="12" l="1"/>
  <c r="X221" i="12"/>
  <c r="AB221" i="12" s="1"/>
  <c r="AD221" i="12" s="1"/>
  <c r="AC220" i="12"/>
  <c r="AM219" i="12"/>
  <c r="AP219" i="12" s="1"/>
  <c r="U219" i="12" s="1"/>
  <c r="N221" i="12"/>
  <c r="Y220" i="12"/>
  <c r="AG220" i="12" s="1"/>
  <c r="AI220" i="12" s="1"/>
  <c r="AR218" i="12"/>
  <c r="AU218" i="12" s="1"/>
  <c r="V218" i="12" s="1"/>
  <c r="O221" i="12"/>
  <c r="Z220" i="12"/>
  <c r="AL220" i="12" s="1"/>
  <c r="AN220" i="12" s="1"/>
  <c r="AH219" i="12"/>
  <c r="AK219" i="12" s="1"/>
  <c r="T219" i="12" s="1"/>
  <c r="P220" i="12"/>
  <c r="AA219" i="12"/>
  <c r="AQ219" i="12" s="1"/>
  <c r="AS219" i="12" s="1"/>
  <c r="AF220" i="12"/>
  <c r="S220" i="12" s="1"/>
  <c r="AG218" i="11"/>
  <c r="AF218" i="11"/>
  <c r="M221" i="11"/>
  <c r="S220" i="11"/>
  <c r="Z220" i="11" s="1"/>
  <c r="AB220" i="11" s="1"/>
  <c r="AA219" i="11"/>
  <c r="AD219" i="11" s="1"/>
  <c r="X219" i="11" s="1"/>
  <c r="AE219" i="11" s="1"/>
  <c r="AG218" i="10"/>
  <c r="AF218" i="10"/>
  <c r="AA219" i="10"/>
  <c r="AD219" i="10"/>
  <c r="X219" i="10" s="1"/>
  <c r="AE219" i="10" s="1"/>
  <c r="M221" i="10"/>
  <c r="S220" i="10"/>
  <c r="Z220" i="10" s="1"/>
  <c r="AB220" i="10" s="1"/>
  <c r="AI217" i="10"/>
  <c r="Y217" i="10" s="1"/>
  <c r="M223" i="12" l="1"/>
  <c r="X222" i="12"/>
  <c r="AB222" i="12" s="1"/>
  <c r="AD222" i="12" s="1"/>
  <c r="AR219" i="12"/>
  <c r="AU219" i="12" s="1"/>
  <c r="V219" i="12" s="1"/>
  <c r="AM220" i="12"/>
  <c r="AP220" i="12" s="1"/>
  <c r="U220" i="12" s="1"/>
  <c r="N222" i="12"/>
  <c r="Y221" i="12"/>
  <c r="AG221" i="12" s="1"/>
  <c r="AI221" i="12" s="1"/>
  <c r="AC221" i="12"/>
  <c r="AF221" i="12" s="1"/>
  <c r="S221" i="12" s="1"/>
  <c r="P221" i="12"/>
  <c r="AA220" i="12"/>
  <c r="AQ220" i="12" s="1"/>
  <c r="AS220" i="12" s="1"/>
  <c r="O222" i="12"/>
  <c r="Z221" i="12"/>
  <c r="AL221" i="12" s="1"/>
  <c r="AN221" i="12" s="1"/>
  <c r="AH220" i="12"/>
  <c r="AK220" i="12" s="1"/>
  <c r="T220" i="12" s="1"/>
  <c r="AG219" i="11"/>
  <c r="AI219" i="11" s="1"/>
  <c r="Y219" i="11" s="1"/>
  <c r="AF219" i="11"/>
  <c r="AA220" i="11"/>
  <c r="AD220" i="11" s="1"/>
  <c r="X220" i="11" s="1"/>
  <c r="AE220" i="11" s="1"/>
  <c r="M222" i="11"/>
  <c r="S221" i="11"/>
  <c r="Z221" i="11" s="1"/>
  <c r="AB221" i="11" s="1"/>
  <c r="AI218" i="11"/>
  <c r="Y218" i="11" s="1"/>
  <c r="AG219" i="10"/>
  <c r="AI219" i="10" s="1"/>
  <c r="Y219" i="10" s="1"/>
  <c r="AF219" i="10"/>
  <c r="M222" i="10"/>
  <c r="S221" i="10"/>
  <c r="Z221" i="10" s="1"/>
  <c r="AB221" i="10" s="1"/>
  <c r="AA220" i="10"/>
  <c r="AD220" i="10" s="1"/>
  <c r="X220" i="10" s="1"/>
  <c r="AE220" i="10" s="1"/>
  <c r="AI218" i="10"/>
  <c r="Y218" i="10" s="1"/>
  <c r="M224" i="12" l="1"/>
  <c r="X223" i="12"/>
  <c r="AB223" i="12" s="1"/>
  <c r="AD223" i="12" s="1"/>
  <c r="AC222" i="12"/>
  <c r="AR220" i="12"/>
  <c r="AM221" i="12"/>
  <c r="AP221" i="12" s="1"/>
  <c r="U221" i="12" s="1"/>
  <c r="P222" i="12"/>
  <c r="AA221" i="12"/>
  <c r="AQ221" i="12" s="1"/>
  <c r="AS221" i="12" s="1"/>
  <c r="N223" i="12"/>
  <c r="Y222" i="12"/>
  <c r="AG222" i="12" s="1"/>
  <c r="AI222" i="12" s="1"/>
  <c r="AU220" i="12"/>
  <c r="V220" i="12" s="1"/>
  <c r="O223" i="12"/>
  <c r="Z222" i="12"/>
  <c r="AL222" i="12" s="1"/>
  <c r="AN222" i="12" s="1"/>
  <c r="AH221" i="12"/>
  <c r="AK221" i="12" s="1"/>
  <c r="T221" i="12" s="1"/>
  <c r="AF222" i="12"/>
  <c r="S222" i="12" s="1"/>
  <c r="AG220" i="11"/>
  <c r="AF220" i="11"/>
  <c r="AA221" i="11"/>
  <c r="AD221" i="11"/>
  <c r="X221" i="11" s="1"/>
  <c r="AE221" i="11" s="1"/>
  <c r="M223" i="11"/>
  <c r="S222" i="11"/>
  <c r="Z222" i="11" s="1"/>
  <c r="AB222" i="11" s="1"/>
  <c r="AG220" i="10"/>
  <c r="AF220" i="10"/>
  <c r="M223" i="10"/>
  <c r="S222" i="10"/>
  <c r="Z222" i="10" s="1"/>
  <c r="AB222" i="10" s="1"/>
  <c r="AA221" i="10"/>
  <c r="AD221" i="10" s="1"/>
  <c r="X221" i="10" s="1"/>
  <c r="AE221" i="10" s="1"/>
  <c r="AI220" i="11" l="1"/>
  <c r="Y220" i="11" s="1"/>
  <c r="AH222" i="12"/>
  <c r="AK222" i="12" s="1"/>
  <c r="T222" i="12" s="1"/>
  <c r="AR221" i="12"/>
  <c r="AU221" i="12" s="1"/>
  <c r="V221" i="12" s="1"/>
  <c r="M225" i="12"/>
  <c r="X224" i="12"/>
  <c r="AB224" i="12" s="1"/>
  <c r="AD224" i="12" s="1"/>
  <c r="O224" i="12"/>
  <c r="Z223" i="12"/>
  <c r="AL223" i="12" s="1"/>
  <c r="AN223" i="12" s="1"/>
  <c r="AM222" i="12"/>
  <c r="AP222" i="12" s="1"/>
  <c r="U222" i="12" s="1"/>
  <c r="N224" i="12"/>
  <c r="Y223" i="12"/>
  <c r="AG223" i="12" s="1"/>
  <c r="AI223" i="12" s="1"/>
  <c r="P223" i="12"/>
  <c r="AA222" i="12"/>
  <c r="AQ222" i="12" s="1"/>
  <c r="AS222" i="12" s="1"/>
  <c r="AC223" i="12"/>
  <c r="AF223" i="12" s="1"/>
  <c r="S223" i="12" s="1"/>
  <c r="AG221" i="11"/>
  <c r="AF221" i="11"/>
  <c r="AA222" i="11"/>
  <c r="AD222" i="11"/>
  <c r="X222" i="11" s="1"/>
  <c r="AE222" i="11" s="1"/>
  <c r="M224" i="11"/>
  <c r="S223" i="11"/>
  <c r="Z223" i="11" s="1"/>
  <c r="AB223" i="11" s="1"/>
  <c r="AG221" i="10"/>
  <c r="AF221" i="10"/>
  <c r="AA222" i="10"/>
  <c r="M224" i="10"/>
  <c r="S223" i="10"/>
  <c r="Z223" i="10" s="1"/>
  <c r="AB223" i="10" s="1"/>
  <c r="AD222" i="10"/>
  <c r="X222" i="10" s="1"/>
  <c r="AE222" i="10" s="1"/>
  <c r="AI220" i="10"/>
  <c r="Y220" i="10" s="1"/>
  <c r="AI221" i="11" l="1"/>
  <c r="Y221" i="11" s="1"/>
  <c r="P224" i="12"/>
  <c r="AA223" i="12"/>
  <c r="AQ223" i="12" s="1"/>
  <c r="AS223" i="12" s="1"/>
  <c r="O225" i="12"/>
  <c r="Z224" i="12"/>
  <c r="AL224" i="12" s="1"/>
  <c r="AN224" i="12" s="1"/>
  <c r="M226" i="12"/>
  <c r="X225" i="12"/>
  <c r="AB225" i="12" s="1"/>
  <c r="AD225" i="12" s="1"/>
  <c r="N225" i="12"/>
  <c r="Y224" i="12"/>
  <c r="AG224" i="12" s="1"/>
  <c r="AI224" i="12" s="1"/>
  <c r="AR222" i="12"/>
  <c r="AU222" i="12" s="1"/>
  <c r="V222" i="12" s="1"/>
  <c r="AH223" i="12"/>
  <c r="AK223" i="12" s="1"/>
  <c r="T223" i="12" s="1"/>
  <c r="AM223" i="12"/>
  <c r="AP223" i="12" s="1"/>
  <c r="U223" i="12" s="1"/>
  <c r="AC224" i="12"/>
  <c r="AF224" i="12" s="1"/>
  <c r="S224" i="12" s="1"/>
  <c r="AG222" i="11"/>
  <c r="AF222" i="11"/>
  <c r="M225" i="11"/>
  <c r="S224" i="11"/>
  <c r="Z224" i="11" s="1"/>
  <c r="AB224" i="11" s="1"/>
  <c r="AA223" i="11"/>
  <c r="AD223" i="11" s="1"/>
  <c r="X223" i="11" s="1"/>
  <c r="AE223" i="11" s="1"/>
  <c r="AA223" i="10"/>
  <c r="AD223" i="10" s="1"/>
  <c r="X223" i="10" s="1"/>
  <c r="AE223" i="10" s="1"/>
  <c r="AG222" i="10"/>
  <c r="AF222" i="10"/>
  <c r="M225" i="10"/>
  <c r="S224" i="10"/>
  <c r="Z224" i="10" s="1"/>
  <c r="AB224" i="10" s="1"/>
  <c r="AI221" i="10"/>
  <c r="Y221" i="10" s="1"/>
  <c r="AI222" i="11" l="1"/>
  <c r="Y222" i="11" s="1"/>
  <c r="AR223" i="12"/>
  <c r="AU223" i="12" s="1"/>
  <c r="V223" i="12" s="1"/>
  <c r="N226" i="12"/>
  <c r="Y225" i="12"/>
  <c r="AG225" i="12" s="1"/>
  <c r="AI225" i="12" s="1"/>
  <c r="AH224" i="12"/>
  <c r="AK224" i="12" s="1"/>
  <c r="T224" i="12" s="1"/>
  <c r="M227" i="12"/>
  <c r="X226" i="12"/>
  <c r="AB226" i="12" s="1"/>
  <c r="AD226" i="12" s="1"/>
  <c r="AM224" i="12"/>
  <c r="AP224" i="12" s="1"/>
  <c r="U224" i="12" s="1"/>
  <c r="P225" i="12"/>
  <c r="AA224" i="12"/>
  <c r="AQ224" i="12" s="1"/>
  <c r="AS224" i="12" s="1"/>
  <c r="AC225" i="12"/>
  <c r="AF225" i="12" s="1"/>
  <c r="S225" i="12" s="1"/>
  <c r="O226" i="12"/>
  <c r="Z225" i="12"/>
  <c r="AL225" i="12" s="1"/>
  <c r="AN225" i="12" s="1"/>
  <c r="AG223" i="11"/>
  <c r="AF223" i="11"/>
  <c r="M226" i="11"/>
  <c r="S225" i="11"/>
  <c r="Z225" i="11" s="1"/>
  <c r="AB225" i="11" s="1"/>
  <c r="AA224" i="11"/>
  <c r="AD224" i="11"/>
  <c r="X224" i="11" s="1"/>
  <c r="AE224" i="11" s="1"/>
  <c r="AG223" i="10"/>
  <c r="AF223" i="10"/>
  <c r="AI222" i="10"/>
  <c r="Y222" i="10" s="1"/>
  <c r="AA224" i="10"/>
  <c r="AD224" i="10" s="1"/>
  <c r="X224" i="10" s="1"/>
  <c r="AE224" i="10" s="1"/>
  <c r="M226" i="10"/>
  <c r="S225" i="10"/>
  <c r="Z225" i="10" s="1"/>
  <c r="AB225" i="10" s="1"/>
  <c r="AM225" i="12" l="1"/>
  <c r="AP225" i="12" s="1"/>
  <c r="U225" i="12" s="1"/>
  <c r="AU224" i="12"/>
  <c r="V224" i="12" s="1"/>
  <c r="O227" i="12"/>
  <c r="Z226" i="12"/>
  <c r="AL226" i="12" s="1"/>
  <c r="AN226" i="12" s="1"/>
  <c r="AR224" i="12"/>
  <c r="M228" i="12"/>
  <c r="X227" i="12"/>
  <c r="AB227" i="12" s="1"/>
  <c r="AD227" i="12" s="1"/>
  <c r="N227" i="12"/>
  <c r="Y226" i="12"/>
  <c r="AG226" i="12" s="1"/>
  <c r="AI226" i="12" s="1"/>
  <c r="P226" i="12"/>
  <c r="AA225" i="12"/>
  <c r="AQ225" i="12" s="1"/>
  <c r="AS225" i="12" s="1"/>
  <c r="AC226" i="12"/>
  <c r="AF226" i="12" s="1"/>
  <c r="S226" i="12" s="1"/>
  <c r="AH225" i="12"/>
  <c r="AK225" i="12" s="1"/>
  <c r="T225" i="12" s="1"/>
  <c r="AG224" i="11"/>
  <c r="AF224" i="11"/>
  <c r="M227" i="11"/>
  <c r="S226" i="11"/>
  <c r="Z226" i="11" s="1"/>
  <c r="AB226" i="11" s="1"/>
  <c r="AA225" i="11"/>
  <c r="AD225" i="11" s="1"/>
  <c r="X225" i="11" s="1"/>
  <c r="AE225" i="11" s="1"/>
  <c r="AI223" i="11"/>
  <c r="Y223" i="11" s="1"/>
  <c r="AG224" i="10"/>
  <c r="AF224" i="10"/>
  <c r="AA225" i="10"/>
  <c r="AD225" i="10" s="1"/>
  <c r="X225" i="10" s="1"/>
  <c r="AE225" i="10" s="1"/>
  <c r="M227" i="10"/>
  <c r="S226" i="10"/>
  <c r="Z226" i="10" s="1"/>
  <c r="AB226" i="10" s="1"/>
  <c r="AI223" i="10"/>
  <c r="Y223" i="10" s="1"/>
  <c r="AH226" i="12" l="1"/>
  <c r="AK226" i="12"/>
  <c r="T226" i="12" s="1"/>
  <c r="M229" i="12"/>
  <c r="X228" i="12"/>
  <c r="AB228" i="12" s="1"/>
  <c r="AD228" i="12" s="1"/>
  <c r="AM226" i="12"/>
  <c r="AP226" i="12" s="1"/>
  <c r="U226" i="12" s="1"/>
  <c r="P227" i="12"/>
  <c r="AA226" i="12"/>
  <c r="AQ226" i="12" s="1"/>
  <c r="AS226" i="12" s="1"/>
  <c r="AR225" i="12"/>
  <c r="AU225" i="12" s="1"/>
  <c r="V225" i="12" s="1"/>
  <c r="N228" i="12"/>
  <c r="Y227" i="12"/>
  <c r="AG227" i="12" s="1"/>
  <c r="AI227" i="12" s="1"/>
  <c r="AC227" i="12"/>
  <c r="AF227" i="12" s="1"/>
  <c r="S227" i="12" s="1"/>
  <c r="O228" i="12"/>
  <c r="Z227" i="12"/>
  <c r="AL227" i="12" s="1"/>
  <c r="AN227" i="12" s="1"/>
  <c r="AG225" i="11"/>
  <c r="AF225" i="11"/>
  <c r="M228" i="11"/>
  <c r="S227" i="11"/>
  <c r="Z227" i="11" s="1"/>
  <c r="AB227" i="11" s="1"/>
  <c r="AA226" i="11"/>
  <c r="AD226" i="11" s="1"/>
  <c r="X226" i="11" s="1"/>
  <c r="AE226" i="11" s="1"/>
  <c r="AI224" i="11"/>
  <c r="Y224" i="11" s="1"/>
  <c r="AG225" i="10"/>
  <c r="AF225" i="10"/>
  <c r="AA226" i="10"/>
  <c r="AD226" i="10" s="1"/>
  <c r="X226" i="10" s="1"/>
  <c r="AE226" i="10" s="1"/>
  <c r="M228" i="10"/>
  <c r="S227" i="10"/>
  <c r="Z227" i="10" s="1"/>
  <c r="AB227" i="10" s="1"/>
  <c r="AI224" i="10"/>
  <c r="Y224" i="10" s="1"/>
  <c r="AC228" i="12" l="1"/>
  <c r="P228" i="12"/>
  <c r="AA227" i="12"/>
  <c r="AQ227" i="12" s="1"/>
  <c r="AS227" i="12" s="1"/>
  <c r="N229" i="12"/>
  <c r="Y228" i="12"/>
  <c r="AG228" i="12" s="1"/>
  <c r="AI228" i="12" s="1"/>
  <c r="AF228" i="12"/>
  <c r="S228" i="12" s="1"/>
  <c r="AM227" i="12"/>
  <c r="AP227" i="12" s="1"/>
  <c r="U227" i="12" s="1"/>
  <c r="O229" i="12"/>
  <c r="Z228" i="12"/>
  <c r="AL228" i="12" s="1"/>
  <c r="AN228" i="12" s="1"/>
  <c r="AH227" i="12"/>
  <c r="AK227" i="12" s="1"/>
  <c r="T227" i="12" s="1"/>
  <c r="AR226" i="12"/>
  <c r="AU226" i="12" s="1"/>
  <c r="V226" i="12" s="1"/>
  <c r="M230" i="12"/>
  <c r="X229" i="12"/>
  <c r="AB229" i="12" s="1"/>
  <c r="AD229" i="12" s="1"/>
  <c r="AG226" i="11"/>
  <c r="AF226" i="11"/>
  <c r="M229" i="11"/>
  <c r="S228" i="11"/>
  <c r="Z228" i="11" s="1"/>
  <c r="AB228" i="11" s="1"/>
  <c r="AA227" i="11"/>
  <c r="AD227" i="11"/>
  <c r="X227" i="11" s="1"/>
  <c r="AE227" i="11" s="1"/>
  <c r="AI225" i="11"/>
  <c r="Y225" i="11" s="1"/>
  <c r="AG226" i="10"/>
  <c r="AF226" i="10"/>
  <c r="AA227" i="10"/>
  <c r="AD227" i="10" s="1"/>
  <c r="X227" i="10" s="1"/>
  <c r="AE227" i="10" s="1"/>
  <c r="M229" i="10"/>
  <c r="S228" i="10"/>
  <c r="Z228" i="10" s="1"/>
  <c r="AB228" i="10" s="1"/>
  <c r="AI225" i="10"/>
  <c r="Y225" i="10" s="1"/>
  <c r="AI226" i="11" l="1"/>
  <c r="Y226" i="11" s="1"/>
  <c r="AR227" i="12"/>
  <c r="AU227" i="12" s="1"/>
  <c r="V227" i="12" s="1"/>
  <c r="O230" i="12"/>
  <c r="Z229" i="12"/>
  <c r="AL229" i="12" s="1"/>
  <c r="AN229" i="12" s="1"/>
  <c r="N230" i="12"/>
  <c r="Y229" i="12"/>
  <c r="AG229" i="12" s="1"/>
  <c r="AI229" i="12" s="1"/>
  <c r="P229" i="12"/>
  <c r="AR228" i="12"/>
  <c r="AA228" i="12"/>
  <c r="AQ228" i="12" s="1"/>
  <c r="AS228" i="12" s="1"/>
  <c r="M231" i="12"/>
  <c r="X230" i="12"/>
  <c r="AB230" i="12" s="1"/>
  <c r="AD230" i="12" s="1"/>
  <c r="AC229" i="12"/>
  <c r="AF229" i="12" s="1"/>
  <c r="S229" i="12" s="1"/>
  <c r="AM228" i="12"/>
  <c r="AP228" i="12" s="1"/>
  <c r="U228" i="12" s="1"/>
  <c r="AH228" i="12"/>
  <c r="AK228" i="12" s="1"/>
  <c r="T228" i="12" s="1"/>
  <c r="AG227" i="11"/>
  <c r="AF227" i="11"/>
  <c r="M230" i="11"/>
  <c r="S229" i="11"/>
  <c r="Z229" i="11" s="1"/>
  <c r="AB229" i="11" s="1"/>
  <c r="AA228" i="11"/>
  <c r="AD228" i="11"/>
  <c r="X228" i="11" s="1"/>
  <c r="AE228" i="11" s="1"/>
  <c r="AA228" i="10"/>
  <c r="AD228" i="10" s="1"/>
  <c r="X228" i="10" s="1"/>
  <c r="AE228" i="10" s="1"/>
  <c r="AG227" i="10"/>
  <c r="AF227" i="10"/>
  <c r="M230" i="10"/>
  <c r="S229" i="10"/>
  <c r="Z229" i="10" s="1"/>
  <c r="AB229" i="10" s="1"/>
  <c r="AI226" i="10"/>
  <c r="Y226" i="10" s="1"/>
  <c r="AI227" i="11" l="1"/>
  <c r="Y227" i="11" s="1"/>
  <c r="M232" i="12"/>
  <c r="X231" i="12"/>
  <c r="AB231" i="12" s="1"/>
  <c r="AD231" i="12" s="1"/>
  <c r="AH229" i="12"/>
  <c r="O231" i="12"/>
  <c r="Z230" i="12"/>
  <c r="AL230" i="12" s="1"/>
  <c r="AN230" i="12" s="1"/>
  <c r="AC230" i="12"/>
  <c r="AF230" i="12" s="1"/>
  <c r="S230" i="12" s="1"/>
  <c r="P230" i="12"/>
  <c r="AA229" i="12"/>
  <c r="AQ229" i="12" s="1"/>
  <c r="AS229" i="12" s="1"/>
  <c r="AK229" i="12"/>
  <c r="T229" i="12" s="1"/>
  <c r="AU228" i="12"/>
  <c r="V228" i="12" s="1"/>
  <c r="N231" i="12"/>
  <c r="Y230" i="12"/>
  <c r="AG230" i="12" s="1"/>
  <c r="AI230" i="12" s="1"/>
  <c r="AM229" i="12"/>
  <c r="AP229" i="12" s="1"/>
  <c r="U229" i="12" s="1"/>
  <c r="AG228" i="11"/>
  <c r="AI228" i="11" s="1"/>
  <c r="Y228" i="11" s="1"/>
  <c r="AF228" i="11"/>
  <c r="M231" i="11"/>
  <c r="S230" i="11"/>
  <c r="Z230" i="11" s="1"/>
  <c r="AB230" i="11" s="1"/>
  <c r="AA229" i="11"/>
  <c r="AD229" i="11" s="1"/>
  <c r="X229" i="11" s="1"/>
  <c r="AE229" i="11" s="1"/>
  <c r="AG228" i="10"/>
  <c r="AF228" i="10"/>
  <c r="AA229" i="10"/>
  <c r="AD229" i="10" s="1"/>
  <c r="X229" i="10" s="1"/>
  <c r="AE229" i="10" s="1"/>
  <c r="AI227" i="10"/>
  <c r="Y227" i="10" s="1"/>
  <c r="M231" i="10"/>
  <c r="S230" i="10"/>
  <c r="Z230" i="10" s="1"/>
  <c r="AB230" i="10" s="1"/>
  <c r="AH230" i="12" l="1"/>
  <c r="AK230" i="12"/>
  <c r="T230" i="12" s="1"/>
  <c r="AR229" i="12"/>
  <c r="AU229" i="12" s="1"/>
  <c r="V229" i="12" s="1"/>
  <c r="AM230" i="12"/>
  <c r="AP230" i="12" s="1"/>
  <c r="U230" i="12" s="1"/>
  <c r="M233" i="12"/>
  <c r="X232" i="12"/>
  <c r="AB232" i="12" s="1"/>
  <c r="AD232" i="12" s="1"/>
  <c r="N232" i="12"/>
  <c r="Y231" i="12"/>
  <c r="AG231" i="12" s="1"/>
  <c r="AI231" i="12" s="1"/>
  <c r="P231" i="12"/>
  <c r="AA230" i="12"/>
  <c r="AQ230" i="12" s="1"/>
  <c r="AS230" i="12" s="1"/>
  <c r="O232" i="12"/>
  <c r="Z231" i="12"/>
  <c r="AL231" i="12" s="1"/>
  <c r="AN231" i="12" s="1"/>
  <c r="AC231" i="12"/>
  <c r="AF231" i="12" s="1"/>
  <c r="S231" i="12" s="1"/>
  <c r="AG229" i="11"/>
  <c r="AF229" i="11"/>
  <c r="AA230" i="11"/>
  <c r="AD230" i="11" s="1"/>
  <c r="X230" i="11" s="1"/>
  <c r="AE230" i="11" s="1"/>
  <c r="M232" i="11"/>
  <c r="S231" i="11"/>
  <c r="Z231" i="11" s="1"/>
  <c r="AB231" i="11" s="1"/>
  <c r="AG229" i="10"/>
  <c r="AF229" i="10"/>
  <c r="M232" i="10"/>
  <c r="S231" i="10"/>
  <c r="Z231" i="10" s="1"/>
  <c r="AB231" i="10" s="1"/>
  <c r="AA230" i="10"/>
  <c r="AD230" i="10"/>
  <c r="X230" i="10" s="1"/>
  <c r="AE230" i="10" s="1"/>
  <c r="AI228" i="10"/>
  <c r="Y228" i="10" s="1"/>
  <c r="N233" i="12" l="1"/>
  <c r="Y232" i="12"/>
  <c r="AG232" i="12" s="1"/>
  <c r="AI232" i="12" s="1"/>
  <c r="M234" i="12"/>
  <c r="X233" i="12"/>
  <c r="AB233" i="12" s="1"/>
  <c r="AD233" i="12" s="1"/>
  <c r="O233" i="12"/>
  <c r="Z232" i="12"/>
  <c r="AL232" i="12" s="1"/>
  <c r="AN232" i="12" s="1"/>
  <c r="AR230" i="12"/>
  <c r="AU230" i="12" s="1"/>
  <c r="V230" i="12" s="1"/>
  <c r="AH231" i="12"/>
  <c r="AK231" i="12" s="1"/>
  <c r="T231" i="12" s="1"/>
  <c r="AC232" i="12"/>
  <c r="AF232" i="12" s="1"/>
  <c r="S232" i="12" s="1"/>
  <c r="AM231" i="12"/>
  <c r="AP231" i="12" s="1"/>
  <c r="U231" i="12" s="1"/>
  <c r="P232" i="12"/>
  <c r="AA231" i="12"/>
  <c r="AQ231" i="12" s="1"/>
  <c r="AS231" i="12" s="1"/>
  <c r="AG230" i="11"/>
  <c r="AF230" i="11"/>
  <c r="AA231" i="11"/>
  <c r="AD231" i="11"/>
  <c r="X231" i="11" s="1"/>
  <c r="AE231" i="11" s="1"/>
  <c r="M233" i="11"/>
  <c r="S232" i="11"/>
  <c r="Z232" i="11" s="1"/>
  <c r="AB232" i="11" s="1"/>
  <c r="AI229" i="11"/>
  <c r="Y229" i="11" s="1"/>
  <c r="AG230" i="10"/>
  <c r="AF230" i="10"/>
  <c r="M233" i="10"/>
  <c r="S232" i="10"/>
  <c r="Z232" i="10" s="1"/>
  <c r="AB232" i="10" s="1"/>
  <c r="AA231" i="10"/>
  <c r="AD231" i="10" s="1"/>
  <c r="X231" i="10" s="1"/>
  <c r="AE231" i="10" s="1"/>
  <c r="AI229" i="10"/>
  <c r="Y229" i="10" s="1"/>
  <c r="AI230" i="11" l="1"/>
  <c r="Y230" i="11" s="1"/>
  <c r="M235" i="12"/>
  <c r="X234" i="12"/>
  <c r="AB234" i="12" s="1"/>
  <c r="AD234" i="12" s="1"/>
  <c r="AH232" i="12"/>
  <c r="N234" i="12"/>
  <c r="Y233" i="12"/>
  <c r="AG233" i="12" s="1"/>
  <c r="AI233" i="12" s="1"/>
  <c r="AR231" i="12"/>
  <c r="AU231" i="12" s="1"/>
  <c r="V231" i="12" s="1"/>
  <c r="P233" i="12"/>
  <c r="AA232" i="12"/>
  <c r="AQ232" i="12" s="1"/>
  <c r="AS232" i="12" s="1"/>
  <c r="AM232" i="12"/>
  <c r="AP232" i="12" s="1"/>
  <c r="U232" i="12" s="1"/>
  <c r="AC233" i="12"/>
  <c r="AF233" i="12" s="1"/>
  <c r="S233" i="12" s="1"/>
  <c r="O234" i="12"/>
  <c r="Z233" i="12"/>
  <c r="AL233" i="12" s="1"/>
  <c r="AN233" i="12" s="1"/>
  <c r="AK232" i="12"/>
  <c r="T232" i="12" s="1"/>
  <c r="AA232" i="11"/>
  <c r="AD232" i="11" s="1"/>
  <c r="X232" i="11" s="1"/>
  <c r="AE232" i="11" s="1"/>
  <c r="AG231" i="11"/>
  <c r="AF231" i="11"/>
  <c r="M234" i="11"/>
  <c r="S233" i="11"/>
  <c r="Z233" i="11" s="1"/>
  <c r="AB233" i="11" s="1"/>
  <c r="AG231" i="10"/>
  <c r="AF231" i="10"/>
  <c r="M234" i="10"/>
  <c r="S233" i="10"/>
  <c r="Z233" i="10" s="1"/>
  <c r="AB233" i="10" s="1"/>
  <c r="AA232" i="10"/>
  <c r="AD232" i="10" s="1"/>
  <c r="X232" i="10" s="1"/>
  <c r="AE232" i="10" s="1"/>
  <c r="AI230" i="10"/>
  <c r="Y230" i="10" s="1"/>
  <c r="AH233" i="12" l="1"/>
  <c r="AC234" i="12"/>
  <c r="AK233" i="12"/>
  <c r="T233" i="12" s="1"/>
  <c r="P234" i="12"/>
  <c r="AA233" i="12"/>
  <c r="AQ233" i="12" s="1"/>
  <c r="AS233" i="12" s="1"/>
  <c r="M236" i="12"/>
  <c r="X235" i="12"/>
  <c r="AB235" i="12" s="1"/>
  <c r="AD235" i="12" s="1"/>
  <c r="AM233" i="12"/>
  <c r="AP233" i="12" s="1"/>
  <c r="U233" i="12" s="1"/>
  <c r="O235" i="12"/>
  <c r="Z234" i="12"/>
  <c r="AL234" i="12" s="1"/>
  <c r="AN234" i="12" s="1"/>
  <c r="AR232" i="12"/>
  <c r="AU232" i="12" s="1"/>
  <c r="V232" i="12" s="1"/>
  <c r="N235" i="12"/>
  <c r="Y234" i="12"/>
  <c r="AG234" i="12" s="1"/>
  <c r="AI234" i="12" s="1"/>
  <c r="AF234" i="12"/>
  <c r="S234" i="12" s="1"/>
  <c r="AG232" i="11"/>
  <c r="AF232" i="11"/>
  <c r="AI231" i="11"/>
  <c r="Y231" i="11" s="1"/>
  <c r="M235" i="11"/>
  <c r="S234" i="11"/>
  <c r="Z234" i="11" s="1"/>
  <c r="AB234" i="11" s="1"/>
  <c r="AA233" i="11"/>
  <c r="AD233" i="11" s="1"/>
  <c r="X233" i="11" s="1"/>
  <c r="AE233" i="11" s="1"/>
  <c r="AG232" i="10"/>
  <c r="AF232" i="10"/>
  <c r="M235" i="10"/>
  <c r="S234" i="10"/>
  <c r="Z234" i="10" s="1"/>
  <c r="AB234" i="10" s="1"/>
  <c r="AA233" i="10"/>
  <c r="AD233" i="10" s="1"/>
  <c r="X233" i="10" s="1"/>
  <c r="AE233" i="10" s="1"/>
  <c r="AI231" i="10"/>
  <c r="Y231" i="10" s="1"/>
  <c r="AC235" i="12" l="1"/>
  <c r="AH234" i="12"/>
  <c r="AK234" i="12" s="1"/>
  <c r="T234" i="12" s="1"/>
  <c r="O236" i="12"/>
  <c r="Z235" i="12"/>
  <c r="AL235" i="12" s="1"/>
  <c r="AN235" i="12" s="1"/>
  <c r="AF235" i="12"/>
  <c r="S235" i="12" s="1"/>
  <c r="AR233" i="12"/>
  <c r="AU233" i="12" s="1"/>
  <c r="V233" i="12" s="1"/>
  <c r="N236" i="12"/>
  <c r="Y235" i="12"/>
  <c r="AG235" i="12" s="1"/>
  <c r="AI235" i="12" s="1"/>
  <c r="AM234" i="12"/>
  <c r="AP234" i="12" s="1"/>
  <c r="U234" i="12" s="1"/>
  <c r="M237" i="12"/>
  <c r="X236" i="12"/>
  <c r="AB236" i="12" s="1"/>
  <c r="AD236" i="12" s="1"/>
  <c r="P235" i="12"/>
  <c r="AA234" i="12"/>
  <c r="AQ234" i="12" s="1"/>
  <c r="AS234" i="12" s="1"/>
  <c r="AG233" i="11"/>
  <c r="AF233" i="11"/>
  <c r="M236" i="11"/>
  <c r="S235" i="11"/>
  <c r="Z235" i="11" s="1"/>
  <c r="AB235" i="11" s="1"/>
  <c r="AA234" i="11"/>
  <c r="AD234" i="11" s="1"/>
  <c r="X234" i="11" s="1"/>
  <c r="AE234" i="11" s="1"/>
  <c r="AI232" i="11"/>
  <c r="Y232" i="11" s="1"/>
  <c r="AG233" i="10"/>
  <c r="AF233" i="10"/>
  <c r="M236" i="10"/>
  <c r="S235" i="10"/>
  <c r="Z235" i="10" s="1"/>
  <c r="AB235" i="10" s="1"/>
  <c r="AA234" i="10"/>
  <c r="AD234" i="10" s="1"/>
  <c r="X234" i="10" s="1"/>
  <c r="AE234" i="10" s="1"/>
  <c r="AI232" i="10"/>
  <c r="Y232" i="10" s="1"/>
  <c r="AA235" i="11" l="1"/>
  <c r="AD235" i="11" s="1"/>
  <c r="X235" i="11" s="1"/>
  <c r="AE235" i="11" s="1"/>
  <c r="M238" i="12"/>
  <c r="X237" i="12"/>
  <c r="AB237" i="12" s="1"/>
  <c r="AD237" i="12" s="1"/>
  <c r="N237" i="12"/>
  <c r="Y236" i="12"/>
  <c r="AG236" i="12" s="1"/>
  <c r="AI236" i="12" s="1"/>
  <c r="AM235" i="12"/>
  <c r="AP235" i="12" s="1"/>
  <c r="U235" i="12" s="1"/>
  <c r="AC236" i="12"/>
  <c r="O237" i="12"/>
  <c r="AM236" i="12"/>
  <c r="Z236" i="12"/>
  <c r="AL236" i="12" s="1"/>
  <c r="AN236" i="12" s="1"/>
  <c r="AF236" i="12"/>
  <c r="S236" i="12" s="1"/>
  <c r="AR234" i="12"/>
  <c r="AU234" i="12" s="1"/>
  <c r="V234" i="12" s="1"/>
  <c r="AH235" i="12"/>
  <c r="AK235" i="12" s="1"/>
  <c r="T235" i="12" s="1"/>
  <c r="P236" i="12"/>
  <c r="AA235" i="12"/>
  <c r="AQ235" i="12" s="1"/>
  <c r="AS235" i="12" s="1"/>
  <c r="AG234" i="11"/>
  <c r="AF234" i="11"/>
  <c r="M237" i="11"/>
  <c r="S236" i="11"/>
  <c r="Z236" i="11" s="1"/>
  <c r="AB236" i="11" s="1"/>
  <c r="AI233" i="11"/>
  <c r="Y233" i="11" s="1"/>
  <c r="AG234" i="10"/>
  <c r="AF234" i="10"/>
  <c r="M237" i="10"/>
  <c r="S236" i="10"/>
  <c r="Z236" i="10" s="1"/>
  <c r="AB236" i="10" s="1"/>
  <c r="AA235" i="10"/>
  <c r="AD235" i="10" s="1"/>
  <c r="X235" i="10" s="1"/>
  <c r="AE235" i="10" s="1"/>
  <c r="AI233" i="10"/>
  <c r="Y233" i="10" s="1"/>
  <c r="AG235" i="11" l="1"/>
  <c r="AF235" i="11"/>
  <c r="AI235" i="11" s="1"/>
  <c r="Y235" i="11" s="1"/>
  <c r="AR235" i="12"/>
  <c r="M239" i="12"/>
  <c r="X238" i="12"/>
  <c r="AB238" i="12" s="1"/>
  <c r="AD238" i="12" s="1"/>
  <c r="O238" i="12"/>
  <c r="Z237" i="12"/>
  <c r="AL237" i="12" s="1"/>
  <c r="AN237" i="12" s="1"/>
  <c r="P237" i="12"/>
  <c r="AA236" i="12"/>
  <c r="AQ236" i="12" s="1"/>
  <c r="AS236" i="12" s="1"/>
  <c r="N238" i="12"/>
  <c r="Y237" i="12"/>
  <c r="AG237" i="12" s="1"/>
  <c r="AI237" i="12" s="1"/>
  <c r="AC237" i="12"/>
  <c r="AF237" i="12" s="1"/>
  <c r="S237" i="12" s="1"/>
  <c r="AU235" i="12"/>
  <c r="V235" i="12" s="1"/>
  <c r="AP236" i="12"/>
  <c r="U236" i="12" s="1"/>
  <c r="AH236" i="12"/>
  <c r="AK236" i="12" s="1"/>
  <c r="T236" i="12" s="1"/>
  <c r="AA236" i="11"/>
  <c r="AD236" i="11" s="1"/>
  <c r="X236" i="11" s="1"/>
  <c r="AE236" i="11" s="1"/>
  <c r="M238" i="11"/>
  <c r="S237" i="11"/>
  <c r="Z237" i="11" s="1"/>
  <c r="AB237" i="11" s="1"/>
  <c r="AI234" i="11"/>
  <c r="Y234" i="11" s="1"/>
  <c r="AG235" i="10"/>
  <c r="AF235" i="10"/>
  <c r="M238" i="10"/>
  <c r="S237" i="10"/>
  <c r="Z237" i="10" s="1"/>
  <c r="AB237" i="10" s="1"/>
  <c r="AA236" i="10"/>
  <c r="AD236" i="10" s="1"/>
  <c r="X236" i="10" s="1"/>
  <c r="AE236" i="10" s="1"/>
  <c r="AI234" i="10"/>
  <c r="Y234" i="10" s="1"/>
  <c r="AH237" i="12" l="1"/>
  <c r="AC238" i="12"/>
  <c r="AK237" i="12"/>
  <c r="T237" i="12" s="1"/>
  <c r="AR236" i="12"/>
  <c r="AU236" i="12" s="1"/>
  <c r="V236" i="12" s="1"/>
  <c r="O239" i="12"/>
  <c r="Z238" i="12"/>
  <c r="AL238" i="12" s="1"/>
  <c r="AN238" i="12" s="1"/>
  <c r="M240" i="12"/>
  <c r="AC239" i="12"/>
  <c r="X239" i="12"/>
  <c r="AB239" i="12" s="1"/>
  <c r="AD239" i="12" s="1"/>
  <c r="AM237" i="12"/>
  <c r="AP237" i="12" s="1"/>
  <c r="U237" i="12" s="1"/>
  <c r="N239" i="12"/>
  <c r="Y238" i="12"/>
  <c r="AG238" i="12" s="1"/>
  <c r="AI238" i="12" s="1"/>
  <c r="P238" i="12"/>
  <c r="AA237" i="12"/>
  <c r="AQ237" i="12" s="1"/>
  <c r="AS237" i="12" s="1"/>
  <c r="AF238" i="12"/>
  <c r="S238" i="12" s="1"/>
  <c r="M239" i="11"/>
  <c r="S238" i="11"/>
  <c r="Z238" i="11" s="1"/>
  <c r="AB238" i="11" s="1"/>
  <c r="AG236" i="11"/>
  <c r="AF236" i="11"/>
  <c r="AA237" i="11"/>
  <c r="AD237" i="11" s="1"/>
  <c r="X237" i="11" s="1"/>
  <c r="AE237" i="11" s="1"/>
  <c r="AG236" i="10"/>
  <c r="AF236" i="10"/>
  <c r="M239" i="10"/>
  <c r="S238" i="10"/>
  <c r="Z238" i="10" s="1"/>
  <c r="AB238" i="10" s="1"/>
  <c r="AA237" i="10"/>
  <c r="AD237" i="10" s="1"/>
  <c r="X237" i="10" s="1"/>
  <c r="AE237" i="10" s="1"/>
  <c r="AI235" i="10"/>
  <c r="Y235" i="10" s="1"/>
  <c r="AI236" i="11" l="1"/>
  <c r="Y236" i="11" s="1"/>
  <c r="AF239" i="12"/>
  <c r="S239" i="12" s="1"/>
  <c r="AH238" i="12"/>
  <c r="O240" i="12"/>
  <c r="AM239" i="12"/>
  <c r="Z239" i="12"/>
  <c r="AL239" i="12" s="1"/>
  <c r="AN239" i="12" s="1"/>
  <c r="AR237" i="12"/>
  <c r="AU237" i="12" s="1"/>
  <c r="V237" i="12" s="1"/>
  <c r="N240" i="12"/>
  <c r="Y239" i="12"/>
  <c r="AG239" i="12" s="1"/>
  <c r="AI239" i="12" s="1"/>
  <c r="M241" i="12"/>
  <c r="X240" i="12"/>
  <c r="AB240" i="12" s="1"/>
  <c r="AD240" i="12" s="1"/>
  <c r="P239" i="12"/>
  <c r="AA238" i="12"/>
  <c r="AQ238" i="12" s="1"/>
  <c r="AS238" i="12" s="1"/>
  <c r="AK238" i="12"/>
  <c r="T238" i="12" s="1"/>
  <c r="AM238" i="12"/>
  <c r="AP238" i="12" s="1"/>
  <c r="U238" i="12" s="1"/>
  <c r="AG237" i="11"/>
  <c r="AF237" i="11"/>
  <c r="M240" i="11"/>
  <c r="S239" i="11"/>
  <c r="Z239" i="11" s="1"/>
  <c r="AB239" i="11" s="1"/>
  <c r="AA238" i="11"/>
  <c r="AD238" i="11" s="1"/>
  <c r="X238" i="11" s="1"/>
  <c r="AE238" i="11" s="1"/>
  <c r="AG237" i="10"/>
  <c r="AF237" i="10"/>
  <c r="M240" i="10"/>
  <c r="S239" i="10"/>
  <c r="Z239" i="10" s="1"/>
  <c r="AB239" i="10" s="1"/>
  <c r="AA238" i="10"/>
  <c r="AD238" i="10" s="1"/>
  <c r="X238" i="10" s="1"/>
  <c r="AE238" i="10" s="1"/>
  <c r="AI236" i="10"/>
  <c r="Y236" i="10" s="1"/>
  <c r="AR238" i="12" l="1"/>
  <c r="AU238" i="12"/>
  <c r="V238" i="12" s="1"/>
  <c r="AC240" i="12"/>
  <c r="N241" i="12"/>
  <c r="Y240" i="12"/>
  <c r="AG240" i="12" s="1"/>
  <c r="AI240" i="12" s="1"/>
  <c r="O241" i="12"/>
  <c r="Z240" i="12"/>
  <c r="AL240" i="12" s="1"/>
  <c r="AN240" i="12" s="1"/>
  <c r="AF240" i="12"/>
  <c r="S240" i="12" s="1"/>
  <c r="AH239" i="12"/>
  <c r="AK239" i="12" s="1"/>
  <c r="T239" i="12" s="1"/>
  <c r="P240" i="12"/>
  <c r="AA239" i="12"/>
  <c r="AQ239" i="12" s="1"/>
  <c r="AS239" i="12" s="1"/>
  <c r="M242" i="12"/>
  <c r="X241" i="12"/>
  <c r="AB241" i="12" s="1"/>
  <c r="AD241" i="12" s="1"/>
  <c r="AP239" i="12"/>
  <c r="U239" i="12" s="1"/>
  <c r="AG238" i="11"/>
  <c r="AF238" i="11"/>
  <c r="AA239" i="11"/>
  <c r="AD239" i="11" s="1"/>
  <c r="X239" i="11" s="1"/>
  <c r="AE239" i="11" s="1"/>
  <c r="M241" i="11"/>
  <c r="S240" i="11"/>
  <c r="Z240" i="11" s="1"/>
  <c r="AB240" i="11" s="1"/>
  <c r="AI237" i="11"/>
  <c r="Y237" i="11" s="1"/>
  <c r="AG238" i="10"/>
  <c r="AF238" i="10"/>
  <c r="M241" i="10"/>
  <c r="S240" i="10"/>
  <c r="Z240" i="10" s="1"/>
  <c r="AB240" i="10" s="1"/>
  <c r="AA239" i="10"/>
  <c r="AD239" i="10" s="1"/>
  <c r="X239" i="10" s="1"/>
  <c r="AE239" i="10" s="1"/>
  <c r="AI237" i="10"/>
  <c r="Y237" i="10" s="1"/>
  <c r="AH240" i="12" l="1"/>
  <c r="AK240" i="12" s="1"/>
  <c r="T240" i="12" s="1"/>
  <c r="P241" i="12"/>
  <c r="AA240" i="12"/>
  <c r="AQ240" i="12" s="1"/>
  <c r="AS240" i="12" s="1"/>
  <c r="AC241" i="12"/>
  <c r="AF241" i="12" s="1"/>
  <c r="S241" i="12" s="1"/>
  <c r="AR239" i="12"/>
  <c r="AU239" i="12" s="1"/>
  <c r="V239" i="12" s="1"/>
  <c r="AM240" i="12"/>
  <c r="N242" i="12"/>
  <c r="Y241" i="12"/>
  <c r="AG241" i="12" s="1"/>
  <c r="AI241" i="12" s="1"/>
  <c r="AP240" i="12"/>
  <c r="U240" i="12" s="1"/>
  <c r="M243" i="12"/>
  <c r="X242" i="12"/>
  <c r="AB242" i="12" s="1"/>
  <c r="AD242" i="12" s="1"/>
  <c r="O242" i="12"/>
  <c r="Z241" i="12"/>
  <c r="AL241" i="12" s="1"/>
  <c r="AN241" i="12" s="1"/>
  <c r="AG239" i="11"/>
  <c r="AF239" i="11"/>
  <c r="AA240" i="11"/>
  <c r="AD240" i="11" s="1"/>
  <c r="X240" i="11" s="1"/>
  <c r="AE240" i="11" s="1"/>
  <c r="M242" i="11"/>
  <c r="S241" i="11"/>
  <c r="Z241" i="11" s="1"/>
  <c r="AB241" i="11" s="1"/>
  <c r="AI238" i="11"/>
  <c r="Y238" i="11" s="1"/>
  <c r="AG239" i="10"/>
  <c r="AF239" i="10"/>
  <c r="M242" i="10"/>
  <c r="S241" i="10"/>
  <c r="Z241" i="10" s="1"/>
  <c r="AB241" i="10" s="1"/>
  <c r="AA240" i="10"/>
  <c r="AD240" i="10" s="1"/>
  <c r="X240" i="10" s="1"/>
  <c r="AE240" i="10" s="1"/>
  <c r="AI238" i="10"/>
  <c r="Y238" i="10" s="1"/>
  <c r="AM241" i="12" l="1"/>
  <c r="P242" i="12"/>
  <c r="AA241" i="12"/>
  <c r="AQ241" i="12" s="1"/>
  <c r="AS241" i="12" s="1"/>
  <c r="O243" i="12"/>
  <c r="Z242" i="12"/>
  <c r="AL242" i="12" s="1"/>
  <c r="AN242" i="12" s="1"/>
  <c r="M244" i="12"/>
  <c r="X243" i="12"/>
  <c r="AB243" i="12" s="1"/>
  <c r="AD243" i="12" s="1"/>
  <c r="N243" i="12"/>
  <c r="Y242" i="12"/>
  <c r="AG242" i="12" s="1"/>
  <c r="AI242" i="12" s="1"/>
  <c r="AR240" i="12"/>
  <c r="AU240" i="12" s="1"/>
  <c r="V240" i="12" s="1"/>
  <c r="AP241" i="12"/>
  <c r="U241" i="12" s="1"/>
  <c r="AC242" i="12"/>
  <c r="AF242" i="12" s="1"/>
  <c r="S242" i="12" s="1"/>
  <c r="AH241" i="12"/>
  <c r="AK241" i="12" s="1"/>
  <c r="T241" i="12" s="1"/>
  <c r="AA241" i="11"/>
  <c r="AD241" i="11" s="1"/>
  <c r="X241" i="11" s="1"/>
  <c r="AE241" i="11" s="1"/>
  <c r="AG240" i="11"/>
  <c r="AF240" i="11"/>
  <c r="M243" i="11"/>
  <c r="S242" i="11"/>
  <c r="Z242" i="11" s="1"/>
  <c r="AB242" i="11" s="1"/>
  <c r="AI239" i="11"/>
  <c r="Y239" i="11" s="1"/>
  <c r="AG240" i="10"/>
  <c r="AF240" i="10"/>
  <c r="M243" i="10"/>
  <c r="S242" i="10"/>
  <c r="Z242" i="10" s="1"/>
  <c r="AB242" i="10" s="1"/>
  <c r="AA241" i="10"/>
  <c r="AD241" i="10" s="1"/>
  <c r="X241" i="10" s="1"/>
  <c r="AE241" i="10" s="1"/>
  <c r="AI239" i="10"/>
  <c r="Y239" i="10" s="1"/>
  <c r="P243" i="12" l="1"/>
  <c r="AA242" i="12"/>
  <c r="AQ242" i="12" s="1"/>
  <c r="AS242" i="12" s="1"/>
  <c r="O244" i="12"/>
  <c r="Z243" i="12"/>
  <c r="AL243" i="12" s="1"/>
  <c r="AN243" i="12" s="1"/>
  <c r="AR241" i="12"/>
  <c r="AC243" i="12"/>
  <c r="AF243" i="12" s="1"/>
  <c r="S243" i="12" s="1"/>
  <c r="AM242" i="12"/>
  <c r="AP242" i="12" s="1"/>
  <c r="U242" i="12" s="1"/>
  <c r="N244" i="12"/>
  <c r="Y243" i="12"/>
  <c r="AG243" i="12" s="1"/>
  <c r="AI243" i="12" s="1"/>
  <c r="AH242" i="12"/>
  <c r="AK242" i="12" s="1"/>
  <c r="T242" i="12" s="1"/>
  <c r="M245" i="12"/>
  <c r="X244" i="12"/>
  <c r="AB244" i="12" s="1"/>
  <c r="AD244" i="12" s="1"/>
  <c r="AU241" i="12"/>
  <c r="V241" i="12" s="1"/>
  <c r="AG241" i="11"/>
  <c r="AF241" i="11"/>
  <c r="M244" i="11"/>
  <c r="S243" i="11"/>
  <c r="Z243" i="11" s="1"/>
  <c r="AB243" i="11" s="1"/>
  <c r="AI240" i="11"/>
  <c r="Y240" i="11" s="1"/>
  <c r="AA242" i="11"/>
  <c r="AD242" i="11" s="1"/>
  <c r="X242" i="11" s="1"/>
  <c r="AE242" i="11" s="1"/>
  <c r="AG241" i="10"/>
  <c r="AF241" i="10"/>
  <c r="M244" i="10"/>
  <c r="S243" i="10"/>
  <c r="Z243" i="10" s="1"/>
  <c r="AB243" i="10" s="1"/>
  <c r="AA242" i="10"/>
  <c r="AD242" i="10" s="1"/>
  <c r="X242" i="10" s="1"/>
  <c r="AE242" i="10" s="1"/>
  <c r="AI240" i="10"/>
  <c r="Y240" i="10" s="1"/>
  <c r="O245" i="12" l="1"/>
  <c r="Z244" i="12"/>
  <c r="AL244" i="12" s="1"/>
  <c r="AN244" i="12" s="1"/>
  <c r="P244" i="12"/>
  <c r="AA243" i="12"/>
  <c r="AQ243" i="12" s="1"/>
  <c r="AS243" i="12" s="1"/>
  <c r="AC244" i="12"/>
  <c r="AH243" i="12"/>
  <c r="AK243" i="12" s="1"/>
  <c r="T243" i="12" s="1"/>
  <c r="AM243" i="12"/>
  <c r="AP243" i="12" s="1"/>
  <c r="U243" i="12" s="1"/>
  <c r="AR242" i="12"/>
  <c r="AU242" i="12" s="1"/>
  <c r="V242" i="12" s="1"/>
  <c r="AF244" i="12"/>
  <c r="S244" i="12" s="1"/>
  <c r="M246" i="12"/>
  <c r="X245" i="12"/>
  <c r="AB245" i="12" s="1"/>
  <c r="AD245" i="12" s="1"/>
  <c r="N245" i="12"/>
  <c r="Y244" i="12"/>
  <c r="AG244" i="12" s="1"/>
  <c r="AI244" i="12" s="1"/>
  <c r="AG242" i="11"/>
  <c r="AF242" i="11"/>
  <c r="M245" i="11"/>
  <c r="S244" i="11"/>
  <c r="Z244" i="11" s="1"/>
  <c r="AB244" i="11" s="1"/>
  <c r="AA243" i="11"/>
  <c r="AD243" i="11" s="1"/>
  <c r="X243" i="11" s="1"/>
  <c r="AE243" i="11" s="1"/>
  <c r="AI241" i="11"/>
  <c r="Y241" i="11" s="1"/>
  <c r="AG242" i="10"/>
  <c r="AF242" i="10"/>
  <c r="M245" i="10"/>
  <c r="S244" i="10"/>
  <c r="Z244" i="10" s="1"/>
  <c r="AB244" i="10" s="1"/>
  <c r="AA243" i="10"/>
  <c r="AD243" i="10" s="1"/>
  <c r="X243" i="10" s="1"/>
  <c r="AE243" i="10" s="1"/>
  <c r="AI241" i="10"/>
  <c r="Y241" i="10" s="1"/>
  <c r="O246" i="12" l="1"/>
  <c r="Z245" i="12"/>
  <c r="AL245" i="12" s="1"/>
  <c r="AN245" i="12" s="1"/>
  <c r="AH244" i="12"/>
  <c r="M247" i="12"/>
  <c r="X246" i="12"/>
  <c r="AB246" i="12" s="1"/>
  <c r="AD246" i="12" s="1"/>
  <c r="P245" i="12"/>
  <c r="AA244" i="12"/>
  <c r="AQ244" i="12" s="1"/>
  <c r="AS244" i="12" s="1"/>
  <c r="AM244" i="12"/>
  <c r="AK244" i="12"/>
  <c r="T244" i="12" s="1"/>
  <c r="AC245" i="12"/>
  <c r="N246" i="12"/>
  <c r="Y245" i="12"/>
  <c r="AG245" i="12" s="1"/>
  <c r="AI245" i="12" s="1"/>
  <c r="AR243" i="12"/>
  <c r="AU243" i="12" s="1"/>
  <c r="V243" i="12" s="1"/>
  <c r="AF245" i="12"/>
  <c r="S245" i="12" s="1"/>
  <c r="AP244" i="12"/>
  <c r="U244" i="12" s="1"/>
  <c r="AG243" i="11"/>
  <c r="AF243" i="11"/>
  <c r="M246" i="11"/>
  <c r="S245" i="11"/>
  <c r="Z245" i="11" s="1"/>
  <c r="AB245" i="11" s="1"/>
  <c r="AA244" i="11"/>
  <c r="AD244" i="11" s="1"/>
  <c r="X244" i="11" s="1"/>
  <c r="AE244" i="11" s="1"/>
  <c r="AI242" i="11"/>
  <c r="Y242" i="11" s="1"/>
  <c r="AG243" i="10"/>
  <c r="AF243" i="10"/>
  <c r="M246" i="10"/>
  <c r="S245" i="10"/>
  <c r="Z245" i="10" s="1"/>
  <c r="AB245" i="10" s="1"/>
  <c r="AA244" i="10"/>
  <c r="AD244" i="10" s="1"/>
  <c r="X244" i="10" s="1"/>
  <c r="AE244" i="10" s="1"/>
  <c r="AI242" i="10"/>
  <c r="Y242" i="10" s="1"/>
  <c r="AH245" i="12" l="1"/>
  <c r="AC246" i="12"/>
  <c r="AF246" i="12" s="1"/>
  <c r="S246" i="12" s="1"/>
  <c r="O247" i="12"/>
  <c r="Z246" i="12"/>
  <c r="AL246" i="12" s="1"/>
  <c r="AN246" i="12" s="1"/>
  <c r="N247" i="12"/>
  <c r="Y246" i="12"/>
  <c r="AG246" i="12" s="1"/>
  <c r="AI246" i="12" s="1"/>
  <c r="P246" i="12"/>
  <c r="AA245" i="12"/>
  <c r="AQ245" i="12" s="1"/>
  <c r="AS245" i="12" s="1"/>
  <c r="M248" i="12"/>
  <c r="X247" i="12"/>
  <c r="AB247" i="12" s="1"/>
  <c r="AD247" i="12" s="1"/>
  <c r="AM245" i="12"/>
  <c r="AP245" i="12" s="1"/>
  <c r="U245" i="12" s="1"/>
  <c r="AK245" i="12"/>
  <c r="T245" i="12" s="1"/>
  <c r="AR244" i="12"/>
  <c r="AU244" i="12" s="1"/>
  <c r="V244" i="12" s="1"/>
  <c r="AG244" i="11"/>
  <c r="AF244" i="11"/>
  <c r="M247" i="11"/>
  <c r="S246" i="11"/>
  <c r="Z246" i="11" s="1"/>
  <c r="AB246" i="11" s="1"/>
  <c r="AA245" i="11"/>
  <c r="AD245" i="11" s="1"/>
  <c r="X245" i="11" s="1"/>
  <c r="AE245" i="11" s="1"/>
  <c r="AI243" i="11"/>
  <c r="Y243" i="11" s="1"/>
  <c r="AG244" i="10"/>
  <c r="AF244" i="10"/>
  <c r="M247" i="10"/>
  <c r="S246" i="10"/>
  <c r="Z246" i="10" s="1"/>
  <c r="AB246" i="10" s="1"/>
  <c r="AA245" i="10"/>
  <c r="AD245" i="10" s="1"/>
  <c r="X245" i="10" s="1"/>
  <c r="AE245" i="10" s="1"/>
  <c r="AI243" i="10"/>
  <c r="Y243" i="10" s="1"/>
  <c r="AM246" i="12" l="1"/>
  <c r="AP246" i="12" s="1"/>
  <c r="U246" i="12" s="1"/>
  <c r="P247" i="12"/>
  <c r="AA246" i="12"/>
  <c r="AQ246" i="12" s="1"/>
  <c r="AS246" i="12" s="1"/>
  <c r="N248" i="12"/>
  <c r="Y247" i="12"/>
  <c r="AG247" i="12" s="1"/>
  <c r="AI247" i="12" s="1"/>
  <c r="AC247" i="12"/>
  <c r="AF247" i="12" s="1"/>
  <c r="S247" i="12" s="1"/>
  <c r="AR245" i="12"/>
  <c r="AU245" i="12" s="1"/>
  <c r="V245" i="12" s="1"/>
  <c r="M249" i="12"/>
  <c r="X248" i="12"/>
  <c r="AB248" i="12" s="1"/>
  <c r="AD248" i="12" s="1"/>
  <c r="AH246" i="12"/>
  <c r="AK246" i="12" s="1"/>
  <c r="T246" i="12" s="1"/>
  <c r="O248" i="12"/>
  <c r="Z247" i="12"/>
  <c r="AL247" i="12" s="1"/>
  <c r="AN247" i="12" s="1"/>
  <c r="AG245" i="11"/>
  <c r="AI245" i="11" s="1"/>
  <c r="Y245" i="11" s="1"/>
  <c r="AF245" i="11"/>
  <c r="M248" i="11"/>
  <c r="S247" i="11"/>
  <c r="Z247" i="11" s="1"/>
  <c r="AB247" i="11" s="1"/>
  <c r="AA246" i="11"/>
  <c r="AD246" i="11" s="1"/>
  <c r="X246" i="11" s="1"/>
  <c r="AE246" i="11" s="1"/>
  <c r="AI244" i="11"/>
  <c r="Y244" i="11" s="1"/>
  <c r="AG245" i="10"/>
  <c r="AF245" i="10"/>
  <c r="M248" i="10"/>
  <c r="S247" i="10"/>
  <c r="Z247" i="10" s="1"/>
  <c r="AB247" i="10" s="1"/>
  <c r="AA246" i="10"/>
  <c r="AD246" i="10" s="1"/>
  <c r="X246" i="10" s="1"/>
  <c r="AE246" i="10" s="1"/>
  <c r="AI244" i="10"/>
  <c r="Y244" i="10" s="1"/>
  <c r="AM247" i="12" l="1"/>
  <c r="P248" i="12"/>
  <c r="AA247" i="12"/>
  <c r="AQ247" i="12" s="1"/>
  <c r="AS247" i="12" s="1"/>
  <c r="AC248" i="12"/>
  <c r="AF248" i="12" s="1"/>
  <c r="S248" i="12" s="1"/>
  <c r="M250" i="12"/>
  <c r="X249" i="12"/>
  <c r="AB249" i="12" s="1"/>
  <c r="AD249" i="12" s="1"/>
  <c r="AH247" i="12"/>
  <c r="AK247" i="12" s="1"/>
  <c r="T247" i="12" s="1"/>
  <c r="AR246" i="12"/>
  <c r="AU246" i="12" s="1"/>
  <c r="V246" i="12" s="1"/>
  <c r="AP247" i="12"/>
  <c r="U247" i="12" s="1"/>
  <c r="O249" i="12"/>
  <c r="Z248" i="12"/>
  <c r="AL248" i="12" s="1"/>
  <c r="AN248" i="12" s="1"/>
  <c r="N249" i="12"/>
  <c r="Y248" i="12"/>
  <c r="AG248" i="12" s="1"/>
  <c r="AI248" i="12" s="1"/>
  <c r="AG246" i="11"/>
  <c r="AF246" i="11"/>
  <c r="M249" i="11"/>
  <c r="S248" i="11"/>
  <c r="Z248" i="11" s="1"/>
  <c r="AB248" i="11" s="1"/>
  <c r="AA247" i="11"/>
  <c r="AD247" i="11" s="1"/>
  <c r="X247" i="11" s="1"/>
  <c r="AE247" i="11" s="1"/>
  <c r="AG246" i="10"/>
  <c r="AF246" i="10"/>
  <c r="M249" i="10"/>
  <c r="S248" i="10"/>
  <c r="Z248" i="10" s="1"/>
  <c r="AB248" i="10" s="1"/>
  <c r="AA247" i="10"/>
  <c r="AD247" i="10" s="1"/>
  <c r="X247" i="10" s="1"/>
  <c r="AE247" i="10" s="1"/>
  <c r="AI245" i="10"/>
  <c r="Y245" i="10" s="1"/>
  <c r="AI246" i="11" l="1"/>
  <c r="Y246" i="11" s="1"/>
  <c r="AH248" i="12"/>
  <c r="AK248" i="12" s="1"/>
  <c r="T248" i="12" s="1"/>
  <c r="P249" i="12"/>
  <c r="AA248" i="12"/>
  <c r="AQ248" i="12" s="1"/>
  <c r="AS248" i="12" s="1"/>
  <c r="O250" i="12"/>
  <c r="Z249" i="12"/>
  <c r="AL249" i="12" s="1"/>
  <c r="AN249" i="12" s="1"/>
  <c r="AR247" i="12"/>
  <c r="AU247" i="12" s="1"/>
  <c r="V247" i="12" s="1"/>
  <c r="AM248" i="12"/>
  <c r="AP248" i="12" s="1"/>
  <c r="U248" i="12" s="1"/>
  <c r="M251" i="12"/>
  <c r="X250" i="12"/>
  <c r="AB250" i="12" s="1"/>
  <c r="AD250" i="12" s="1"/>
  <c r="N250" i="12"/>
  <c r="Y249" i="12"/>
  <c r="AG249" i="12" s="1"/>
  <c r="AI249" i="12" s="1"/>
  <c r="AC249" i="12"/>
  <c r="AF249" i="12" s="1"/>
  <c r="S249" i="12" s="1"/>
  <c r="AG247" i="11"/>
  <c r="AI247" i="11" s="1"/>
  <c r="Y247" i="11" s="1"/>
  <c r="AF247" i="11"/>
  <c r="M250" i="11"/>
  <c r="S249" i="11"/>
  <c r="Z249" i="11" s="1"/>
  <c r="AB249" i="11" s="1"/>
  <c r="AA248" i="11"/>
  <c r="AD248" i="11" s="1"/>
  <c r="X248" i="11" s="1"/>
  <c r="AE248" i="11" s="1"/>
  <c r="AG247" i="10"/>
  <c r="AF247" i="10"/>
  <c r="M250" i="10"/>
  <c r="S249" i="10"/>
  <c r="Z249" i="10" s="1"/>
  <c r="AB249" i="10" s="1"/>
  <c r="AA248" i="10"/>
  <c r="AD248" i="10" s="1"/>
  <c r="X248" i="10" s="1"/>
  <c r="AE248" i="10" s="1"/>
  <c r="AI246" i="10"/>
  <c r="Y246" i="10" s="1"/>
  <c r="AH249" i="12" l="1"/>
  <c r="M252" i="12"/>
  <c r="X251" i="12"/>
  <c r="AB251" i="12" s="1"/>
  <c r="AD251" i="12" s="1"/>
  <c r="N251" i="12"/>
  <c r="Y250" i="12"/>
  <c r="AG250" i="12" s="1"/>
  <c r="AI250" i="12" s="1"/>
  <c r="O251" i="12"/>
  <c r="Z250" i="12"/>
  <c r="AL250" i="12" s="1"/>
  <c r="AN250" i="12" s="1"/>
  <c r="P250" i="12"/>
  <c r="AA249" i="12"/>
  <c r="AQ249" i="12" s="1"/>
  <c r="AS249" i="12" s="1"/>
  <c r="AK249" i="12"/>
  <c r="T249" i="12" s="1"/>
  <c r="AC250" i="12"/>
  <c r="AF250" i="12" s="1"/>
  <c r="S250" i="12" s="1"/>
  <c r="AM249" i="12"/>
  <c r="AP249" i="12" s="1"/>
  <c r="U249" i="12" s="1"/>
  <c r="AR248" i="12"/>
  <c r="AU248" i="12" s="1"/>
  <c r="V248" i="12" s="1"/>
  <c r="AG248" i="11"/>
  <c r="AF248" i="11"/>
  <c r="M251" i="11"/>
  <c r="S250" i="11"/>
  <c r="Z250" i="11" s="1"/>
  <c r="AB250" i="11" s="1"/>
  <c r="AA249" i="11"/>
  <c r="AD249" i="11" s="1"/>
  <c r="X249" i="11" s="1"/>
  <c r="AE249" i="11" s="1"/>
  <c r="AG248" i="10"/>
  <c r="AF248" i="10"/>
  <c r="M251" i="10"/>
  <c r="S250" i="10"/>
  <c r="Z250" i="10" s="1"/>
  <c r="AB250" i="10" s="1"/>
  <c r="AA249" i="10"/>
  <c r="AD249" i="10" s="1"/>
  <c r="X249" i="10" s="1"/>
  <c r="AE249" i="10" s="1"/>
  <c r="AI247" i="10"/>
  <c r="Y247" i="10" s="1"/>
  <c r="AC251" i="12" l="1"/>
  <c r="O252" i="12"/>
  <c r="Z251" i="12"/>
  <c r="AL251" i="12" s="1"/>
  <c r="AN251" i="12" s="1"/>
  <c r="AH250" i="12"/>
  <c r="M253" i="12"/>
  <c r="X252" i="12"/>
  <c r="AB252" i="12" s="1"/>
  <c r="AD252" i="12" s="1"/>
  <c r="AK250" i="12"/>
  <c r="T250" i="12" s="1"/>
  <c r="P251" i="12"/>
  <c r="AA250" i="12"/>
  <c r="AQ250" i="12" s="1"/>
  <c r="AS250" i="12" s="1"/>
  <c r="AM250" i="12"/>
  <c r="AP250" i="12" s="1"/>
  <c r="U250" i="12" s="1"/>
  <c r="N252" i="12"/>
  <c r="Y251" i="12"/>
  <c r="AG251" i="12" s="1"/>
  <c r="AI251" i="12" s="1"/>
  <c r="AR249" i="12"/>
  <c r="AU249" i="12" s="1"/>
  <c r="V249" i="12" s="1"/>
  <c r="AF251" i="12"/>
  <c r="S251" i="12" s="1"/>
  <c r="AG249" i="11"/>
  <c r="AI249" i="11" s="1"/>
  <c r="Y249" i="11" s="1"/>
  <c r="AF249" i="11"/>
  <c r="M252" i="11"/>
  <c r="S251" i="11"/>
  <c r="Z251" i="11" s="1"/>
  <c r="AB251" i="11" s="1"/>
  <c r="AA250" i="11"/>
  <c r="AD250" i="11" s="1"/>
  <c r="X250" i="11" s="1"/>
  <c r="AE250" i="11" s="1"/>
  <c r="AI248" i="11"/>
  <c r="Y248" i="11" s="1"/>
  <c r="AG249" i="10"/>
  <c r="AF249" i="10"/>
  <c r="M252" i="10"/>
  <c r="S251" i="10"/>
  <c r="Z251" i="10" s="1"/>
  <c r="AB251" i="10" s="1"/>
  <c r="AA250" i="10"/>
  <c r="AD250" i="10" s="1"/>
  <c r="X250" i="10" s="1"/>
  <c r="AE250" i="10" s="1"/>
  <c r="AI248" i="10"/>
  <c r="Y248" i="10" s="1"/>
  <c r="AH251" i="12" l="1"/>
  <c r="P252" i="12"/>
  <c r="AA251" i="12"/>
  <c r="AQ251" i="12" s="1"/>
  <c r="AS251" i="12" s="1"/>
  <c r="O253" i="12"/>
  <c r="Z252" i="12"/>
  <c r="AL252" i="12" s="1"/>
  <c r="AN252" i="12" s="1"/>
  <c r="N253" i="12"/>
  <c r="Y252" i="12"/>
  <c r="AG252" i="12" s="1"/>
  <c r="AI252" i="12" s="1"/>
  <c r="AR250" i="12"/>
  <c r="AU250" i="12" s="1"/>
  <c r="V250" i="12" s="1"/>
  <c r="M254" i="12"/>
  <c r="X253" i="12"/>
  <c r="AB253" i="12" s="1"/>
  <c r="AD253" i="12" s="1"/>
  <c r="AM251" i="12"/>
  <c r="AK251" i="12"/>
  <c r="T251" i="12" s="1"/>
  <c r="AC252" i="12"/>
  <c r="AF252" i="12"/>
  <c r="S252" i="12" s="1"/>
  <c r="AP251" i="12"/>
  <c r="U251" i="12" s="1"/>
  <c r="AG250" i="11"/>
  <c r="AF250" i="11"/>
  <c r="AA251" i="11"/>
  <c r="AD251" i="11" s="1"/>
  <c r="X251" i="11" s="1"/>
  <c r="AE251" i="11" s="1"/>
  <c r="M253" i="11"/>
  <c r="S252" i="11"/>
  <c r="Z252" i="11" s="1"/>
  <c r="AB252" i="11" s="1"/>
  <c r="AG250" i="10"/>
  <c r="AF250" i="10"/>
  <c r="AA251" i="10"/>
  <c r="M253" i="10"/>
  <c r="S252" i="10"/>
  <c r="Z252" i="10" s="1"/>
  <c r="AB252" i="10" s="1"/>
  <c r="AD251" i="10"/>
  <c r="X251" i="10" s="1"/>
  <c r="AE251" i="10" s="1"/>
  <c r="AI249" i="10"/>
  <c r="Y249" i="10" s="1"/>
  <c r="P253" i="12" l="1"/>
  <c r="AA252" i="12"/>
  <c r="AQ252" i="12" s="1"/>
  <c r="AS252" i="12" s="1"/>
  <c r="O254" i="12"/>
  <c r="Z253" i="12"/>
  <c r="AL253" i="12" s="1"/>
  <c r="AN253" i="12" s="1"/>
  <c r="AR251" i="12"/>
  <c r="AC253" i="12"/>
  <c r="AF253" i="12" s="1"/>
  <c r="S253" i="12" s="1"/>
  <c r="AH252" i="12"/>
  <c r="AK252" i="12" s="1"/>
  <c r="T252" i="12" s="1"/>
  <c r="AM252" i="12"/>
  <c r="AP252" i="12" s="1"/>
  <c r="U252" i="12" s="1"/>
  <c r="M255" i="12"/>
  <c r="X254" i="12"/>
  <c r="AB254" i="12" s="1"/>
  <c r="AD254" i="12" s="1"/>
  <c r="N254" i="12"/>
  <c r="Y253" i="12"/>
  <c r="AG253" i="12" s="1"/>
  <c r="AI253" i="12" s="1"/>
  <c r="AU251" i="12"/>
  <c r="V251" i="12" s="1"/>
  <c r="AG251" i="11"/>
  <c r="AI251" i="11" s="1"/>
  <c r="Y251" i="11" s="1"/>
  <c r="AF251" i="11"/>
  <c r="AA252" i="11"/>
  <c r="AD252" i="11" s="1"/>
  <c r="X252" i="11" s="1"/>
  <c r="AE252" i="11" s="1"/>
  <c r="M254" i="11"/>
  <c r="S253" i="11"/>
  <c r="Z253" i="11" s="1"/>
  <c r="AB253" i="11" s="1"/>
  <c r="AI250" i="11"/>
  <c r="Y250" i="11" s="1"/>
  <c r="AA252" i="10"/>
  <c r="AD252" i="10" s="1"/>
  <c r="X252" i="10" s="1"/>
  <c r="AE252" i="10" s="1"/>
  <c r="AG251" i="10"/>
  <c r="AF251" i="10"/>
  <c r="M254" i="10"/>
  <c r="S253" i="10"/>
  <c r="Z253" i="10" s="1"/>
  <c r="AB253" i="10" s="1"/>
  <c r="AI250" i="10"/>
  <c r="Y250" i="10" s="1"/>
  <c r="AH253" i="12" l="1"/>
  <c r="M256" i="12"/>
  <c r="X255" i="12"/>
  <c r="AB255" i="12" s="1"/>
  <c r="AD255" i="12" s="1"/>
  <c r="O255" i="12"/>
  <c r="Z254" i="12"/>
  <c r="AL254" i="12" s="1"/>
  <c r="AN254" i="12" s="1"/>
  <c r="P254" i="12"/>
  <c r="AA253" i="12"/>
  <c r="AQ253" i="12" s="1"/>
  <c r="AS253" i="12" s="1"/>
  <c r="AK253" i="12"/>
  <c r="T253" i="12" s="1"/>
  <c r="AC254" i="12"/>
  <c r="AF254" i="12" s="1"/>
  <c r="S254" i="12" s="1"/>
  <c r="N255" i="12"/>
  <c r="Y254" i="12"/>
  <c r="AG254" i="12" s="1"/>
  <c r="AI254" i="12" s="1"/>
  <c r="AM253" i="12"/>
  <c r="AP253" i="12" s="1"/>
  <c r="U253" i="12" s="1"/>
  <c r="AR252" i="12"/>
  <c r="AU252" i="12" s="1"/>
  <c r="V252" i="12" s="1"/>
  <c r="AG252" i="11"/>
  <c r="AI252" i="11" s="1"/>
  <c r="Y252" i="11" s="1"/>
  <c r="AF252" i="11"/>
  <c r="AA253" i="11"/>
  <c r="AD253" i="11" s="1"/>
  <c r="X253" i="11" s="1"/>
  <c r="AE253" i="11" s="1"/>
  <c r="M255" i="11"/>
  <c r="S254" i="11"/>
  <c r="Z254" i="11" s="1"/>
  <c r="AB254" i="11" s="1"/>
  <c r="AG252" i="10"/>
  <c r="AF252" i="10"/>
  <c r="AI251" i="10"/>
  <c r="Y251" i="10" s="1"/>
  <c r="AA253" i="10"/>
  <c r="AD253" i="10" s="1"/>
  <c r="X253" i="10" s="1"/>
  <c r="AE253" i="10" s="1"/>
  <c r="M255" i="10"/>
  <c r="S254" i="10"/>
  <c r="Z254" i="10" s="1"/>
  <c r="AB254" i="10" s="1"/>
  <c r="AA254" i="10" l="1"/>
  <c r="AD254" i="10"/>
  <c r="X254" i="10" s="1"/>
  <c r="AE254" i="10" s="1"/>
  <c r="AG254" i="10" s="1"/>
  <c r="N256" i="12"/>
  <c r="Y255" i="12"/>
  <c r="AG255" i="12" s="1"/>
  <c r="AI255" i="12" s="1"/>
  <c r="O256" i="12"/>
  <c r="Z255" i="12"/>
  <c r="AL255" i="12" s="1"/>
  <c r="AN255" i="12" s="1"/>
  <c r="M257" i="12"/>
  <c r="X256" i="12"/>
  <c r="AB256" i="12" s="1"/>
  <c r="AD256" i="12" s="1"/>
  <c r="P255" i="12"/>
  <c r="AA254" i="12"/>
  <c r="AQ254" i="12" s="1"/>
  <c r="AS254" i="12" s="1"/>
  <c r="AM254" i="12"/>
  <c r="AR253" i="12"/>
  <c r="AU253" i="12" s="1"/>
  <c r="V253" i="12" s="1"/>
  <c r="AH254" i="12"/>
  <c r="AK254" i="12" s="1"/>
  <c r="T254" i="12" s="1"/>
  <c r="AP254" i="12"/>
  <c r="U254" i="12" s="1"/>
  <c r="AC255" i="12"/>
  <c r="AF255" i="12" s="1"/>
  <c r="S255" i="12" s="1"/>
  <c r="AG253" i="11"/>
  <c r="AI253" i="11" s="1"/>
  <c r="Y253" i="11" s="1"/>
  <c r="AF253" i="11"/>
  <c r="AA254" i="11"/>
  <c r="AD254" i="11" s="1"/>
  <c r="X254" i="11" s="1"/>
  <c r="AE254" i="11" s="1"/>
  <c r="M256" i="11"/>
  <c r="S255" i="11"/>
  <c r="Z255" i="11" s="1"/>
  <c r="AB255" i="11" s="1"/>
  <c r="AG253" i="10"/>
  <c r="AF253" i="10"/>
  <c r="M256" i="10"/>
  <c r="S255" i="10"/>
  <c r="Z255" i="10" s="1"/>
  <c r="AB255" i="10" s="1"/>
  <c r="AF254" i="10"/>
  <c r="AI254" i="10" s="1"/>
  <c r="Y254" i="10" s="1"/>
  <c r="AI252" i="10"/>
  <c r="Y252" i="10" s="1"/>
  <c r="AR254" i="12" l="1"/>
  <c r="AK255" i="12"/>
  <c r="T255" i="12" s="1"/>
  <c r="AM255" i="12"/>
  <c r="AP255" i="12" s="1"/>
  <c r="U255" i="12" s="1"/>
  <c r="AH255" i="12"/>
  <c r="P256" i="12"/>
  <c r="AA255" i="12"/>
  <c r="AQ255" i="12" s="1"/>
  <c r="AS255" i="12" s="1"/>
  <c r="M258" i="12"/>
  <c r="X257" i="12"/>
  <c r="AB257" i="12" s="1"/>
  <c r="AD257" i="12" s="1"/>
  <c r="AU254" i="12"/>
  <c r="V254" i="12" s="1"/>
  <c r="AC256" i="12"/>
  <c r="AF256" i="12" s="1"/>
  <c r="S256" i="12" s="1"/>
  <c r="O257" i="12"/>
  <c r="Z256" i="12"/>
  <c r="AL256" i="12" s="1"/>
  <c r="AN256" i="12" s="1"/>
  <c r="N257" i="12"/>
  <c r="Y256" i="12"/>
  <c r="AG256" i="12" s="1"/>
  <c r="AI256" i="12" s="1"/>
  <c r="AA255" i="11"/>
  <c r="AD255" i="11" s="1"/>
  <c r="X255" i="11" s="1"/>
  <c r="AE255" i="11" s="1"/>
  <c r="AG254" i="11"/>
  <c r="AI254" i="11" s="1"/>
  <c r="Y254" i="11" s="1"/>
  <c r="AF254" i="11"/>
  <c r="M257" i="11"/>
  <c r="S256" i="11"/>
  <c r="Z256" i="11" s="1"/>
  <c r="AB256" i="11" s="1"/>
  <c r="M257" i="10"/>
  <c r="S256" i="10"/>
  <c r="Z256" i="10" s="1"/>
  <c r="AB256" i="10" s="1"/>
  <c r="AA255" i="10"/>
  <c r="AD255" i="10" s="1"/>
  <c r="X255" i="10" s="1"/>
  <c r="AE255" i="10" s="1"/>
  <c r="AI253" i="10"/>
  <c r="Y253" i="10" s="1"/>
  <c r="AR255" i="12" l="1"/>
  <c r="AU255" i="12"/>
  <c r="V255" i="12" s="1"/>
  <c r="AC257" i="12"/>
  <c r="AF257" i="12" s="1"/>
  <c r="S257" i="12" s="1"/>
  <c r="AM256" i="12"/>
  <c r="AP256" i="12" s="1"/>
  <c r="U256" i="12" s="1"/>
  <c r="AH256" i="12"/>
  <c r="AK256" i="12" s="1"/>
  <c r="T256" i="12" s="1"/>
  <c r="O258" i="12"/>
  <c r="Z257" i="12"/>
  <c r="AL257" i="12" s="1"/>
  <c r="AN257" i="12" s="1"/>
  <c r="P257" i="12"/>
  <c r="AA256" i="12"/>
  <c r="AQ256" i="12" s="1"/>
  <c r="AS256" i="12" s="1"/>
  <c r="N258" i="12"/>
  <c r="AH257" i="12"/>
  <c r="Y257" i="12"/>
  <c r="AG257" i="12" s="1"/>
  <c r="AI257" i="12" s="1"/>
  <c r="M259" i="12"/>
  <c r="X258" i="12"/>
  <c r="AB258" i="12" s="1"/>
  <c r="AD258" i="12" s="1"/>
  <c r="AG255" i="11"/>
  <c r="AI255" i="11" s="1"/>
  <c r="Y255" i="11" s="1"/>
  <c r="AF255" i="11"/>
  <c r="AA256" i="11"/>
  <c r="AD256" i="11" s="1"/>
  <c r="X256" i="11" s="1"/>
  <c r="AE256" i="11" s="1"/>
  <c r="M258" i="11"/>
  <c r="S257" i="11"/>
  <c r="Z257" i="11" s="1"/>
  <c r="AB257" i="11" s="1"/>
  <c r="AG255" i="10"/>
  <c r="AF255" i="10"/>
  <c r="AA256" i="10"/>
  <c r="AD256" i="10"/>
  <c r="X256" i="10" s="1"/>
  <c r="AE256" i="10" s="1"/>
  <c r="M258" i="10"/>
  <c r="S257" i="10"/>
  <c r="Z257" i="10" s="1"/>
  <c r="AB257" i="10" s="1"/>
  <c r="AR256" i="12" l="1"/>
  <c r="AC258" i="12"/>
  <c r="AF258" i="12" s="1"/>
  <c r="S258" i="12" s="1"/>
  <c r="AU256" i="12"/>
  <c r="V256" i="12" s="1"/>
  <c r="AM257" i="12"/>
  <c r="AP257" i="12" s="1"/>
  <c r="U257" i="12" s="1"/>
  <c r="N259" i="12"/>
  <c r="Y258" i="12"/>
  <c r="AG258" i="12" s="1"/>
  <c r="AI258" i="12" s="1"/>
  <c r="M260" i="12"/>
  <c r="X259" i="12"/>
  <c r="AB259" i="12" s="1"/>
  <c r="AD259" i="12" s="1"/>
  <c r="AK257" i="12"/>
  <c r="T257" i="12" s="1"/>
  <c r="P258" i="12"/>
  <c r="AA257" i="12"/>
  <c r="AQ257" i="12" s="1"/>
  <c r="AS257" i="12" s="1"/>
  <c r="O259" i="12"/>
  <c r="Z258" i="12"/>
  <c r="AL258" i="12" s="1"/>
  <c r="AN258" i="12" s="1"/>
  <c r="AG256" i="11"/>
  <c r="AI256" i="11" s="1"/>
  <c r="Y256" i="11" s="1"/>
  <c r="AF256" i="11"/>
  <c r="AA257" i="11"/>
  <c r="AD257" i="11" s="1"/>
  <c r="X257" i="11" s="1"/>
  <c r="AE257" i="11" s="1"/>
  <c r="M259" i="11"/>
  <c r="S258" i="11"/>
  <c r="Z258" i="11" s="1"/>
  <c r="AB258" i="11" s="1"/>
  <c r="AA257" i="10"/>
  <c r="AD257" i="10" s="1"/>
  <c r="X257" i="10" s="1"/>
  <c r="AE257" i="10" s="1"/>
  <c r="M259" i="10"/>
  <c r="S258" i="10"/>
  <c r="Z258" i="10" s="1"/>
  <c r="AB258" i="10" s="1"/>
  <c r="AG256" i="10"/>
  <c r="AF256" i="10"/>
  <c r="AI255" i="10"/>
  <c r="Y255" i="10" s="1"/>
  <c r="AM258" i="12" l="1"/>
  <c r="AP258" i="12"/>
  <c r="U258" i="12" s="1"/>
  <c r="P259" i="12"/>
  <c r="AA258" i="12"/>
  <c r="AQ258" i="12" s="1"/>
  <c r="AS258" i="12" s="1"/>
  <c r="AC259" i="12"/>
  <c r="AF259" i="12" s="1"/>
  <c r="S259" i="12" s="1"/>
  <c r="N260" i="12"/>
  <c r="Y259" i="12"/>
  <c r="AG259" i="12" s="1"/>
  <c r="AI259" i="12" s="1"/>
  <c r="AH258" i="12"/>
  <c r="AK258" i="12" s="1"/>
  <c r="T258" i="12" s="1"/>
  <c r="O260" i="12"/>
  <c r="Z259" i="12"/>
  <c r="AL259" i="12" s="1"/>
  <c r="AN259" i="12" s="1"/>
  <c r="AR257" i="12"/>
  <c r="AU257" i="12" s="1"/>
  <c r="V257" i="12" s="1"/>
  <c r="M261" i="12"/>
  <c r="X260" i="12"/>
  <c r="AB260" i="12" s="1"/>
  <c r="AD260" i="12" s="1"/>
  <c r="AA258" i="11"/>
  <c r="AD258" i="11" s="1"/>
  <c r="X258" i="11" s="1"/>
  <c r="AE258" i="11" s="1"/>
  <c r="AG257" i="11"/>
  <c r="AF257" i="11"/>
  <c r="M260" i="11"/>
  <c r="S259" i="11"/>
  <c r="Z259" i="11" s="1"/>
  <c r="AB259" i="11" s="1"/>
  <c r="AG257" i="10"/>
  <c r="AF257" i="10"/>
  <c r="M260" i="10"/>
  <c r="S259" i="10"/>
  <c r="Z259" i="10" s="1"/>
  <c r="AB259" i="10" s="1"/>
  <c r="AI256" i="10"/>
  <c r="Y256" i="10" s="1"/>
  <c r="AD258" i="10"/>
  <c r="X258" i="10" s="1"/>
  <c r="AE258" i="10" s="1"/>
  <c r="AA258" i="10"/>
  <c r="AM259" i="12" l="1"/>
  <c r="AI257" i="11"/>
  <c r="Y257" i="11" s="1"/>
  <c r="AH259" i="12"/>
  <c r="AK259" i="12" s="1"/>
  <c r="T259" i="12" s="1"/>
  <c r="M262" i="12"/>
  <c r="X261" i="12"/>
  <c r="AB261" i="12" s="1"/>
  <c r="AD261" i="12" s="1"/>
  <c r="P260" i="12"/>
  <c r="AA259" i="12"/>
  <c r="AQ259" i="12" s="1"/>
  <c r="AS259" i="12" s="1"/>
  <c r="AP259" i="12"/>
  <c r="U259" i="12" s="1"/>
  <c r="N261" i="12"/>
  <c r="Y260" i="12"/>
  <c r="AG260" i="12" s="1"/>
  <c r="AI260" i="12" s="1"/>
  <c r="AR258" i="12"/>
  <c r="AU258" i="12" s="1"/>
  <c r="V258" i="12" s="1"/>
  <c r="AF260" i="12"/>
  <c r="S260" i="12" s="1"/>
  <c r="AC260" i="12"/>
  <c r="O261" i="12"/>
  <c r="Z260" i="12"/>
  <c r="AL260" i="12" s="1"/>
  <c r="AN260" i="12" s="1"/>
  <c r="AG258" i="11"/>
  <c r="AI258" i="11" s="1"/>
  <c r="Y258" i="11" s="1"/>
  <c r="AF258" i="11"/>
  <c r="M261" i="11"/>
  <c r="S260" i="11"/>
  <c r="Z260" i="11" s="1"/>
  <c r="AB260" i="11" s="1"/>
  <c r="AA259" i="11"/>
  <c r="AD259" i="11" s="1"/>
  <c r="X259" i="11" s="1"/>
  <c r="AE259" i="11" s="1"/>
  <c r="AG258" i="10"/>
  <c r="AF258" i="10"/>
  <c r="M261" i="10"/>
  <c r="S260" i="10"/>
  <c r="Z260" i="10" s="1"/>
  <c r="AB260" i="10" s="1"/>
  <c r="AA259" i="10"/>
  <c r="AD259" i="10" s="1"/>
  <c r="X259" i="10" s="1"/>
  <c r="AE259" i="10" s="1"/>
  <c r="AI257" i="10"/>
  <c r="Y257" i="10" s="1"/>
  <c r="AI258" i="10" l="1"/>
  <c r="Y258" i="10" s="1"/>
  <c r="AR259" i="12"/>
  <c r="N262" i="12"/>
  <c r="Y261" i="12"/>
  <c r="AG261" i="12" s="1"/>
  <c r="AI261" i="12" s="1"/>
  <c r="AM260" i="12"/>
  <c r="AP260" i="12" s="1"/>
  <c r="U260" i="12" s="1"/>
  <c r="AU259" i="12"/>
  <c r="V259" i="12" s="1"/>
  <c r="AC261" i="12"/>
  <c r="AF261" i="12" s="1"/>
  <c r="S261" i="12" s="1"/>
  <c r="O262" i="12"/>
  <c r="Z261" i="12"/>
  <c r="AL261" i="12" s="1"/>
  <c r="AN261" i="12" s="1"/>
  <c r="AK260" i="12"/>
  <c r="T260" i="12" s="1"/>
  <c r="AH260" i="12"/>
  <c r="P261" i="12"/>
  <c r="AA260" i="12"/>
  <c r="AQ260" i="12" s="1"/>
  <c r="AS260" i="12" s="1"/>
  <c r="M263" i="12"/>
  <c r="X262" i="12"/>
  <c r="AB262" i="12" s="1"/>
  <c r="AD262" i="12" s="1"/>
  <c r="AG259" i="11"/>
  <c r="AF259" i="11"/>
  <c r="AA260" i="11"/>
  <c r="AD260" i="11" s="1"/>
  <c r="X260" i="11" s="1"/>
  <c r="AE260" i="11" s="1"/>
  <c r="M262" i="11"/>
  <c r="S261" i="11"/>
  <c r="Z261" i="11" s="1"/>
  <c r="AB261" i="11" s="1"/>
  <c r="AG259" i="10"/>
  <c r="AF259" i="10"/>
  <c r="AA260" i="10"/>
  <c r="AD260" i="10" s="1"/>
  <c r="X260" i="10" s="1"/>
  <c r="AE260" i="10" s="1"/>
  <c r="M262" i="10"/>
  <c r="S261" i="10"/>
  <c r="Z261" i="10" s="1"/>
  <c r="AB261" i="10" s="1"/>
  <c r="AH261" i="12" l="1"/>
  <c r="AK261" i="12" s="1"/>
  <c r="T261" i="12" s="1"/>
  <c r="P262" i="12"/>
  <c r="AA261" i="12"/>
  <c r="AQ261" i="12" s="1"/>
  <c r="AS261" i="12" s="1"/>
  <c r="AC262" i="12"/>
  <c r="AF262" i="12" s="1"/>
  <c r="S262" i="12" s="1"/>
  <c r="AR260" i="12"/>
  <c r="AU260" i="12" s="1"/>
  <c r="V260" i="12" s="1"/>
  <c r="O263" i="12"/>
  <c r="Z262" i="12"/>
  <c r="AL262" i="12" s="1"/>
  <c r="AN262" i="12" s="1"/>
  <c r="N263" i="12"/>
  <c r="Y262" i="12"/>
  <c r="AG262" i="12" s="1"/>
  <c r="AI262" i="12" s="1"/>
  <c r="M264" i="12"/>
  <c r="X263" i="12"/>
  <c r="AB263" i="12" s="1"/>
  <c r="AD263" i="12" s="1"/>
  <c r="AM261" i="12"/>
  <c r="AP261" i="12" s="1"/>
  <c r="U261" i="12" s="1"/>
  <c r="AG260" i="11"/>
  <c r="AI260" i="11" s="1"/>
  <c r="Y260" i="11" s="1"/>
  <c r="AF260" i="11"/>
  <c r="AA261" i="11"/>
  <c r="AD261" i="11" s="1"/>
  <c r="X261" i="11" s="1"/>
  <c r="AE261" i="11" s="1"/>
  <c r="M263" i="11"/>
  <c r="S262" i="11"/>
  <c r="Z262" i="11" s="1"/>
  <c r="AB262" i="11" s="1"/>
  <c r="AI259" i="11"/>
  <c r="Y259" i="11" s="1"/>
  <c r="AG260" i="10"/>
  <c r="AF260" i="10"/>
  <c r="AA261" i="10"/>
  <c r="M263" i="10"/>
  <c r="S262" i="10"/>
  <c r="Z262" i="10" s="1"/>
  <c r="AB262" i="10" s="1"/>
  <c r="AD261" i="10"/>
  <c r="X261" i="10" s="1"/>
  <c r="AE261" i="10" s="1"/>
  <c r="AI259" i="10"/>
  <c r="Y259" i="10" s="1"/>
  <c r="AR261" i="12" l="1"/>
  <c r="AC263" i="12"/>
  <c r="AF263" i="12" s="1"/>
  <c r="S263" i="12" s="1"/>
  <c r="AU261" i="12"/>
  <c r="V261" i="12" s="1"/>
  <c r="N264" i="12"/>
  <c r="Y263" i="12"/>
  <c r="AG263" i="12" s="1"/>
  <c r="AI263" i="12" s="1"/>
  <c r="O264" i="12"/>
  <c r="Z263" i="12"/>
  <c r="AL263" i="12" s="1"/>
  <c r="AN263" i="12" s="1"/>
  <c r="M265" i="12"/>
  <c r="X264" i="12"/>
  <c r="AB264" i="12" s="1"/>
  <c r="AD264" i="12" s="1"/>
  <c r="AH262" i="12"/>
  <c r="AK262" i="12" s="1"/>
  <c r="T262" i="12" s="1"/>
  <c r="AM262" i="12"/>
  <c r="AP262" i="12" s="1"/>
  <c r="U262" i="12" s="1"/>
  <c r="P263" i="12"/>
  <c r="AA262" i="12"/>
  <c r="AQ262" i="12" s="1"/>
  <c r="AS262" i="12" s="1"/>
  <c r="AA262" i="11"/>
  <c r="AD262" i="11" s="1"/>
  <c r="X262" i="11" s="1"/>
  <c r="AE262" i="11" s="1"/>
  <c r="AG261" i="11"/>
  <c r="AF261" i="11"/>
  <c r="M264" i="11"/>
  <c r="S263" i="11"/>
  <c r="Z263" i="11" s="1"/>
  <c r="AB263" i="11" s="1"/>
  <c r="AG261" i="10"/>
  <c r="AF261" i="10"/>
  <c r="AA262" i="10"/>
  <c r="AD262" i="10" s="1"/>
  <c r="X262" i="10" s="1"/>
  <c r="AE262" i="10" s="1"/>
  <c r="M264" i="10"/>
  <c r="S263" i="10"/>
  <c r="Z263" i="10" s="1"/>
  <c r="AB263" i="10" s="1"/>
  <c r="AI260" i="10"/>
  <c r="Y260" i="10" s="1"/>
  <c r="O265" i="12" l="1"/>
  <c r="Z264" i="12"/>
  <c r="AL264" i="12" s="1"/>
  <c r="AN264" i="12" s="1"/>
  <c r="AH263" i="12"/>
  <c r="AK263" i="12" s="1"/>
  <c r="T263" i="12" s="1"/>
  <c r="M266" i="12"/>
  <c r="X265" i="12"/>
  <c r="AB265" i="12" s="1"/>
  <c r="AD265" i="12" s="1"/>
  <c r="P264" i="12"/>
  <c r="AA263" i="12"/>
  <c r="AQ263" i="12" s="1"/>
  <c r="AS263" i="12" s="1"/>
  <c r="AR262" i="12"/>
  <c r="AU262" i="12" s="1"/>
  <c r="V262" i="12" s="1"/>
  <c r="AC264" i="12"/>
  <c r="AF264" i="12" s="1"/>
  <c r="S264" i="12" s="1"/>
  <c r="AM263" i="12"/>
  <c r="AP263" i="12" s="1"/>
  <c r="U263" i="12" s="1"/>
  <c r="N265" i="12"/>
  <c r="Y264" i="12"/>
  <c r="AG264" i="12" s="1"/>
  <c r="AI264" i="12" s="1"/>
  <c r="AG262" i="11"/>
  <c r="AF262" i="11"/>
  <c r="AI261" i="11"/>
  <c r="Y261" i="11" s="1"/>
  <c r="AD263" i="11"/>
  <c r="X263" i="11" s="1"/>
  <c r="AE263" i="11" s="1"/>
  <c r="M265" i="11"/>
  <c r="S264" i="11"/>
  <c r="Z264" i="11" s="1"/>
  <c r="AB264" i="11" s="1"/>
  <c r="AA263" i="11"/>
  <c r="AG262" i="10"/>
  <c r="AF262" i="10"/>
  <c r="AA263" i="10"/>
  <c r="AD263" i="10" s="1"/>
  <c r="X263" i="10" s="1"/>
  <c r="AE263" i="10" s="1"/>
  <c r="M265" i="10"/>
  <c r="S264" i="10"/>
  <c r="Z264" i="10" s="1"/>
  <c r="AB264" i="10" s="1"/>
  <c r="AI261" i="10"/>
  <c r="Y261" i="10" s="1"/>
  <c r="AP264" i="12" l="1"/>
  <c r="U264" i="12" s="1"/>
  <c r="AM264" i="12"/>
  <c r="AR263" i="12"/>
  <c r="M267" i="12"/>
  <c r="X266" i="12"/>
  <c r="AB266" i="12" s="1"/>
  <c r="AD266" i="12" s="1"/>
  <c r="AH264" i="12"/>
  <c r="AK264" i="12" s="1"/>
  <c r="T264" i="12" s="1"/>
  <c r="AU263" i="12"/>
  <c r="V263" i="12" s="1"/>
  <c r="N266" i="12"/>
  <c r="Y265" i="12"/>
  <c r="AG265" i="12" s="1"/>
  <c r="AI265" i="12" s="1"/>
  <c r="P265" i="12"/>
  <c r="AA264" i="12"/>
  <c r="AQ264" i="12" s="1"/>
  <c r="AS264" i="12" s="1"/>
  <c r="AC265" i="12"/>
  <c r="AF265" i="12" s="1"/>
  <c r="S265" i="12" s="1"/>
  <c r="O266" i="12"/>
  <c r="Z265" i="12"/>
  <c r="AL265" i="12" s="1"/>
  <c r="AN265" i="12" s="1"/>
  <c r="M266" i="11"/>
  <c r="S265" i="11"/>
  <c r="Z265" i="11" s="1"/>
  <c r="AB265" i="11" s="1"/>
  <c r="AG263" i="11"/>
  <c r="AF263" i="11"/>
  <c r="AA264" i="11"/>
  <c r="AD264" i="11" s="1"/>
  <c r="X264" i="11" s="1"/>
  <c r="AE264" i="11" s="1"/>
  <c r="AI262" i="11"/>
  <c r="Y262" i="11" s="1"/>
  <c r="AA264" i="10"/>
  <c r="AD264" i="10" s="1"/>
  <c r="X264" i="10" s="1"/>
  <c r="AE264" i="10" s="1"/>
  <c r="AG263" i="10"/>
  <c r="AF263" i="10"/>
  <c r="M266" i="10"/>
  <c r="S265" i="10"/>
  <c r="Z265" i="10" s="1"/>
  <c r="AB265" i="10" s="1"/>
  <c r="AI262" i="10"/>
  <c r="Y262" i="10" s="1"/>
  <c r="AH265" i="12" l="1"/>
  <c r="AI263" i="11"/>
  <c r="Y263" i="11" s="1"/>
  <c r="AK265" i="12"/>
  <c r="T265" i="12" s="1"/>
  <c r="AC266" i="12"/>
  <c r="AM265" i="12"/>
  <c r="AP265" i="12" s="1"/>
  <c r="U265" i="12" s="1"/>
  <c r="AR264" i="12"/>
  <c r="N267" i="12"/>
  <c r="Y266" i="12"/>
  <c r="AG266" i="12" s="1"/>
  <c r="AI266" i="12" s="1"/>
  <c r="M268" i="12"/>
  <c r="AC267" i="12"/>
  <c r="X267" i="12"/>
  <c r="AB267" i="12" s="1"/>
  <c r="AD267" i="12" s="1"/>
  <c r="AU264" i="12"/>
  <c r="V264" i="12" s="1"/>
  <c r="O267" i="12"/>
  <c r="Z266" i="12"/>
  <c r="AL266" i="12" s="1"/>
  <c r="AN266" i="12" s="1"/>
  <c r="P266" i="12"/>
  <c r="AA265" i="12"/>
  <c r="AQ265" i="12" s="1"/>
  <c r="AS265" i="12" s="1"/>
  <c r="AF266" i="12"/>
  <c r="S266" i="12" s="1"/>
  <c r="AG264" i="11"/>
  <c r="AF264" i="11"/>
  <c r="M267" i="11"/>
  <c r="S266" i="11"/>
  <c r="Z266" i="11" s="1"/>
  <c r="AB266" i="11" s="1"/>
  <c r="AA265" i="11"/>
  <c r="AD265" i="11" s="1"/>
  <c r="X265" i="11" s="1"/>
  <c r="AE265" i="11" s="1"/>
  <c r="AG264" i="10"/>
  <c r="AF264" i="10"/>
  <c r="AI263" i="10"/>
  <c r="Y263" i="10" s="1"/>
  <c r="AA265" i="10"/>
  <c r="AD265" i="10" s="1"/>
  <c r="X265" i="10" s="1"/>
  <c r="AE265" i="10" s="1"/>
  <c r="M267" i="10"/>
  <c r="S266" i="10"/>
  <c r="Z266" i="10" s="1"/>
  <c r="AB266" i="10" s="1"/>
  <c r="AF267" i="12" l="1"/>
  <c r="S267" i="12" s="1"/>
  <c r="O268" i="12"/>
  <c r="Z267" i="12"/>
  <c r="AL267" i="12" s="1"/>
  <c r="AN267" i="12" s="1"/>
  <c r="N268" i="12"/>
  <c r="Y267" i="12"/>
  <c r="AG267" i="12" s="1"/>
  <c r="AI267" i="12" s="1"/>
  <c r="P267" i="12"/>
  <c r="AA266" i="12"/>
  <c r="AQ266" i="12" s="1"/>
  <c r="AS266" i="12" s="1"/>
  <c r="AM266" i="12"/>
  <c r="AP266" i="12" s="1"/>
  <c r="U266" i="12" s="1"/>
  <c r="M269" i="12"/>
  <c r="X268" i="12"/>
  <c r="AB268" i="12" s="1"/>
  <c r="AD268" i="12" s="1"/>
  <c r="AR265" i="12"/>
  <c r="AU265" i="12" s="1"/>
  <c r="V265" i="12" s="1"/>
  <c r="AK266" i="12"/>
  <c r="T266" i="12" s="1"/>
  <c r="AH266" i="12"/>
  <c r="AG265" i="11"/>
  <c r="AF265" i="11"/>
  <c r="M268" i="11"/>
  <c r="S267" i="11"/>
  <c r="Z267" i="11" s="1"/>
  <c r="AB267" i="11" s="1"/>
  <c r="AA266" i="11"/>
  <c r="AD266" i="11" s="1"/>
  <c r="X266" i="11" s="1"/>
  <c r="AE266" i="11" s="1"/>
  <c r="AI264" i="11"/>
  <c r="Y264" i="11" s="1"/>
  <c r="AG265" i="10"/>
  <c r="AF265" i="10"/>
  <c r="M268" i="10"/>
  <c r="S267" i="10"/>
  <c r="Z267" i="10" s="1"/>
  <c r="AB267" i="10" s="1"/>
  <c r="AA266" i="10"/>
  <c r="AD266" i="10"/>
  <c r="X266" i="10" s="1"/>
  <c r="AE266" i="10" s="1"/>
  <c r="AI264" i="10"/>
  <c r="Y264" i="10" s="1"/>
  <c r="AR266" i="12" l="1"/>
  <c r="O269" i="12"/>
  <c r="Z268" i="12"/>
  <c r="AL268" i="12" s="1"/>
  <c r="AN268" i="12" s="1"/>
  <c r="M270" i="12"/>
  <c r="X269" i="12"/>
  <c r="AB269" i="12" s="1"/>
  <c r="AD269" i="12" s="1"/>
  <c r="AU266" i="12"/>
  <c r="V266" i="12" s="1"/>
  <c r="AH267" i="12"/>
  <c r="AK267" i="12" s="1"/>
  <c r="T267" i="12" s="1"/>
  <c r="AM267" i="12"/>
  <c r="AP267" i="12"/>
  <c r="U267" i="12" s="1"/>
  <c r="AC268" i="12"/>
  <c r="AF268" i="12" s="1"/>
  <c r="S268" i="12" s="1"/>
  <c r="P268" i="12"/>
  <c r="AA267" i="12"/>
  <c r="AQ267" i="12" s="1"/>
  <c r="AS267" i="12" s="1"/>
  <c r="N269" i="12"/>
  <c r="Y268" i="12"/>
  <c r="AG268" i="12" s="1"/>
  <c r="AI268" i="12" s="1"/>
  <c r="AG266" i="11"/>
  <c r="AF266" i="11"/>
  <c r="M269" i="11"/>
  <c r="S268" i="11"/>
  <c r="Z268" i="11" s="1"/>
  <c r="AB268" i="11" s="1"/>
  <c r="AA267" i="11"/>
  <c r="AD267" i="11" s="1"/>
  <c r="X267" i="11" s="1"/>
  <c r="AE267" i="11" s="1"/>
  <c r="AI265" i="11"/>
  <c r="Y265" i="11" s="1"/>
  <c r="AG266" i="10"/>
  <c r="AF266" i="10"/>
  <c r="M269" i="10"/>
  <c r="S268" i="10"/>
  <c r="Z268" i="10" s="1"/>
  <c r="AB268" i="10" s="1"/>
  <c r="AA267" i="10"/>
  <c r="AD267" i="10" s="1"/>
  <c r="X267" i="10" s="1"/>
  <c r="AE267" i="10" s="1"/>
  <c r="AI265" i="10"/>
  <c r="Y265" i="10" s="1"/>
  <c r="O270" i="12" l="1"/>
  <c r="Z269" i="12"/>
  <c r="AL269" i="12" s="1"/>
  <c r="AN269" i="12" s="1"/>
  <c r="P269" i="12"/>
  <c r="AA268" i="12"/>
  <c r="AQ268" i="12" s="1"/>
  <c r="AS268" i="12" s="1"/>
  <c r="AH268" i="12"/>
  <c r="AK268" i="12" s="1"/>
  <c r="T268" i="12" s="1"/>
  <c r="AR267" i="12"/>
  <c r="AU267" i="12" s="1"/>
  <c r="V267" i="12" s="1"/>
  <c r="AC269" i="12"/>
  <c r="AF269" i="12" s="1"/>
  <c r="S269" i="12" s="1"/>
  <c r="AM268" i="12"/>
  <c r="AP268" i="12" s="1"/>
  <c r="U268" i="12" s="1"/>
  <c r="N270" i="12"/>
  <c r="Y269" i="12"/>
  <c r="AG269" i="12" s="1"/>
  <c r="AI269" i="12" s="1"/>
  <c r="M271" i="12"/>
  <c r="X270" i="12"/>
  <c r="AB270" i="12" s="1"/>
  <c r="AD270" i="12" s="1"/>
  <c r="AG267" i="11"/>
  <c r="AF267" i="11"/>
  <c r="M270" i="11"/>
  <c r="S269" i="11"/>
  <c r="Z269" i="11" s="1"/>
  <c r="AB269" i="11" s="1"/>
  <c r="AA268" i="11"/>
  <c r="AD268" i="11"/>
  <c r="X268" i="11" s="1"/>
  <c r="AE268" i="11" s="1"/>
  <c r="AI266" i="11"/>
  <c r="Y266" i="11" s="1"/>
  <c r="AG267" i="10"/>
  <c r="AF267" i="10"/>
  <c r="M270" i="10"/>
  <c r="S269" i="10"/>
  <c r="Z269" i="10" s="1"/>
  <c r="AB269" i="10" s="1"/>
  <c r="AA268" i="10"/>
  <c r="AD268" i="10" s="1"/>
  <c r="X268" i="10" s="1"/>
  <c r="AE268" i="10" s="1"/>
  <c r="AI266" i="10"/>
  <c r="Y266" i="10" s="1"/>
  <c r="AC270" i="12" l="1"/>
  <c r="N271" i="12"/>
  <c r="Y270" i="12"/>
  <c r="AG270" i="12" s="1"/>
  <c r="AI270" i="12" s="1"/>
  <c r="AR268" i="12"/>
  <c r="O271" i="12"/>
  <c r="Z270" i="12"/>
  <c r="AL270" i="12" s="1"/>
  <c r="AN270" i="12" s="1"/>
  <c r="AF270" i="12"/>
  <c r="S270" i="12" s="1"/>
  <c r="AH269" i="12"/>
  <c r="P270" i="12"/>
  <c r="AA269" i="12"/>
  <c r="AQ269" i="12" s="1"/>
  <c r="AS269" i="12" s="1"/>
  <c r="M272" i="12"/>
  <c r="X271" i="12"/>
  <c r="AB271" i="12" s="1"/>
  <c r="AD271" i="12" s="1"/>
  <c r="AM269" i="12"/>
  <c r="AP269" i="12" s="1"/>
  <c r="U269" i="12" s="1"/>
  <c r="AK269" i="12"/>
  <c r="T269" i="12" s="1"/>
  <c r="AU268" i="12"/>
  <c r="V268" i="12" s="1"/>
  <c r="AG268" i="11"/>
  <c r="AF268" i="11"/>
  <c r="M271" i="11"/>
  <c r="S270" i="11"/>
  <c r="Z270" i="11" s="1"/>
  <c r="AB270" i="11" s="1"/>
  <c r="AA269" i="11"/>
  <c r="AD269" i="11" s="1"/>
  <c r="X269" i="11" s="1"/>
  <c r="AE269" i="11" s="1"/>
  <c r="AI267" i="11"/>
  <c r="Y267" i="11" s="1"/>
  <c r="AG268" i="10"/>
  <c r="AF268" i="10"/>
  <c r="M271" i="10"/>
  <c r="S270" i="10"/>
  <c r="Z270" i="10" s="1"/>
  <c r="AB270" i="10" s="1"/>
  <c r="AA269" i="10"/>
  <c r="AD269" i="10" s="1"/>
  <c r="X269" i="10" s="1"/>
  <c r="AE269" i="10" s="1"/>
  <c r="AI267" i="10"/>
  <c r="Y267" i="10" s="1"/>
  <c r="AH270" i="12" l="1"/>
  <c r="P271" i="12"/>
  <c r="AA270" i="12"/>
  <c r="AQ270" i="12" s="1"/>
  <c r="AS270" i="12" s="1"/>
  <c r="AC271" i="12"/>
  <c r="AF271" i="12" s="1"/>
  <c r="S271" i="12" s="1"/>
  <c r="AR269" i="12"/>
  <c r="AM270" i="12"/>
  <c r="M273" i="12"/>
  <c r="X272" i="12"/>
  <c r="AB272" i="12" s="1"/>
  <c r="AD272" i="12" s="1"/>
  <c r="O272" i="12"/>
  <c r="Z271" i="12"/>
  <c r="AL271" i="12" s="1"/>
  <c r="AN271" i="12" s="1"/>
  <c r="N272" i="12"/>
  <c r="Y271" i="12"/>
  <c r="AG271" i="12" s="1"/>
  <c r="AI271" i="12" s="1"/>
  <c r="AU269" i="12"/>
  <c r="V269" i="12" s="1"/>
  <c r="AP270" i="12"/>
  <c r="U270" i="12" s="1"/>
  <c r="AK270" i="12"/>
  <c r="T270" i="12" s="1"/>
  <c r="AG269" i="11"/>
  <c r="AF269" i="11"/>
  <c r="M272" i="11"/>
  <c r="S271" i="11"/>
  <c r="Z271" i="11" s="1"/>
  <c r="AB271" i="11" s="1"/>
  <c r="AA270" i="11"/>
  <c r="AD270" i="11" s="1"/>
  <c r="X270" i="11" s="1"/>
  <c r="AE270" i="11" s="1"/>
  <c r="AI268" i="11"/>
  <c r="Y268" i="11" s="1"/>
  <c r="AG269" i="10"/>
  <c r="AF269" i="10"/>
  <c r="M272" i="10"/>
  <c r="S271" i="10"/>
  <c r="Z271" i="10" s="1"/>
  <c r="AB271" i="10" s="1"/>
  <c r="AA270" i="10"/>
  <c r="AD270" i="10" s="1"/>
  <c r="X270" i="10" s="1"/>
  <c r="AE270" i="10" s="1"/>
  <c r="AI268" i="10"/>
  <c r="Y268" i="10" s="1"/>
  <c r="N273" i="12" l="1"/>
  <c r="Y272" i="12"/>
  <c r="AG272" i="12" s="1"/>
  <c r="AI272" i="12" s="1"/>
  <c r="AM271" i="12"/>
  <c r="AR270" i="12"/>
  <c r="AU270" i="12" s="1"/>
  <c r="V270" i="12" s="1"/>
  <c r="AH271" i="12"/>
  <c r="P272" i="12"/>
  <c r="AA271" i="12"/>
  <c r="AQ271" i="12" s="1"/>
  <c r="AS271" i="12" s="1"/>
  <c r="AK271" i="12"/>
  <c r="T271" i="12" s="1"/>
  <c r="O273" i="12"/>
  <c r="Z272" i="12"/>
  <c r="AL272" i="12" s="1"/>
  <c r="AN272" i="12" s="1"/>
  <c r="M274" i="12"/>
  <c r="X273" i="12"/>
  <c r="AB273" i="12" s="1"/>
  <c r="AD273" i="12" s="1"/>
  <c r="AP271" i="12"/>
  <c r="U271" i="12" s="1"/>
  <c r="AC272" i="12"/>
  <c r="AF272" i="12" s="1"/>
  <c r="S272" i="12" s="1"/>
  <c r="AG270" i="11"/>
  <c r="AF270" i="11"/>
  <c r="AA271" i="11"/>
  <c r="AD271" i="11"/>
  <c r="X271" i="11" s="1"/>
  <c r="AE271" i="11" s="1"/>
  <c r="M273" i="11"/>
  <c r="S272" i="11"/>
  <c r="Z272" i="11" s="1"/>
  <c r="AB272" i="11" s="1"/>
  <c r="AI269" i="11"/>
  <c r="Y269" i="11" s="1"/>
  <c r="AG270" i="10"/>
  <c r="AF270" i="10"/>
  <c r="M273" i="10"/>
  <c r="S272" i="10"/>
  <c r="Z272" i="10" s="1"/>
  <c r="AB272" i="10" s="1"/>
  <c r="AA271" i="10"/>
  <c r="AD271" i="10" s="1"/>
  <c r="X271" i="10" s="1"/>
  <c r="AE271" i="10" s="1"/>
  <c r="AI269" i="10"/>
  <c r="Y269" i="10" s="1"/>
  <c r="M275" i="12" l="1"/>
  <c r="X274" i="12"/>
  <c r="AB274" i="12" s="1"/>
  <c r="AD274" i="12" s="1"/>
  <c r="N274" i="12"/>
  <c r="Y273" i="12"/>
  <c r="AG273" i="12" s="1"/>
  <c r="AI273" i="12" s="1"/>
  <c r="O274" i="12"/>
  <c r="Z273" i="12"/>
  <c r="AL273" i="12" s="1"/>
  <c r="AN273" i="12" s="1"/>
  <c r="AH272" i="12"/>
  <c r="AK272" i="12" s="1"/>
  <c r="T272" i="12" s="1"/>
  <c r="AR271" i="12"/>
  <c r="AU271" i="12" s="1"/>
  <c r="V271" i="12" s="1"/>
  <c r="AC273" i="12"/>
  <c r="AF273" i="12" s="1"/>
  <c r="S273" i="12" s="1"/>
  <c r="AM272" i="12"/>
  <c r="AP272" i="12" s="1"/>
  <c r="U272" i="12" s="1"/>
  <c r="P273" i="12"/>
  <c r="AA272" i="12"/>
  <c r="AQ272" i="12" s="1"/>
  <c r="AS272" i="12" s="1"/>
  <c r="AG271" i="11"/>
  <c r="AF271" i="11"/>
  <c r="M274" i="11"/>
  <c r="S273" i="11"/>
  <c r="Z273" i="11" s="1"/>
  <c r="AB273" i="11" s="1"/>
  <c r="AA272" i="11"/>
  <c r="AD272" i="11" s="1"/>
  <c r="X272" i="11" s="1"/>
  <c r="AE272" i="11" s="1"/>
  <c r="AI270" i="11"/>
  <c r="Y270" i="11" s="1"/>
  <c r="AG271" i="10"/>
  <c r="AF271" i="10"/>
  <c r="M274" i="10"/>
  <c r="S273" i="10"/>
  <c r="Z273" i="10" s="1"/>
  <c r="AB273" i="10" s="1"/>
  <c r="AA272" i="10"/>
  <c r="AD272" i="10" s="1"/>
  <c r="X272" i="10" s="1"/>
  <c r="AE272" i="10" s="1"/>
  <c r="AI270" i="10"/>
  <c r="Y270" i="10" s="1"/>
  <c r="AI271" i="11" l="1"/>
  <c r="Y271" i="11" s="1"/>
  <c r="AR272" i="12"/>
  <c r="AU272" i="12" s="1"/>
  <c r="V272" i="12" s="1"/>
  <c r="P274" i="12"/>
  <c r="AA273" i="12"/>
  <c r="AQ273" i="12" s="1"/>
  <c r="AS273" i="12" s="1"/>
  <c r="O275" i="12"/>
  <c r="Z274" i="12"/>
  <c r="AL274" i="12" s="1"/>
  <c r="AN274" i="12" s="1"/>
  <c r="N275" i="12"/>
  <c r="Y274" i="12"/>
  <c r="AG274" i="12" s="1"/>
  <c r="AI274" i="12" s="1"/>
  <c r="AC274" i="12"/>
  <c r="AF274" i="12" s="1"/>
  <c r="S274" i="12" s="1"/>
  <c r="AM273" i="12"/>
  <c r="AP273" i="12" s="1"/>
  <c r="U273" i="12" s="1"/>
  <c r="AH273" i="12"/>
  <c r="AK273" i="12" s="1"/>
  <c r="T273" i="12" s="1"/>
  <c r="M276" i="12"/>
  <c r="X275" i="12"/>
  <c r="AB275" i="12" s="1"/>
  <c r="AD275" i="12" s="1"/>
  <c r="AG272" i="11"/>
  <c r="AF272" i="11"/>
  <c r="M275" i="11"/>
  <c r="S274" i="11"/>
  <c r="Z274" i="11" s="1"/>
  <c r="AB274" i="11" s="1"/>
  <c r="AA273" i="11"/>
  <c r="AD273" i="11" s="1"/>
  <c r="X273" i="11" s="1"/>
  <c r="AE273" i="11" s="1"/>
  <c r="AG272" i="10"/>
  <c r="AF272" i="10"/>
  <c r="M275" i="10"/>
  <c r="S274" i="10"/>
  <c r="Z274" i="10" s="1"/>
  <c r="AB274" i="10" s="1"/>
  <c r="AA273" i="10"/>
  <c r="AD273" i="10" s="1"/>
  <c r="X273" i="10" s="1"/>
  <c r="AE273" i="10" s="1"/>
  <c r="AI271" i="10"/>
  <c r="Y271" i="10" s="1"/>
  <c r="AM274" i="12" l="1"/>
  <c r="AH274" i="12"/>
  <c r="N276" i="12"/>
  <c r="Y275" i="12"/>
  <c r="AG275" i="12" s="1"/>
  <c r="AI275" i="12" s="1"/>
  <c r="M277" i="12"/>
  <c r="X276" i="12"/>
  <c r="AB276" i="12" s="1"/>
  <c r="AD276" i="12" s="1"/>
  <c r="AP274" i="12"/>
  <c r="U274" i="12" s="1"/>
  <c r="AR273" i="12"/>
  <c r="AU273" i="12" s="1"/>
  <c r="V273" i="12" s="1"/>
  <c r="AC275" i="12"/>
  <c r="AF275" i="12" s="1"/>
  <c r="S275" i="12" s="1"/>
  <c r="AK274" i="12"/>
  <c r="T274" i="12" s="1"/>
  <c r="O276" i="12"/>
  <c r="Z275" i="12"/>
  <c r="AL275" i="12" s="1"/>
  <c r="AN275" i="12" s="1"/>
  <c r="P275" i="12"/>
  <c r="AA274" i="12"/>
  <c r="AQ274" i="12" s="1"/>
  <c r="AS274" i="12" s="1"/>
  <c r="AG273" i="11"/>
  <c r="AF273" i="11"/>
  <c r="M276" i="11"/>
  <c r="S275" i="11"/>
  <c r="Z275" i="11" s="1"/>
  <c r="AB275" i="11" s="1"/>
  <c r="AA274" i="11"/>
  <c r="AD274" i="11"/>
  <c r="X274" i="11" s="1"/>
  <c r="AE274" i="11" s="1"/>
  <c r="AI272" i="11"/>
  <c r="Y272" i="11" s="1"/>
  <c r="AG273" i="10"/>
  <c r="AF273" i="10"/>
  <c r="M276" i="10"/>
  <c r="S275" i="10"/>
  <c r="Z275" i="10" s="1"/>
  <c r="AB275" i="10" s="1"/>
  <c r="AA274" i="10"/>
  <c r="AD274" i="10" s="1"/>
  <c r="X274" i="10" s="1"/>
  <c r="AE274" i="10" s="1"/>
  <c r="AI272" i="10"/>
  <c r="Y272" i="10" s="1"/>
  <c r="O277" i="12" l="1"/>
  <c r="Z276" i="12"/>
  <c r="AL276" i="12" s="1"/>
  <c r="AN276" i="12" s="1"/>
  <c r="AC276" i="12"/>
  <c r="N277" i="12"/>
  <c r="Y276" i="12"/>
  <c r="AG276" i="12" s="1"/>
  <c r="AI276" i="12" s="1"/>
  <c r="P276" i="12"/>
  <c r="AR275" i="12"/>
  <c r="AA275" i="12"/>
  <c r="AQ275" i="12" s="1"/>
  <c r="AS275" i="12" s="1"/>
  <c r="AF276" i="12"/>
  <c r="S276" i="12" s="1"/>
  <c r="AR274" i="12"/>
  <c r="AU274" i="12" s="1"/>
  <c r="V274" i="12" s="1"/>
  <c r="AM275" i="12"/>
  <c r="AP275" i="12" s="1"/>
  <c r="U275" i="12" s="1"/>
  <c r="M278" i="12"/>
  <c r="AC277" i="12"/>
  <c r="X277" i="12"/>
  <c r="AB277" i="12" s="1"/>
  <c r="AD277" i="12" s="1"/>
  <c r="AH275" i="12"/>
  <c r="AK275" i="12" s="1"/>
  <c r="T275" i="12" s="1"/>
  <c r="AG274" i="11"/>
  <c r="AF274" i="11"/>
  <c r="M277" i="11"/>
  <c r="S276" i="11"/>
  <c r="Z276" i="11" s="1"/>
  <c r="AB276" i="11" s="1"/>
  <c r="AA275" i="11"/>
  <c r="AD275" i="11"/>
  <c r="X275" i="11" s="1"/>
  <c r="AE275" i="11" s="1"/>
  <c r="AI273" i="11"/>
  <c r="Y273" i="11" s="1"/>
  <c r="AG274" i="10"/>
  <c r="AF274" i="10"/>
  <c r="M277" i="10"/>
  <c r="S276" i="10"/>
  <c r="Z276" i="10" s="1"/>
  <c r="AB276" i="10" s="1"/>
  <c r="AA275" i="10"/>
  <c r="AD275" i="10" s="1"/>
  <c r="X275" i="10" s="1"/>
  <c r="AE275" i="10" s="1"/>
  <c r="AI273" i="10"/>
  <c r="Y273" i="10" s="1"/>
  <c r="AM276" i="12" l="1"/>
  <c r="AH276" i="12"/>
  <c r="AK276" i="12" s="1"/>
  <c r="T276" i="12" s="1"/>
  <c r="AF277" i="12"/>
  <c r="S277" i="12" s="1"/>
  <c r="P277" i="12"/>
  <c r="AA276" i="12"/>
  <c r="AQ276" i="12" s="1"/>
  <c r="AS276" i="12" s="1"/>
  <c r="AP276" i="12"/>
  <c r="U276" i="12" s="1"/>
  <c r="M279" i="12"/>
  <c r="X278" i="12"/>
  <c r="AB278" i="12" s="1"/>
  <c r="AD278" i="12" s="1"/>
  <c r="AU275" i="12"/>
  <c r="V275" i="12" s="1"/>
  <c r="N278" i="12"/>
  <c r="Y277" i="12"/>
  <c r="AG277" i="12" s="1"/>
  <c r="AI277" i="12" s="1"/>
  <c r="O278" i="12"/>
  <c r="Z277" i="12"/>
  <c r="AL277" i="12" s="1"/>
  <c r="AN277" i="12" s="1"/>
  <c r="AG275" i="11"/>
  <c r="AI275" i="11" s="1"/>
  <c r="Y275" i="11" s="1"/>
  <c r="AF275" i="11"/>
  <c r="M278" i="11"/>
  <c r="S277" i="11"/>
  <c r="Z277" i="11" s="1"/>
  <c r="AB277" i="11" s="1"/>
  <c r="AA276" i="11"/>
  <c r="AD276" i="11" s="1"/>
  <c r="X276" i="11" s="1"/>
  <c r="AE276" i="11" s="1"/>
  <c r="AI274" i="11"/>
  <c r="Y274" i="11" s="1"/>
  <c r="AG275" i="10"/>
  <c r="AF275" i="10"/>
  <c r="M278" i="10"/>
  <c r="S277" i="10"/>
  <c r="Z277" i="10" s="1"/>
  <c r="AB277" i="10" s="1"/>
  <c r="AA276" i="10"/>
  <c r="AD276" i="10" s="1"/>
  <c r="X276" i="10" s="1"/>
  <c r="AE276" i="10" s="1"/>
  <c r="AI274" i="10"/>
  <c r="Y274" i="10" s="1"/>
  <c r="AR276" i="12" l="1"/>
  <c r="O279" i="12"/>
  <c r="Z278" i="12"/>
  <c r="AL278" i="12" s="1"/>
  <c r="AN278" i="12" s="1"/>
  <c r="AH277" i="12"/>
  <c r="M280" i="12"/>
  <c r="X279" i="12"/>
  <c r="AB279" i="12" s="1"/>
  <c r="AD279" i="12" s="1"/>
  <c r="AM277" i="12"/>
  <c r="AP277" i="12" s="1"/>
  <c r="U277" i="12" s="1"/>
  <c r="P278" i="12"/>
  <c r="AA277" i="12"/>
  <c r="AQ277" i="12" s="1"/>
  <c r="AS277" i="12" s="1"/>
  <c r="AK277" i="12"/>
  <c r="T277" i="12" s="1"/>
  <c r="N279" i="12"/>
  <c r="Y278" i="12"/>
  <c r="AG278" i="12" s="1"/>
  <c r="AI278" i="12" s="1"/>
  <c r="AC278" i="12"/>
  <c r="AF278" i="12" s="1"/>
  <c r="S278" i="12" s="1"/>
  <c r="AU276" i="12"/>
  <c r="V276" i="12" s="1"/>
  <c r="AG276" i="11"/>
  <c r="AF276" i="11"/>
  <c r="M279" i="11"/>
  <c r="S278" i="11"/>
  <c r="Z278" i="11" s="1"/>
  <c r="AB278" i="11" s="1"/>
  <c r="AA277" i="11"/>
  <c r="AD277" i="11" s="1"/>
  <c r="X277" i="11" s="1"/>
  <c r="AE277" i="11" s="1"/>
  <c r="AG276" i="10"/>
  <c r="AF276" i="10"/>
  <c r="M279" i="10"/>
  <c r="S278" i="10"/>
  <c r="Z278" i="10" s="1"/>
  <c r="AB278" i="10" s="1"/>
  <c r="AA277" i="10"/>
  <c r="AD277" i="10" s="1"/>
  <c r="X277" i="10" s="1"/>
  <c r="AE277" i="10" s="1"/>
  <c r="AI275" i="10"/>
  <c r="Y275" i="10" s="1"/>
  <c r="AH278" i="12" l="1"/>
  <c r="N280" i="12"/>
  <c r="Y279" i="12"/>
  <c r="AG279" i="12" s="1"/>
  <c r="AI279" i="12" s="1"/>
  <c r="AR277" i="12"/>
  <c r="AU277" i="12" s="1"/>
  <c r="V277" i="12" s="1"/>
  <c r="AC279" i="12"/>
  <c r="AF279" i="12" s="1"/>
  <c r="S279" i="12" s="1"/>
  <c r="O280" i="12"/>
  <c r="Z279" i="12"/>
  <c r="AL279" i="12" s="1"/>
  <c r="AN279" i="12" s="1"/>
  <c r="AK278" i="12"/>
  <c r="T278" i="12" s="1"/>
  <c r="P279" i="12"/>
  <c r="AA278" i="12"/>
  <c r="AQ278" i="12" s="1"/>
  <c r="AS278" i="12" s="1"/>
  <c r="M281" i="12"/>
  <c r="X280" i="12"/>
  <c r="AB280" i="12" s="1"/>
  <c r="AD280" i="12" s="1"/>
  <c r="AM278" i="12"/>
  <c r="AP278" i="12" s="1"/>
  <c r="U278" i="12" s="1"/>
  <c r="AG277" i="11"/>
  <c r="AI277" i="11" s="1"/>
  <c r="Y277" i="11" s="1"/>
  <c r="AF277" i="11"/>
  <c r="M280" i="11"/>
  <c r="S279" i="11"/>
  <c r="Z279" i="11" s="1"/>
  <c r="AB279" i="11" s="1"/>
  <c r="AA278" i="11"/>
  <c r="AD278" i="11" s="1"/>
  <c r="X278" i="11" s="1"/>
  <c r="AE278" i="11" s="1"/>
  <c r="AI276" i="11"/>
  <c r="Y276" i="11" s="1"/>
  <c r="AG277" i="10"/>
  <c r="AF277" i="10"/>
  <c r="M280" i="10"/>
  <c r="S279" i="10"/>
  <c r="Z279" i="10" s="1"/>
  <c r="AB279" i="10" s="1"/>
  <c r="AA278" i="10"/>
  <c r="AD278" i="10" s="1"/>
  <c r="X278" i="10" s="1"/>
  <c r="AE278" i="10" s="1"/>
  <c r="AI276" i="10"/>
  <c r="Y276" i="10" s="1"/>
  <c r="M282" i="12" l="1"/>
  <c r="X281" i="12"/>
  <c r="AB281" i="12" s="1"/>
  <c r="AD281" i="12" s="1"/>
  <c r="AR278" i="12"/>
  <c r="AU278" i="12" s="1"/>
  <c r="V278" i="12" s="1"/>
  <c r="O281" i="12"/>
  <c r="Z280" i="12"/>
  <c r="AL280" i="12" s="1"/>
  <c r="AN280" i="12" s="1"/>
  <c r="N281" i="12"/>
  <c r="Y280" i="12"/>
  <c r="AG280" i="12" s="1"/>
  <c r="AI280" i="12" s="1"/>
  <c r="AC280" i="12"/>
  <c r="AF280" i="12" s="1"/>
  <c r="S280" i="12" s="1"/>
  <c r="P280" i="12"/>
  <c r="AA279" i="12"/>
  <c r="AQ279" i="12" s="1"/>
  <c r="AS279" i="12" s="1"/>
  <c r="AM279" i="12"/>
  <c r="AP279" i="12" s="1"/>
  <c r="U279" i="12" s="1"/>
  <c r="AH279" i="12"/>
  <c r="AK279" i="12" s="1"/>
  <c r="T279" i="12" s="1"/>
  <c r="AG278" i="11"/>
  <c r="AF278" i="11"/>
  <c r="AA279" i="11"/>
  <c r="AD279" i="11"/>
  <c r="X279" i="11" s="1"/>
  <c r="AE279" i="11" s="1"/>
  <c r="M281" i="11"/>
  <c r="S280" i="11"/>
  <c r="Z280" i="11" s="1"/>
  <c r="AB280" i="11" s="1"/>
  <c r="AG278" i="10"/>
  <c r="AF278" i="10"/>
  <c r="M281" i="10"/>
  <c r="S280" i="10"/>
  <c r="Z280" i="10" s="1"/>
  <c r="AB280" i="10" s="1"/>
  <c r="AA279" i="10"/>
  <c r="AD279" i="10" s="1"/>
  <c r="X279" i="10" s="1"/>
  <c r="AE279" i="10" s="1"/>
  <c r="AI277" i="10"/>
  <c r="Y277" i="10" s="1"/>
  <c r="AH280" i="12" l="1"/>
  <c r="AI278" i="10"/>
  <c r="Y278" i="10" s="1"/>
  <c r="AI278" i="11"/>
  <c r="Y278" i="11" s="1"/>
  <c r="AM280" i="12"/>
  <c r="N282" i="12"/>
  <c r="Y281" i="12"/>
  <c r="AG281" i="12" s="1"/>
  <c r="AI281" i="12" s="1"/>
  <c r="P281" i="12"/>
  <c r="AA280" i="12"/>
  <c r="AQ280" i="12" s="1"/>
  <c r="AS280" i="12" s="1"/>
  <c r="AP280" i="12"/>
  <c r="U280" i="12" s="1"/>
  <c r="AC281" i="12"/>
  <c r="AF281" i="12" s="1"/>
  <c r="S281" i="12" s="1"/>
  <c r="AR279" i="12"/>
  <c r="AU279" i="12" s="1"/>
  <c r="V279" i="12" s="1"/>
  <c r="AK280" i="12"/>
  <c r="T280" i="12" s="1"/>
  <c r="O282" i="12"/>
  <c r="Z281" i="12"/>
  <c r="AL281" i="12" s="1"/>
  <c r="AN281" i="12" s="1"/>
  <c r="M283" i="12"/>
  <c r="X282" i="12"/>
  <c r="AB282" i="12" s="1"/>
  <c r="AD282" i="12" s="1"/>
  <c r="AG279" i="11"/>
  <c r="AI279" i="11" s="1"/>
  <c r="Y279" i="11" s="1"/>
  <c r="AF279" i="11"/>
  <c r="M282" i="11"/>
  <c r="S281" i="11"/>
  <c r="Z281" i="11" s="1"/>
  <c r="AB281" i="11" s="1"/>
  <c r="AA280" i="11"/>
  <c r="AD280" i="11" s="1"/>
  <c r="X280" i="11" s="1"/>
  <c r="AE280" i="11" s="1"/>
  <c r="AG279" i="10"/>
  <c r="AF279" i="10"/>
  <c r="M282" i="10"/>
  <c r="S281" i="10"/>
  <c r="Z281" i="10" s="1"/>
  <c r="AB281" i="10" s="1"/>
  <c r="AA280" i="10"/>
  <c r="AD280" i="10" s="1"/>
  <c r="X280" i="10" s="1"/>
  <c r="AE280" i="10" s="1"/>
  <c r="M284" i="12" l="1"/>
  <c r="AC283" i="12"/>
  <c r="X283" i="12"/>
  <c r="AB283" i="12" s="1"/>
  <c r="AD283" i="12" s="1"/>
  <c r="O283" i="12"/>
  <c r="Z282" i="12"/>
  <c r="AL282" i="12" s="1"/>
  <c r="AN282" i="12" s="1"/>
  <c r="AR280" i="12"/>
  <c r="N283" i="12"/>
  <c r="Y282" i="12"/>
  <c r="AG282" i="12" s="1"/>
  <c r="AI282" i="12" s="1"/>
  <c r="AU280" i="12"/>
  <c r="V280" i="12" s="1"/>
  <c r="AC282" i="12"/>
  <c r="AF282" i="12" s="1"/>
  <c r="S282" i="12" s="1"/>
  <c r="AM281" i="12"/>
  <c r="AP281" i="12" s="1"/>
  <c r="U281" i="12" s="1"/>
  <c r="P282" i="12"/>
  <c r="AA281" i="12"/>
  <c r="AQ281" i="12" s="1"/>
  <c r="AS281" i="12" s="1"/>
  <c r="AH281" i="12"/>
  <c r="AK281" i="12" s="1"/>
  <c r="T281" i="12" s="1"/>
  <c r="AG280" i="11"/>
  <c r="AF280" i="11"/>
  <c r="M283" i="11"/>
  <c r="S282" i="11"/>
  <c r="Z282" i="11" s="1"/>
  <c r="AB282" i="11" s="1"/>
  <c r="AA281" i="11"/>
  <c r="AD281" i="11" s="1"/>
  <c r="X281" i="11" s="1"/>
  <c r="AE281" i="11" s="1"/>
  <c r="AG280" i="10"/>
  <c r="AF280" i="10"/>
  <c r="M283" i="10"/>
  <c r="S282" i="10"/>
  <c r="Z282" i="10" s="1"/>
  <c r="AB282" i="10" s="1"/>
  <c r="AA281" i="10"/>
  <c r="AD281" i="10" s="1"/>
  <c r="X281" i="10" s="1"/>
  <c r="AE281" i="10" s="1"/>
  <c r="AI279" i="10"/>
  <c r="Y279" i="10" s="1"/>
  <c r="AH282" i="12" l="1"/>
  <c r="AK282" i="12" s="1"/>
  <c r="T282" i="12" s="1"/>
  <c r="AM282" i="12"/>
  <c r="AP282" i="12" s="1"/>
  <c r="U282" i="12" s="1"/>
  <c r="M285" i="12"/>
  <c r="X284" i="12"/>
  <c r="AB284" i="12" s="1"/>
  <c r="AD284" i="12" s="1"/>
  <c r="P283" i="12"/>
  <c r="AA282" i="12"/>
  <c r="AQ282" i="12" s="1"/>
  <c r="AS282" i="12" s="1"/>
  <c r="N284" i="12"/>
  <c r="Y283" i="12"/>
  <c r="AG283" i="12" s="1"/>
  <c r="AI283" i="12" s="1"/>
  <c r="O284" i="12"/>
  <c r="Z283" i="12"/>
  <c r="AL283" i="12" s="1"/>
  <c r="AN283" i="12" s="1"/>
  <c r="AR281" i="12"/>
  <c r="AU281" i="12" s="1"/>
  <c r="V281" i="12" s="1"/>
  <c r="AF283" i="12"/>
  <c r="S283" i="12" s="1"/>
  <c r="AG281" i="11"/>
  <c r="AI281" i="11" s="1"/>
  <c r="Y281" i="11" s="1"/>
  <c r="AF281" i="11"/>
  <c r="M284" i="11"/>
  <c r="S283" i="11"/>
  <c r="Z283" i="11" s="1"/>
  <c r="AB283" i="11" s="1"/>
  <c r="AA282" i="11"/>
  <c r="AD282" i="11" s="1"/>
  <c r="X282" i="11" s="1"/>
  <c r="AE282" i="11" s="1"/>
  <c r="AI280" i="11"/>
  <c r="Y280" i="11" s="1"/>
  <c r="AG281" i="10"/>
  <c r="AF281" i="10"/>
  <c r="M284" i="10"/>
  <c r="S283" i="10"/>
  <c r="Z283" i="10" s="1"/>
  <c r="AB283" i="10" s="1"/>
  <c r="AA282" i="10"/>
  <c r="AD282" i="10" s="1"/>
  <c r="X282" i="10" s="1"/>
  <c r="AE282" i="10" s="1"/>
  <c r="AI280" i="10"/>
  <c r="Y280" i="10" s="1"/>
  <c r="AH283" i="12" l="1"/>
  <c r="N285" i="12"/>
  <c r="Y284" i="12"/>
  <c r="AG284" i="12" s="1"/>
  <c r="AI284" i="12" s="1"/>
  <c r="O285" i="12"/>
  <c r="Z284" i="12"/>
  <c r="AL284" i="12" s="1"/>
  <c r="AN284" i="12" s="1"/>
  <c r="AM283" i="12"/>
  <c r="AP283" i="12" s="1"/>
  <c r="U283" i="12" s="1"/>
  <c r="AC284" i="12"/>
  <c r="AF284" i="12" s="1"/>
  <c r="S284" i="12" s="1"/>
  <c r="P284" i="12"/>
  <c r="AA283" i="12"/>
  <c r="AQ283" i="12" s="1"/>
  <c r="AS283" i="12" s="1"/>
  <c r="AK283" i="12"/>
  <c r="T283" i="12" s="1"/>
  <c r="AR282" i="12"/>
  <c r="AU282" i="12" s="1"/>
  <c r="V282" i="12" s="1"/>
  <c r="M286" i="12"/>
  <c r="X285" i="12"/>
  <c r="AB285" i="12" s="1"/>
  <c r="AD285" i="12" s="1"/>
  <c r="AG282" i="11"/>
  <c r="AF282" i="11"/>
  <c r="M285" i="11"/>
  <c r="S284" i="11"/>
  <c r="Z284" i="11" s="1"/>
  <c r="AB284" i="11" s="1"/>
  <c r="AA283" i="11"/>
  <c r="AD283" i="11"/>
  <c r="X283" i="11" s="1"/>
  <c r="AE283" i="11" s="1"/>
  <c r="AG282" i="10"/>
  <c r="AF282" i="10"/>
  <c r="M285" i="10"/>
  <c r="S284" i="10"/>
  <c r="Z284" i="10" s="1"/>
  <c r="AB284" i="10" s="1"/>
  <c r="AA283" i="10"/>
  <c r="AD283" i="10" s="1"/>
  <c r="X283" i="10" s="1"/>
  <c r="AE283" i="10" s="1"/>
  <c r="AI281" i="10"/>
  <c r="Y281" i="10" s="1"/>
  <c r="AI282" i="11" l="1"/>
  <c r="Y282" i="11" s="1"/>
  <c r="N286" i="12"/>
  <c r="Y285" i="12"/>
  <c r="AG285" i="12" s="1"/>
  <c r="AI285" i="12" s="1"/>
  <c r="P285" i="12"/>
  <c r="AA284" i="12"/>
  <c r="AQ284" i="12" s="1"/>
  <c r="AS284" i="12" s="1"/>
  <c r="O286" i="12"/>
  <c r="Z285" i="12"/>
  <c r="AL285" i="12" s="1"/>
  <c r="AN285" i="12" s="1"/>
  <c r="AH284" i="12"/>
  <c r="AK284" i="12" s="1"/>
  <c r="T284" i="12" s="1"/>
  <c r="AC285" i="12"/>
  <c r="AF285" i="12" s="1"/>
  <c r="S285" i="12" s="1"/>
  <c r="M287" i="12"/>
  <c r="X286" i="12"/>
  <c r="AB286" i="12" s="1"/>
  <c r="AD286" i="12" s="1"/>
  <c r="AR283" i="12"/>
  <c r="AU283" i="12" s="1"/>
  <c r="V283" i="12" s="1"/>
  <c r="AM284" i="12"/>
  <c r="AP284" i="12" s="1"/>
  <c r="U284" i="12" s="1"/>
  <c r="AG283" i="11"/>
  <c r="AF283" i="11"/>
  <c r="M286" i="11"/>
  <c r="S285" i="11"/>
  <c r="Z285" i="11" s="1"/>
  <c r="AB285" i="11" s="1"/>
  <c r="AA284" i="11"/>
  <c r="AD284" i="11" s="1"/>
  <c r="X284" i="11" s="1"/>
  <c r="AE284" i="11" s="1"/>
  <c r="AG283" i="10"/>
  <c r="AF283" i="10"/>
  <c r="M286" i="10"/>
  <c r="S285" i="10"/>
  <c r="Z285" i="10" s="1"/>
  <c r="AB285" i="10" s="1"/>
  <c r="AA284" i="10"/>
  <c r="AD284" i="10" s="1"/>
  <c r="X284" i="10" s="1"/>
  <c r="AE284" i="10" s="1"/>
  <c r="AI282" i="10"/>
  <c r="Y282" i="10" s="1"/>
  <c r="AI283" i="11" l="1"/>
  <c r="Y283" i="11" s="1"/>
  <c r="AC286" i="12"/>
  <c r="AF286" i="12" s="1"/>
  <c r="S286" i="12" s="1"/>
  <c r="M288" i="12"/>
  <c r="X287" i="12"/>
  <c r="AB287" i="12" s="1"/>
  <c r="AD287" i="12" s="1"/>
  <c r="N287" i="12"/>
  <c r="Y286" i="12"/>
  <c r="AG286" i="12" s="1"/>
  <c r="AI286" i="12" s="1"/>
  <c r="O287" i="12"/>
  <c r="Z286" i="12"/>
  <c r="AL286" i="12" s="1"/>
  <c r="AN286" i="12" s="1"/>
  <c r="AR284" i="12"/>
  <c r="AU284" i="12" s="1"/>
  <c r="V284" i="12" s="1"/>
  <c r="AH285" i="12"/>
  <c r="AK285" i="12" s="1"/>
  <c r="T285" i="12" s="1"/>
  <c r="AM285" i="12"/>
  <c r="P286" i="12"/>
  <c r="AA285" i="12"/>
  <c r="AQ285" i="12" s="1"/>
  <c r="AS285" i="12" s="1"/>
  <c r="AP285" i="12"/>
  <c r="U285" i="12" s="1"/>
  <c r="AG284" i="11"/>
  <c r="AF284" i="11"/>
  <c r="AA285" i="11"/>
  <c r="AD285" i="11" s="1"/>
  <c r="X285" i="11" s="1"/>
  <c r="AE285" i="11" s="1"/>
  <c r="M287" i="11"/>
  <c r="S286" i="11"/>
  <c r="Z286" i="11" s="1"/>
  <c r="AB286" i="11" s="1"/>
  <c r="AG284" i="10"/>
  <c r="AF284" i="10"/>
  <c r="M287" i="10"/>
  <c r="S286" i="10"/>
  <c r="Z286" i="10" s="1"/>
  <c r="AB286" i="10" s="1"/>
  <c r="AA285" i="10"/>
  <c r="AD285" i="10" s="1"/>
  <c r="X285" i="10" s="1"/>
  <c r="AE285" i="10" s="1"/>
  <c r="AI283" i="10"/>
  <c r="Y283" i="10" s="1"/>
  <c r="AM286" i="12" l="1"/>
  <c r="AR285" i="12"/>
  <c r="AU285" i="12" s="1"/>
  <c r="V285" i="12" s="1"/>
  <c r="AP286" i="12"/>
  <c r="U286" i="12" s="1"/>
  <c r="N288" i="12"/>
  <c r="Y287" i="12"/>
  <c r="AG287" i="12" s="1"/>
  <c r="AI287" i="12" s="1"/>
  <c r="AC287" i="12"/>
  <c r="AF287" i="12" s="1"/>
  <c r="S287" i="12" s="1"/>
  <c r="P287" i="12"/>
  <c r="AA286" i="12"/>
  <c r="AQ286" i="12" s="1"/>
  <c r="AS286" i="12" s="1"/>
  <c r="O288" i="12"/>
  <c r="Z287" i="12"/>
  <c r="AL287" i="12" s="1"/>
  <c r="AN287" i="12" s="1"/>
  <c r="AH286" i="12"/>
  <c r="AK286" i="12" s="1"/>
  <c r="T286" i="12" s="1"/>
  <c r="M289" i="12"/>
  <c r="X288" i="12"/>
  <c r="AB288" i="12" s="1"/>
  <c r="AD288" i="12" s="1"/>
  <c r="AG285" i="11"/>
  <c r="AF285" i="11"/>
  <c r="AA286" i="11"/>
  <c r="M288" i="11"/>
  <c r="S287" i="11"/>
  <c r="Z287" i="11" s="1"/>
  <c r="AB287" i="11" s="1"/>
  <c r="AD286" i="11"/>
  <c r="X286" i="11" s="1"/>
  <c r="AE286" i="11" s="1"/>
  <c r="AI284" i="11"/>
  <c r="Y284" i="11" s="1"/>
  <c r="AG285" i="10"/>
  <c r="AF285" i="10"/>
  <c r="M288" i="10"/>
  <c r="S287" i="10"/>
  <c r="Z287" i="10" s="1"/>
  <c r="AB287" i="10" s="1"/>
  <c r="AA286" i="10"/>
  <c r="AD286" i="10" s="1"/>
  <c r="X286" i="10" s="1"/>
  <c r="AE286" i="10" s="1"/>
  <c r="AI284" i="10"/>
  <c r="Y284" i="10" s="1"/>
  <c r="AI285" i="11" l="1"/>
  <c r="Y285" i="11" s="1"/>
  <c r="AR286" i="12"/>
  <c r="AU286" i="12" s="1"/>
  <c r="V286" i="12" s="1"/>
  <c r="AC288" i="12"/>
  <c r="AF288" i="12" s="1"/>
  <c r="S288" i="12" s="1"/>
  <c r="O289" i="12"/>
  <c r="Z288" i="12"/>
  <c r="AL288" i="12" s="1"/>
  <c r="AN288" i="12" s="1"/>
  <c r="P288" i="12"/>
  <c r="AA287" i="12"/>
  <c r="AQ287" i="12" s="1"/>
  <c r="AS287" i="12" s="1"/>
  <c r="N289" i="12"/>
  <c r="Y288" i="12"/>
  <c r="AG288" i="12" s="1"/>
  <c r="AI288" i="12" s="1"/>
  <c r="M290" i="12"/>
  <c r="X289" i="12"/>
  <c r="AB289" i="12" s="1"/>
  <c r="AD289" i="12" s="1"/>
  <c r="AM287" i="12"/>
  <c r="AP287" i="12" s="1"/>
  <c r="U287" i="12" s="1"/>
  <c r="AH287" i="12"/>
  <c r="AK287" i="12" s="1"/>
  <c r="T287" i="12" s="1"/>
  <c r="AA287" i="11"/>
  <c r="AD287" i="11" s="1"/>
  <c r="X287" i="11" s="1"/>
  <c r="AE287" i="11" s="1"/>
  <c r="AG286" i="11"/>
  <c r="AF286" i="11"/>
  <c r="M289" i="11"/>
  <c r="S288" i="11"/>
  <c r="Z288" i="11" s="1"/>
  <c r="AB288" i="11" s="1"/>
  <c r="AG286" i="10"/>
  <c r="AF286" i="10"/>
  <c r="M289" i="10"/>
  <c r="S288" i="10"/>
  <c r="Z288" i="10" s="1"/>
  <c r="AB288" i="10" s="1"/>
  <c r="AA287" i="10"/>
  <c r="AD287" i="10" s="1"/>
  <c r="X287" i="10" s="1"/>
  <c r="AE287" i="10" s="1"/>
  <c r="AI285" i="10"/>
  <c r="Y285" i="10" s="1"/>
  <c r="O290" i="12" l="1"/>
  <c r="Z289" i="12"/>
  <c r="AL289" i="12" s="1"/>
  <c r="AN289" i="12" s="1"/>
  <c r="N290" i="12"/>
  <c r="Y289" i="12"/>
  <c r="AG289" i="12" s="1"/>
  <c r="AI289" i="12" s="1"/>
  <c r="P289" i="12"/>
  <c r="AA288" i="12"/>
  <c r="AQ288" i="12" s="1"/>
  <c r="AS288" i="12" s="1"/>
  <c r="AM288" i="12"/>
  <c r="AP288" i="12" s="1"/>
  <c r="U288" i="12" s="1"/>
  <c r="M291" i="12"/>
  <c r="X290" i="12"/>
  <c r="AB290" i="12" s="1"/>
  <c r="AD290" i="12" s="1"/>
  <c r="AC289" i="12"/>
  <c r="AF289" i="12" s="1"/>
  <c r="S289" i="12" s="1"/>
  <c r="AH288" i="12"/>
  <c r="AK288" i="12" s="1"/>
  <c r="T288" i="12" s="1"/>
  <c r="AR287" i="12"/>
  <c r="AU287" i="12" s="1"/>
  <c r="V287" i="12" s="1"/>
  <c r="AG287" i="11"/>
  <c r="AF287" i="11"/>
  <c r="AI286" i="11"/>
  <c r="Y286" i="11" s="1"/>
  <c r="M290" i="11"/>
  <c r="S289" i="11"/>
  <c r="Z289" i="11" s="1"/>
  <c r="AB289" i="11" s="1"/>
  <c r="AA288" i="11"/>
  <c r="AD288" i="11" s="1"/>
  <c r="X288" i="11" s="1"/>
  <c r="AE288" i="11" s="1"/>
  <c r="AG287" i="10"/>
  <c r="AF287" i="10"/>
  <c r="M290" i="10"/>
  <c r="S289" i="10"/>
  <c r="Z289" i="10" s="1"/>
  <c r="AB289" i="10" s="1"/>
  <c r="AA288" i="10"/>
  <c r="AD288" i="10" s="1"/>
  <c r="X288" i="10" s="1"/>
  <c r="AE288" i="10" s="1"/>
  <c r="AI286" i="10"/>
  <c r="Y286" i="10" s="1"/>
  <c r="AI287" i="11" l="1"/>
  <c r="Y287" i="11" s="1"/>
  <c r="AM289" i="12"/>
  <c r="O291" i="12"/>
  <c r="Z290" i="12"/>
  <c r="AL290" i="12" s="1"/>
  <c r="AN290" i="12" s="1"/>
  <c r="AC290" i="12"/>
  <c r="AF290" i="12" s="1"/>
  <c r="S290" i="12" s="1"/>
  <c r="P290" i="12"/>
  <c r="AA289" i="12"/>
  <c r="AQ289" i="12" s="1"/>
  <c r="AS289" i="12" s="1"/>
  <c r="AH289" i="12"/>
  <c r="AK289" i="12" s="1"/>
  <c r="T289" i="12" s="1"/>
  <c r="M292" i="12"/>
  <c r="X291" i="12"/>
  <c r="AB291" i="12" s="1"/>
  <c r="AD291" i="12" s="1"/>
  <c r="AR288" i="12"/>
  <c r="N291" i="12"/>
  <c r="Y290" i="12"/>
  <c r="AG290" i="12" s="1"/>
  <c r="AI290" i="12" s="1"/>
  <c r="AU288" i="12"/>
  <c r="V288" i="12" s="1"/>
  <c r="AP289" i="12"/>
  <c r="U289" i="12" s="1"/>
  <c r="AG288" i="11"/>
  <c r="AF288" i="11"/>
  <c r="AA289" i="11"/>
  <c r="AD289" i="11" s="1"/>
  <c r="X289" i="11" s="1"/>
  <c r="AE289" i="11" s="1"/>
  <c r="M291" i="11"/>
  <c r="S290" i="11"/>
  <c r="Z290" i="11" s="1"/>
  <c r="AB290" i="11" s="1"/>
  <c r="AG288" i="10"/>
  <c r="AF288" i="10"/>
  <c r="M291" i="10"/>
  <c r="S290" i="10"/>
  <c r="Z290" i="10" s="1"/>
  <c r="AB290" i="10" s="1"/>
  <c r="AA289" i="10"/>
  <c r="AD289" i="10" s="1"/>
  <c r="X289" i="10" s="1"/>
  <c r="AE289" i="10" s="1"/>
  <c r="AI287" i="10"/>
  <c r="Y287" i="10" s="1"/>
  <c r="AI288" i="11" l="1"/>
  <c r="Y288" i="11" s="1"/>
  <c r="AR289" i="12"/>
  <c r="AM290" i="12"/>
  <c r="N292" i="12"/>
  <c r="Y291" i="12"/>
  <c r="AG291" i="12" s="1"/>
  <c r="AI291" i="12" s="1"/>
  <c r="AC291" i="12"/>
  <c r="O292" i="12"/>
  <c r="Z291" i="12"/>
  <c r="AL291" i="12" s="1"/>
  <c r="AN291" i="12" s="1"/>
  <c r="AH290" i="12"/>
  <c r="AK290" i="12" s="1"/>
  <c r="T290" i="12" s="1"/>
  <c r="M293" i="12"/>
  <c r="X292" i="12"/>
  <c r="AB292" i="12" s="1"/>
  <c r="AD292" i="12" s="1"/>
  <c r="P291" i="12"/>
  <c r="AA290" i="12"/>
  <c r="AQ290" i="12" s="1"/>
  <c r="AS290" i="12" s="1"/>
  <c r="AF291" i="12"/>
  <c r="S291" i="12" s="1"/>
  <c r="AU289" i="12"/>
  <c r="V289" i="12" s="1"/>
  <c r="AP290" i="12"/>
  <c r="U290" i="12" s="1"/>
  <c r="AG289" i="11"/>
  <c r="AI289" i="11" s="1"/>
  <c r="Y289" i="11" s="1"/>
  <c r="AF289" i="11"/>
  <c r="AA290" i="11"/>
  <c r="AD290" i="11" s="1"/>
  <c r="X290" i="11" s="1"/>
  <c r="AE290" i="11" s="1"/>
  <c r="M292" i="11"/>
  <c r="S291" i="11"/>
  <c r="Z291" i="11" s="1"/>
  <c r="AB291" i="11" s="1"/>
  <c r="AG289" i="10"/>
  <c r="AF289" i="10"/>
  <c r="M292" i="10"/>
  <c r="S291" i="10"/>
  <c r="Z291" i="10" s="1"/>
  <c r="AB291" i="10" s="1"/>
  <c r="AA290" i="10"/>
  <c r="AD290" i="10" s="1"/>
  <c r="X290" i="10" s="1"/>
  <c r="AE290" i="10" s="1"/>
  <c r="AI288" i="10"/>
  <c r="Y288" i="10" s="1"/>
  <c r="AC292" i="12" l="1"/>
  <c r="AF292" i="12" s="1"/>
  <c r="S292" i="12" s="1"/>
  <c r="O293" i="12"/>
  <c r="Z292" i="12"/>
  <c r="AL292" i="12" s="1"/>
  <c r="AN292" i="12" s="1"/>
  <c r="AR290" i="12"/>
  <c r="AU290" i="12" s="1"/>
  <c r="V290" i="12" s="1"/>
  <c r="M294" i="12"/>
  <c r="X293" i="12"/>
  <c r="AB293" i="12" s="1"/>
  <c r="AD293" i="12" s="1"/>
  <c r="AM291" i="12"/>
  <c r="AP291" i="12" s="1"/>
  <c r="U291" i="12" s="1"/>
  <c r="AH291" i="12"/>
  <c r="AK291" i="12" s="1"/>
  <c r="T291" i="12" s="1"/>
  <c r="N293" i="12"/>
  <c r="Y292" i="12"/>
  <c r="AG292" i="12" s="1"/>
  <c r="AI292" i="12" s="1"/>
  <c r="P292" i="12"/>
  <c r="AA291" i="12"/>
  <c r="AQ291" i="12" s="1"/>
  <c r="AS291" i="12" s="1"/>
  <c r="AG290" i="11"/>
  <c r="AF290" i="11"/>
  <c r="AA291" i="11"/>
  <c r="AD291" i="11" s="1"/>
  <c r="X291" i="11" s="1"/>
  <c r="AE291" i="11" s="1"/>
  <c r="M293" i="11"/>
  <c r="S292" i="11"/>
  <c r="Z292" i="11" s="1"/>
  <c r="AB292" i="11" s="1"/>
  <c r="AG290" i="10"/>
  <c r="AF290" i="10"/>
  <c r="M293" i="10"/>
  <c r="S292" i="10"/>
  <c r="Z292" i="10" s="1"/>
  <c r="AB292" i="10" s="1"/>
  <c r="AA291" i="10"/>
  <c r="AD291" i="10" s="1"/>
  <c r="X291" i="10" s="1"/>
  <c r="AE291" i="10" s="1"/>
  <c r="AI289" i="10"/>
  <c r="Y289" i="10" s="1"/>
  <c r="AH292" i="12" l="1"/>
  <c r="AM292" i="12"/>
  <c r="AI290" i="11"/>
  <c r="Y290" i="11" s="1"/>
  <c r="N294" i="12"/>
  <c r="Y293" i="12"/>
  <c r="AG293" i="12" s="1"/>
  <c r="AI293" i="12" s="1"/>
  <c r="M295" i="12"/>
  <c r="X294" i="12"/>
  <c r="AB294" i="12" s="1"/>
  <c r="AD294" i="12" s="1"/>
  <c r="AP292" i="12"/>
  <c r="U292" i="12" s="1"/>
  <c r="AR291" i="12"/>
  <c r="AU291" i="12" s="1"/>
  <c r="V291" i="12" s="1"/>
  <c r="P293" i="12"/>
  <c r="AA292" i="12"/>
  <c r="AQ292" i="12" s="1"/>
  <c r="AS292" i="12" s="1"/>
  <c r="AK292" i="12"/>
  <c r="T292" i="12" s="1"/>
  <c r="AC293" i="12"/>
  <c r="AF293" i="12" s="1"/>
  <c r="S293" i="12" s="1"/>
  <c r="O294" i="12"/>
  <c r="Z293" i="12"/>
  <c r="AL293" i="12" s="1"/>
  <c r="AN293" i="12" s="1"/>
  <c r="AG291" i="11"/>
  <c r="AF291" i="11"/>
  <c r="AA292" i="11"/>
  <c r="AD292" i="11" s="1"/>
  <c r="X292" i="11" s="1"/>
  <c r="AE292" i="11" s="1"/>
  <c r="M294" i="11"/>
  <c r="S293" i="11"/>
  <c r="Z293" i="11" s="1"/>
  <c r="AB293" i="11" s="1"/>
  <c r="AG291" i="10"/>
  <c r="AF291" i="10"/>
  <c r="M294" i="10"/>
  <c r="S293" i="10"/>
  <c r="Z293" i="10" s="1"/>
  <c r="AB293" i="10" s="1"/>
  <c r="AA292" i="10"/>
  <c r="AD292" i="10" s="1"/>
  <c r="X292" i="10" s="1"/>
  <c r="AE292" i="10" s="1"/>
  <c r="AI290" i="10"/>
  <c r="Y290" i="10" s="1"/>
  <c r="AM293" i="12" l="1"/>
  <c r="AR292" i="12"/>
  <c r="AP293" i="12"/>
  <c r="U293" i="12" s="1"/>
  <c r="AC294" i="12"/>
  <c r="AF294" i="12" s="1"/>
  <c r="S294" i="12" s="1"/>
  <c r="AH293" i="12"/>
  <c r="AK293" i="12" s="1"/>
  <c r="T293" i="12" s="1"/>
  <c r="P294" i="12"/>
  <c r="AA293" i="12"/>
  <c r="AQ293" i="12" s="1"/>
  <c r="AS293" i="12" s="1"/>
  <c r="N295" i="12"/>
  <c r="Y294" i="12"/>
  <c r="AG294" i="12" s="1"/>
  <c r="AI294" i="12" s="1"/>
  <c r="O295" i="12"/>
  <c r="Z294" i="12"/>
  <c r="AL294" i="12" s="1"/>
  <c r="AN294" i="12" s="1"/>
  <c r="AU292" i="12"/>
  <c r="V292" i="12" s="1"/>
  <c r="M296" i="12"/>
  <c r="X295" i="12"/>
  <c r="AB295" i="12" s="1"/>
  <c r="AD295" i="12" s="1"/>
  <c r="AG292" i="11"/>
  <c r="AF292" i="11"/>
  <c r="AA293" i="11"/>
  <c r="AD293" i="11"/>
  <c r="X293" i="11" s="1"/>
  <c r="AE293" i="11" s="1"/>
  <c r="M295" i="11"/>
  <c r="S294" i="11"/>
  <c r="Z294" i="11" s="1"/>
  <c r="AB294" i="11" s="1"/>
  <c r="AI291" i="11"/>
  <c r="Y291" i="11" s="1"/>
  <c r="AG292" i="10"/>
  <c r="AF292" i="10"/>
  <c r="M295" i="10"/>
  <c r="S294" i="10"/>
  <c r="Z294" i="10" s="1"/>
  <c r="AB294" i="10" s="1"/>
  <c r="AA293" i="10"/>
  <c r="AD293" i="10" s="1"/>
  <c r="X293" i="10" s="1"/>
  <c r="AE293" i="10" s="1"/>
  <c r="AI291" i="10"/>
  <c r="Y291" i="10" s="1"/>
  <c r="AI292" i="11" l="1"/>
  <c r="Y292" i="11" s="1"/>
  <c r="AM294" i="12"/>
  <c r="AR293" i="12"/>
  <c r="AU293" i="12" s="1"/>
  <c r="V293" i="12" s="1"/>
  <c r="AP294" i="12"/>
  <c r="U294" i="12" s="1"/>
  <c r="P295" i="12"/>
  <c r="AA294" i="12"/>
  <c r="AQ294" i="12" s="1"/>
  <c r="AS294" i="12" s="1"/>
  <c r="M297" i="12"/>
  <c r="AC296" i="12"/>
  <c r="X296" i="12"/>
  <c r="AB296" i="12" s="1"/>
  <c r="AD296" i="12" s="1"/>
  <c r="N296" i="12"/>
  <c r="Y295" i="12"/>
  <c r="AG295" i="12" s="1"/>
  <c r="AI295" i="12" s="1"/>
  <c r="AC295" i="12"/>
  <c r="AF295" i="12" s="1"/>
  <c r="S295" i="12" s="1"/>
  <c r="O296" i="12"/>
  <c r="Z295" i="12"/>
  <c r="AL295" i="12" s="1"/>
  <c r="AN295" i="12" s="1"/>
  <c r="AH294" i="12"/>
  <c r="AK294" i="12" s="1"/>
  <c r="T294" i="12" s="1"/>
  <c r="AA294" i="11"/>
  <c r="AD294" i="11" s="1"/>
  <c r="X294" i="11" s="1"/>
  <c r="AE294" i="11" s="1"/>
  <c r="AG293" i="11"/>
  <c r="AF293" i="11"/>
  <c r="M296" i="11"/>
  <c r="S295" i="11"/>
  <c r="Z295" i="11" s="1"/>
  <c r="AB295" i="11" s="1"/>
  <c r="AG293" i="10"/>
  <c r="AF293" i="10"/>
  <c r="M296" i="10"/>
  <c r="S295" i="10"/>
  <c r="Z295" i="10" s="1"/>
  <c r="AB295" i="10" s="1"/>
  <c r="AA294" i="10"/>
  <c r="AD294" i="10" s="1"/>
  <c r="X294" i="10" s="1"/>
  <c r="AE294" i="10" s="1"/>
  <c r="AI292" i="10"/>
  <c r="Y292" i="10" s="1"/>
  <c r="AM295" i="12" l="1"/>
  <c r="AH295" i="12"/>
  <c r="AI293" i="11"/>
  <c r="Y293" i="11" s="1"/>
  <c r="AK295" i="12"/>
  <c r="T295" i="12" s="1"/>
  <c r="P296" i="12"/>
  <c r="AR295" i="12"/>
  <c r="AA295" i="12"/>
  <c r="AQ295" i="12" s="1"/>
  <c r="AS295" i="12" s="1"/>
  <c r="M298" i="12"/>
  <c r="X297" i="12"/>
  <c r="AB297" i="12" s="1"/>
  <c r="AD297" i="12" s="1"/>
  <c r="AP295" i="12"/>
  <c r="U295" i="12" s="1"/>
  <c r="O297" i="12"/>
  <c r="Z296" i="12"/>
  <c r="AL296" i="12" s="1"/>
  <c r="AN296" i="12" s="1"/>
  <c r="N297" i="12"/>
  <c r="Y296" i="12"/>
  <c r="AG296" i="12" s="1"/>
  <c r="AI296" i="12" s="1"/>
  <c r="AF296" i="12"/>
  <c r="S296" i="12" s="1"/>
  <c r="AR294" i="12"/>
  <c r="AU294" i="12" s="1"/>
  <c r="V294" i="12" s="1"/>
  <c r="AG294" i="11"/>
  <c r="AF294" i="11"/>
  <c r="AA295" i="11"/>
  <c r="AD295" i="11" s="1"/>
  <c r="X295" i="11" s="1"/>
  <c r="AE295" i="11" s="1"/>
  <c r="M297" i="11"/>
  <c r="S296" i="11"/>
  <c r="Z296" i="11" s="1"/>
  <c r="AB296" i="11" s="1"/>
  <c r="AG294" i="10"/>
  <c r="AF294" i="10"/>
  <c r="M297" i="10"/>
  <c r="S296" i="10"/>
  <c r="Z296" i="10" s="1"/>
  <c r="AB296" i="10" s="1"/>
  <c r="AA295" i="10"/>
  <c r="AD295" i="10" s="1"/>
  <c r="X295" i="10" s="1"/>
  <c r="AE295" i="10" s="1"/>
  <c r="AI293" i="10"/>
  <c r="Y293" i="10" s="1"/>
  <c r="AI294" i="11" l="1"/>
  <c r="Y294" i="11" s="1"/>
  <c r="O298" i="12"/>
  <c r="Z297" i="12"/>
  <c r="AL297" i="12" s="1"/>
  <c r="AN297" i="12" s="1"/>
  <c r="AC297" i="12"/>
  <c r="P297" i="12"/>
  <c r="AA296" i="12"/>
  <c r="AQ296" i="12" s="1"/>
  <c r="AS296" i="12" s="1"/>
  <c r="N298" i="12"/>
  <c r="Y297" i="12"/>
  <c r="AG297" i="12" s="1"/>
  <c r="AI297" i="12" s="1"/>
  <c r="AM296" i="12"/>
  <c r="AP296" i="12" s="1"/>
  <c r="U296" i="12" s="1"/>
  <c r="M299" i="12"/>
  <c r="X298" i="12"/>
  <c r="AB298" i="12" s="1"/>
  <c r="AD298" i="12" s="1"/>
  <c r="AF297" i="12"/>
  <c r="S297" i="12" s="1"/>
  <c r="AH296" i="12"/>
  <c r="AK296" i="12" s="1"/>
  <c r="T296" i="12" s="1"/>
  <c r="AU295" i="12"/>
  <c r="V295" i="12" s="1"/>
  <c r="AG295" i="11"/>
  <c r="AF295" i="11"/>
  <c r="M298" i="11"/>
  <c r="S297" i="11"/>
  <c r="Z297" i="11" s="1"/>
  <c r="AB297" i="11" s="1"/>
  <c r="AA296" i="11"/>
  <c r="AD296" i="11" s="1"/>
  <c r="X296" i="11" s="1"/>
  <c r="AE296" i="11" s="1"/>
  <c r="AG295" i="10"/>
  <c r="AF295" i="10"/>
  <c r="M298" i="10"/>
  <c r="S297" i="10"/>
  <c r="Z297" i="10" s="1"/>
  <c r="AB297" i="10" s="1"/>
  <c r="AA296" i="10"/>
  <c r="AD296" i="10" s="1"/>
  <c r="X296" i="10" s="1"/>
  <c r="AE296" i="10" s="1"/>
  <c r="AI294" i="10"/>
  <c r="Y294" i="10" s="1"/>
  <c r="AM297" i="12" l="1"/>
  <c r="AR296" i="12"/>
  <c r="AU296" i="12" s="1"/>
  <c r="V296" i="12" s="1"/>
  <c r="O299" i="12"/>
  <c r="Z298" i="12"/>
  <c r="AL298" i="12" s="1"/>
  <c r="AN298" i="12" s="1"/>
  <c r="AC298" i="12"/>
  <c r="AF298" i="12" s="1"/>
  <c r="S298" i="12" s="1"/>
  <c r="N299" i="12"/>
  <c r="Y298" i="12"/>
  <c r="AG298" i="12" s="1"/>
  <c r="AI298" i="12" s="1"/>
  <c r="P298" i="12"/>
  <c r="AA297" i="12"/>
  <c r="AQ297" i="12" s="1"/>
  <c r="AS297" i="12" s="1"/>
  <c r="M300" i="12"/>
  <c r="X299" i="12"/>
  <c r="AB299" i="12" s="1"/>
  <c r="AD299" i="12" s="1"/>
  <c r="AH297" i="12"/>
  <c r="AK297" i="12" s="1"/>
  <c r="T297" i="12" s="1"/>
  <c r="AP297" i="12"/>
  <c r="U297" i="12" s="1"/>
  <c r="AG296" i="11"/>
  <c r="AF296" i="11"/>
  <c r="AA297" i="11"/>
  <c r="M299" i="11"/>
  <c r="S298" i="11"/>
  <c r="Z298" i="11" s="1"/>
  <c r="AB298" i="11" s="1"/>
  <c r="AD297" i="11"/>
  <c r="X297" i="11" s="1"/>
  <c r="AE297" i="11" s="1"/>
  <c r="AI295" i="11"/>
  <c r="Y295" i="11" s="1"/>
  <c r="AG296" i="10"/>
  <c r="AF296" i="10"/>
  <c r="AA297" i="10"/>
  <c r="AD297" i="10" s="1"/>
  <c r="X297" i="10" s="1"/>
  <c r="AE297" i="10" s="1"/>
  <c r="M299" i="10"/>
  <c r="S298" i="10"/>
  <c r="Z298" i="10" s="1"/>
  <c r="AB298" i="10" s="1"/>
  <c r="AI295" i="10"/>
  <c r="Y295" i="10" s="1"/>
  <c r="AM298" i="12" l="1"/>
  <c r="AP298" i="12" s="1"/>
  <c r="U298" i="12" s="1"/>
  <c r="N300" i="12"/>
  <c r="Y299" i="12"/>
  <c r="AG299" i="12" s="1"/>
  <c r="AI299" i="12" s="1"/>
  <c r="O300" i="12"/>
  <c r="Z299" i="12"/>
  <c r="AL299" i="12" s="1"/>
  <c r="AN299" i="12" s="1"/>
  <c r="AR297" i="12"/>
  <c r="AU297" i="12" s="1"/>
  <c r="V297" i="12" s="1"/>
  <c r="AH298" i="12"/>
  <c r="AC299" i="12"/>
  <c r="AF299" i="12" s="1"/>
  <c r="S299" i="12" s="1"/>
  <c r="P299" i="12"/>
  <c r="AA298" i="12"/>
  <c r="AQ298" i="12" s="1"/>
  <c r="AS298" i="12" s="1"/>
  <c r="M301" i="12"/>
  <c r="AC300" i="12"/>
  <c r="X300" i="12"/>
  <c r="AB300" i="12" s="1"/>
  <c r="AD300" i="12" s="1"/>
  <c r="AK298" i="12"/>
  <c r="T298" i="12" s="1"/>
  <c r="AG297" i="11"/>
  <c r="AF297" i="11"/>
  <c r="M300" i="11"/>
  <c r="S299" i="11"/>
  <c r="Z299" i="11" s="1"/>
  <c r="AB299" i="11" s="1"/>
  <c r="AA298" i="11"/>
  <c r="AD298" i="11" s="1"/>
  <c r="X298" i="11" s="1"/>
  <c r="AE298" i="11" s="1"/>
  <c r="AI296" i="11"/>
  <c r="Y296" i="11" s="1"/>
  <c r="AG297" i="10"/>
  <c r="AF297" i="10"/>
  <c r="M300" i="10"/>
  <c r="S299" i="10"/>
  <c r="Z299" i="10" s="1"/>
  <c r="AB299" i="10" s="1"/>
  <c r="AA298" i="10"/>
  <c r="AD298" i="10" s="1"/>
  <c r="X298" i="10" s="1"/>
  <c r="AE298" i="10" s="1"/>
  <c r="AI296" i="10"/>
  <c r="Y296" i="10" s="1"/>
  <c r="AI297" i="11" l="1"/>
  <c r="Y297" i="11" s="1"/>
  <c r="P300" i="12"/>
  <c r="AA299" i="12"/>
  <c r="AQ299" i="12" s="1"/>
  <c r="AS299" i="12" s="1"/>
  <c r="M302" i="12"/>
  <c r="X301" i="12"/>
  <c r="AB301" i="12" s="1"/>
  <c r="AD301" i="12" s="1"/>
  <c r="N301" i="12"/>
  <c r="Y300" i="12"/>
  <c r="AG300" i="12" s="1"/>
  <c r="AI300" i="12" s="1"/>
  <c r="O301" i="12"/>
  <c r="Z300" i="12"/>
  <c r="AL300" i="12" s="1"/>
  <c r="AN300" i="12" s="1"/>
  <c r="AH299" i="12"/>
  <c r="AK299" i="12" s="1"/>
  <c r="T299" i="12" s="1"/>
  <c r="AF300" i="12"/>
  <c r="S300" i="12" s="1"/>
  <c r="AR298" i="12"/>
  <c r="AU298" i="12" s="1"/>
  <c r="V298" i="12" s="1"/>
  <c r="AM299" i="12"/>
  <c r="AP299" i="12" s="1"/>
  <c r="U299" i="12" s="1"/>
  <c r="AG298" i="11"/>
  <c r="AF298" i="11"/>
  <c r="M301" i="11"/>
  <c r="S300" i="11"/>
  <c r="Z300" i="11" s="1"/>
  <c r="AB300" i="11" s="1"/>
  <c r="AA299" i="11"/>
  <c r="AD299" i="11" s="1"/>
  <c r="X299" i="11" s="1"/>
  <c r="AE299" i="11" s="1"/>
  <c r="AG298" i="10"/>
  <c r="AF298" i="10"/>
  <c r="AA299" i="10"/>
  <c r="AD299" i="10" s="1"/>
  <c r="X299" i="10" s="1"/>
  <c r="AE299" i="10" s="1"/>
  <c r="M301" i="10"/>
  <c r="S300" i="10"/>
  <c r="Z300" i="10" s="1"/>
  <c r="AB300" i="10" s="1"/>
  <c r="AI297" i="10"/>
  <c r="Y297" i="10" s="1"/>
  <c r="AM300" i="12" l="1"/>
  <c r="AH300" i="12"/>
  <c r="AK300" i="12" s="1"/>
  <c r="T300" i="12" s="1"/>
  <c r="AC301" i="12"/>
  <c r="AF301" i="12" s="1"/>
  <c r="S301" i="12" s="1"/>
  <c r="AR299" i="12"/>
  <c r="AU299" i="12" s="1"/>
  <c r="V299" i="12" s="1"/>
  <c r="AP300" i="12"/>
  <c r="U300" i="12" s="1"/>
  <c r="O302" i="12"/>
  <c r="Z301" i="12"/>
  <c r="AL301" i="12" s="1"/>
  <c r="AN301" i="12" s="1"/>
  <c r="N302" i="12"/>
  <c r="Y301" i="12"/>
  <c r="AG301" i="12" s="1"/>
  <c r="AI301" i="12" s="1"/>
  <c r="M303" i="12"/>
  <c r="X302" i="12"/>
  <c r="AB302" i="12" s="1"/>
  <c r="AD302" i="12" s="1"/>
  <c r="P301" i="12"/>
  <c r="AA300" i="12"/>
  <c r="AQ300" i="12" s="1"/>
  <c r="AS300" i="12" s="1"/>
  <c r="AG299" i="11"/>
  <c r="AF299" i="11"/>
  <c r="M302" i="11"/>
  <c r="S301" i="11"/>
  <c r="Z301" i="11" s="1"/>
  <c r="AB301" i="11" s="1"/>
  <c r="AA300" i="11"/>
  <c r="AD300" i="11" s="1"/>
  <c r="X300" i="11" s="1"/>
  <c r="AE300" i="11" s="1"/>
  <c r="AI298" i="11"/>
  <c r="Y298" i="11" s="1"/>
  <c r="AG299" i="10"/>
  <c r="AF299" i="10"/>
  <c r="AA300" i="10"/>
  <c r="AD300" i="10" s="1"/>
  <c r="X300" i="10" s="1"/>
  <c r="AE300" i="10" s="1"/>
  <c r="M302" i="10"/>
  <c r="S301" i="10"/>
  <c r="Z301" i="10" s="1"/>
  <c r="AB301" i="10" s="1"/>
  <c r="AI298" i="10"/>
  <c r="Y298" i="10" s="1"/>
  <c r="AI299" i="11" l="1"/>
  <c r="Y299" i="11" s="1"/>
  <c r="AM301" i="12"/>
  <c r="O303" i="12"/>
  <c r="Z302" i="12"/>
  <c r="AL302" i="12" s="1"/>
  <c r="AN302" i="12" s="1"/>
  <c r="AC302" i="12"/>
  <c r="AH301" i="12"/>
  <c r="AK301" i="12" s="1"/>
  <c r="T301" i="12" s="1"/>
  <c r="P302" i="12"/>
  <c r="AA301" i="12"/>
  <c r="AQ301" i="12" s="1"/>
  <c r="AS301" i="12" s="1"/>
  <c r="AF302" i="12"/>
  <c r="S302" i="12" s="1"/>
  <c r="N303" i="12"/>
  <c r="Y302" i="12"/>
  <c r="AG302" i="12" s="1"/>
  <c r="AI302" i="12" s="1"/>
  <c r="AR300" i="12"/>
  <c r="AU300" i="12" s="1"/>
  <c r="V300" i="12" s="1"/>
  <c r="M304" i="12"/>
  <c r="X303" i="12"/>
  <c r="AB303" i="12" s="1"/>
  <c r="AD303" i="12" s="1"/>
  <c r="AP301" i="12"/>
  <c r="U301" i="12" s="1"/>
  <c r="AG300" i="11"/>
  <c r="AF300" i="11"/>
  <c r="M303" i="11"/>
  <c r="S302" i="11"/>
  <c r="Z302" i="11" s="1"/>
  <c r="AB302" i="11" s="1"/>
  <c r="AA301" i="11"/>
  <c r="AD301" i="11" s="1"/>
  <c r="X301" i="11" s="1"/>
  <c r="AE301" i="11" s="1"/>
  <c r="AG300" i="10"/>
  <c r="AF300" i="10"/>
  <c r="AA301" i="10"/>
  <c r="AD301" i="10" s="1"/>
  <c r="X301" i="10" s="1"/>
  <c r="AE301" i="10" s="1"/>
  <c r="M303" i="10"/>
  <c r="S302" i="10"/>
  <c r="Z302" i="10" s="1"/>
  <c r="AB302" i="10" s="1"/>
  <c r="AI299" i="10"/>
  <c r="Y299" i="10" s="1"/>
  <c r="AH302" i="12" l="1"/>
  <c r="M305" i="12"/>
  <c r="X304" i="12"/>
  <c r="AB304" i="12" s="1"/>
  <c r="AD304" i="12" s="1"/>
  <c r="P303" i="12"/>
  <c r="AA302" i="12"/>
  <c r="AQ302" i="12" s="1"/>
  <c r="AS302" i="12" s="1"/>
  <c r="AM302" i="12"/>
  <c r="AP302" i="12" s="1"/>
  <c r="U302" i="12" s="1"/>
  <c r="O304" i="12"/>
  <c r="Z303" i="12"/>
  <c r="AL303" i="12" s="1"/>
  <c r="AN303" i="12" s="1"/>
  <c r="AK302" i="12"/>
  <c r="T302" i="12" s="1"/>
  <c r="AC303" i="12"/>
  <c r="AF303" i="12" s="1"/>
  <c r="S303" i="12" s="1"/>
  <c r="N304" i="12"/>
  <c r="Y303" i="12"/>
  <c r="AG303" i="12" s="1"/>
  <c r="AI303" i="12" s="1"/>
  <c r="AR301" i="12"/>
  <c r="AU301" i="12" s="1"/>
  <c r="V301" i="12" s="1"/>
  <c r="AG301" i="11"/>
  <c r="AF301" i="11"/>
  <c r="M304" i="11"/>
  <c r="S303" i="11"/>
  <c r="Z303" i="11" s="1"/>
  <c r="AB303" i="11" s="1"/>
  <c r="AA302" i="11"/>
  <c r="AD302" i="11" s="1"/>
  <c r="X302" i="11" s="1"/>
  <c r="AE302" i="11" s="1"/>
  <c r="AI300" i="11"/>
  <c r="Y300" i="11" s="1"/>
  <c r="AG301" i="10"/>
  <c r="AF301" i="10"/>
  <c r="AA302" i="10"/>
  <c r="AD302" i="10"/>
  <c r="X302" i="10" s="1"/>
  <c r="AE302" i="10" s="1"/>
  <c r="M304" i="10"/>
  <c r="S303" i="10"/>
  <c r="Z303" i="10" s="1"/>
  <c r="AB303" i="10" s="1"/>
  <c r="AI300" i="10"/>
  <c r="Y300" i="10" s="1"/>
  <c r="AH303" i="12" l="1"/>
  <c r="AM303" i="12"/>
  <c r="AP303" i="12" s="1"/>
  <c r="U303" i="12" s="1"/>
  <c r="O305" i="12"/>
  <c r="Z304" i="12"/>
  <c r="AL304" i="12" s="1"/>
  <c r="AN304" i="12" s="1"/>
  <c r="P304" i="12"/>
  <c r="AA303" i="12"/>
  <c r="AQ303" i="12" s="1"/>
  <c r="AS303" i="12" s="1"/>
  <c r="AK303" i="12"/>
  <c r="T303" i="12" s="1"/>
  <c r="AC304" i="12"/>
  <c r="AF304" i="12" s="1"/>
  <c r="S304" i="12" s="1"/>
  <c r="N305" i="12"/>
  <c r="Y304" i="12"/>
  <c r="AG304" i="12" s="1"/>
  <c r="AI304" i="12" s="1"/>
  <c r="AR302" i="12"/>
  <c r="AU302" i="12" s="1"/>
  <c r="V302" i="12" s="1"/>
  <c r="M306" i="12"/>
  <c r="X305" i="12"/>
  <c r="AB305" i="12" s="1"/>
  <c r="AD305" i="12" s="1"/>
  <c r="AG302" i="11"/>
  <c r="AF302" i="11"/>
  <c r="M305" i="11"/>
  <c r="S304" i="11"/>
  <c r="Z304" i="11" s="1"/>
  <c r="AB304" i="11" s="1"/>
  <c r="AA303" i="11"/>
  <c r="AD303" i="11" s="1"/>
  <c r="X303" i="11" s="1"/>
  <c r="AE303" i="11" s="1"/>
  <c r="AI301" i="11"/>
  <c r="Y301" i="11" s="1"/>
  <c r="AG302" i="10"/>
  <c r="AF302" i="10"/>
  <c r="AA303" i="10"/>
  <c r="AD303" i="10"/>
  <c r="X303" i="10" s="1"/>
  <c r="AE303" i="10" s="1"/>
  <c r="M305" i="10"/>
  <c r="S304" i="10"/>
  <c r="Z304" i="10" s="1"/>
  <c r="AB304" i="10" s="1"/>
  <c r="AI301" i="10"/>
  <c r="Y301" i="10" s="1"/>
  <c r="AH304" i="12" l="1"/>
  <c r="O306" i="12"/>
  <c r="Z305" i="12"/>
  <c r="AL305" i="12" s="1"/>
  <c r="AN305" i="12" s="1"/>
  <c r="M307" i="12"/>
  <c r="X306" i="12"/>
  <c r="AB306" i="12" s="1"/>
  <c r="AD306" i="12" s="1"/>
  <c r="N306" i="12"/>
  <c r="Y305" i="12"/>
  <c r="AG305" i="12" s="1"/>
  <c r="AI305" i="12" s="1"/>
  <c r="P305" i="12"/>
  <c r="AA304" i="12"/>
  <c r="AQ304" i="12" s="1"/>
  <c r="AS304" i="12" s="1"/>
  <c r="AC305" i="12"/>
  <c r="AF305" i="12" s="1"/>
  <c r="S305" i="12" s="1"/>
  <c r="AK304" i="12"/>
  <c r="T304" i="12" s="1"/>
  <c r="AR303" i="12"/>
  <c r="AU303" i="12" s="1"/>
  <c r="V303" i="12" s="1"/>
  <c r="AM304" i="12"/>
  <c r="AP304" i="12" s="1"/>
  <c r="U304" i="12" s="1"/>
  <c r="AG303" i="11"/>
  <c r="AF303" i="11"/>
  <c r="M306" i="11"/>
  <c r="S305" i="11"/>
  <c r="Z305" i="11" s="1"/>
  <c r="AB305" i="11" s="1"/>
  <c r="AA304" i="11"/>
  <c r="AD304" i="11" s="1"/>
  <c r="X304" i="11" s="1"/>
  <c r="AE304" i="11" s="1"/>
  <c r="AI302" i="11"/>
  <c r="Y302" i="11" s="1"/>
  <c r="AG303" i="10"/>
  <c r="AF303" i="10"/>
  <c r="AA304" i="10"/>
  <c r="AD304" i="10" s="1"/>
  <c r="X304" i="10" s="1"/>
  <c r="AE304" i="10" s="1"/>
  <c r="M306" i="10"/>
  <c r="S305" i="10"/>
  <c r="Z305" i="10" s="1"/>
  <c r="AB305" i="10" s="1"/>
  <c r="AI302" i="10"/>
  <c r="Y302" i="10" s="1"/>
  <c r="AI303" i="10" l="1"/>
  <c r="Y303" i="10" s="1"/>
  <c r="AM305" i="12"/>
  <c r="P306" i="12"/>
  <c r="AA305" i="12"/>
  <c r="AQ305" i="12" s="1"/>
  <c r="AS305" i="12" s="1"/>
  <c r="AC306" i="12"/>
  <c r="AF306" i="12" s="1"/>
  <c r="S306" i="12" s="1"/>
  <c r="O307" i="12"/>
  <c r="AM306" i="12"/>
  <c r="Z306" i="12"/>
  <c r="AL306" i="12" s="1"/>
  <c r="AN306" i="12" s="1"/>
  <c r="AH305" i="12"/>
  <c r="AK305" i="12" s="1"/>
  <c r="T305" i="12" s="1"/>
  <c r="M308" i="12"/>
  <c r="AC307" i="12"/>
  <c r="X307" i="12"/>
  <c r="AB307" i="12" s="1"/>
  <c r="AD307" i="12" s="1"/>
  <c r="AR304" i="12"/>
  <c r="AU304" i="12" s="1"/>
  <c r="V304" i="12" s="1"/>
  <c r="N307" i="12"/>
  <c r="Y306" i="12"/>
  <c r="AG306" i="12" s="1"/>
  <c r="AI306" i="12" s="1"/>
  <c r="AP305" i="12"/>
  <c r="U305" i="12" s="1"/>
  <c r="AG304" i="11"/>
  <c r="AF304" i="11"/>
  <c r="AA305" i="11"/>
  <c r="AD305" i="11" s="1"/>
  <c r="X305" i="11" s="1"/>
  <c r="AE305" i="11" s="1"/>
  <c r="M307" i="11"/>
  <c r="S306" i="11"/>
  <c r="Z306" i="11" s="1"/>
  <c r="AB306" i="11" s="1"/>
  <c r="AI303" i="11"/>
  <c r="Y303" i="11" s="1"/>
  <c r="AG304" i="10"/>
  <c r="AI304" i="10" s="1"/>
  <c r="Y304" i="10" s="1"/>
  <c r="AF304" i="10"/>
  <c r="M307" i="10"/>
  <c r="S306" i="10"/>
  <c r="Z306" i="10" s="1"/>
  <c r="AB306" i="10" s="1"/>
  <c r="AA305" i="10"/>
  <c r="AD305" i="10" s="1"/>
  <c r="X305" i="10" s="1"/>
  <c r="AE305" i="10" s="1"/>
  <c r="N308" i="12" l="1"/>
  <c r="Y307" i="12"/>
  <c r="AG307" i="12" s="1"/>
  <c r="AI307" i="12" s="1"/>
  <c r="O308" i="12"/>
  <c r="Z307" i="12"/>
  <c r="AL307" i="12" s="1"/>
  <c r="AN307" i="12" s="1"/>
  <c r="AF307" i="12"/>
  <c r="S307" i="12" s="1"/>
  <c r="AR305" i="12"/>
  <c r="M309" i="12"/>
  <c r="X308" i="12"/>
  <c r="AB308" i="12" s="1"/>
  <c r="AD308" i="12" s="1"/>
  <c r="AU305" i="12"/>
  <c r="V305" i="12" s="1"/>
  <c r="AH306" i="12"/>
  <c r="AK306" i="12" s="1"/>
  <c r="T306" i="12" s="1"/>
  <c r="AP306" i="12"/>
  <c r="U306" i="12" s="1"/>
  <c r="P307" i="12"/>
  <c r="AA306" i="12"/>
  <c r="AQ306" i="12" s="1"/>
  <c r="AS306" i="12" s="1"/>
  <c r="AG305" i="11"/>
  <c r="AF305" i="11"/>
  <c r="AA306" i="11"/>
  <c r="AD306" i="11"/>
  <c r="X306" i="11" s="1"/>
  <c r="AE306" i="11" s="1"/>
  <c r="M308" i="11"/>
  <c r="S307" i="11"/>
  <c r="Z307" i="11" s="1"/>
  <c r="AB307" i="11" s="1"/>
  <c r="AI304" i="11"/>
  <c r="Y304" i="11" s="1"/>
  <c r="AG305" i="10"/>
  <c r="AI305" i="10" s="1"/>
  <c r="Y305" i="10" s="1"/>
  <c r="AF305" i="10"/>
  <c r="M308" i="10"/>
  <c r="S307" i="10"/>
  <c r="Z307" i="10" s="1"/>
  <c r="AB307" i="10" s="1"/>
  <c r="AA306" i="10"/>
  <c r="AD306" i="10" s="1"/>
  <c r="X306" i="10" s="1"/>
  <c r="AE306" i="10" s="1"/>
  <c r="AH307" i="12" l="1"/>
  <c r="P308" i="12"/>
  <c r="AA307" i="12"/>
  <c r="AQ307" i="12" s="1"/>
  <c r="AS307" i="12" s="1"/>
  <c r="O309" i="12"/>
  <c r="AM308" i="12"/>
  <c r="Z308" i="12"/>
  <c r="AL308" i="12" s="1"/>
  <c r="AN308" i="12" s="1"/>
  <c r="AC308" i="12"/>
  <c r="AF308" i="12" s="1"/>
  <c r="S308" i="12" s="1"/>
  <c r="AK307" i="12"/>
  <c r="T307" i="12" s="1"/>
  <c r="M310" i="12"/>
  <c r="X309" i="12"/>
  <c r="AB309" i="12" s="1"/>
  <c r="AD309" i="12" s="1"/>
  <c r="AR306" i="12"/>
  <c r="AU306" i="12" s="1"/>
  <c r="V306" i="12" s="1"/>
  <c r="AM307" i="12"/>
  <c r="AP307" i="12" s="1"/>
  <c r="U307" i="12" s="1"/>
  <c r="N309" i="12"/>
  <c r="Y308" i="12"/>
  <c r="AG308" i="12" s="1"/>
  <c r="AI308" i="12" s="1"/>
  <c r="AG306" i="11"/>
  <c r="AF306" i="11"/>
  <c r="M309" i="11"/>
  <c r="S308" i="11"/>
  <c r="Z308" i="11" s="1"/>
  <c r="AB308" i="11" s="1"/>
  <c r="AA307" i="11"/>
  <c r="AD307" i="11" s="1"/>
  <c r="X307" i="11" s="1"/>
  <c r="AE307" i="11" s="1"/>
  <c r="AI305" i="11"/>
  <c r="Y305" i="11" s="1"/>
  <c r="AG306" i="10"/>
  <c r="AF306" i="10"/>
  <c r="AA307" i="10"/>
  <c r="AD307" i="10" s="1"/>
  <c r="X307" i="10" s="1"/>
  <c r="AE307" i="10" s="1"/>
  <c r="M309" i="10"/>
  <c r="S308" i="10"/>
  <c r="Z308" i="10" s="1"/>
  <c r="AB308" i="10" s="1"/>
  <c r="AI306" i="10" l="1"/>
  <c r="Y306" i="10" s="1"/>
  <c r="AR307" i="12"/>
  <c r="AH308" i="12"/>
  <c r="AK308" i="12" s="1"/>
  <c r="T308" i="12" s="1"/>
  <c r="O310" i="12"/>
  <c r="Z309" i="12"/>
  <c r="AL309" i="12" s="1"/>
  <c r="AN309" i="12" s="1"/>
  <c r="P309" i="12"/>
  <c r="AA308" i="12"/>
  <c r="AQ308" i="12" s="1"/>
  <c r="AS308" i="12" s="1"/>
  <c r="N310" i="12"/>
  <c r="Y309" i="12"/>
  <c r="AG309" i="12" s="1"/>
  <c r="AI309" i="12" s="1"/>
  <c r="AC309" i="12"/>
  <c r="AF309" i="12" s="1"/>
  <c r="S309" i="12" s="1"/>
  <c r="M311" i="12"/>
  <c r="X310" i="12"/>
  <c r="AB310" i="12" s="1"/>
  <c r="AD310" i="12" s="1"/>
  <c r="AP308" i="12"/>
  <c r="U308" i="12" s="1"/>
  <c r="AU307" i="12"/>
  <c r="V307" i="12" s="1"/>
  <c r="AG307" i="11"/>
  <c r="AF307" i="11"/>
  <c r="M310" i="11"/>
  <c r="S309" i="11"/>
  <c r="Z309" i="11" s="1"/>
  <c r="AB309" i="11" s="1"/>
  <c r="AA308" i="11"/>
  <c r="AD308" i="11" s="1"/>
  <c r="X308" i="11" s="1"/>
  <c r="AE308" i="11" s="1"/>
  <c r="AI306" i="11"/>
  <c r="Y306" i="11" s="1"/>
  <c r="AG307" i="10"/>
  <c r="AF307" i="10"/>
  <c r="M310" i="10"/>
  <c r="S309" i="10"/>
  <c r="Z309" i="10" s="1"/>
  <c r="AB309" i="10" s="1"/>
  <c r="AA308" i="10"/>
  <c r="AD308" i="10"/>
  <c r="X308" i="10" s="1"/>
  <c r="AE308" i="10" s="1"/>
  <c r="AR308" i="12" l="1"/>
  <c r="AH309" i="12"/>
  <c r="P310" i="12"/>
  <c r="AA309" i="12"/>
  <c r="AQ309" i="12" s="1"/>
  <c r="AS309" i="12" s="1"/>
  <c r="X311" i="12"/>
  <c r="AB311" i="12" s="1"/>
  <c r="AD311" i="12" s="1"/>
  <c r="N311" i="12"/>
  <c r="Y310" i="12"/>
  <c r="AG310" i="12" s="1"/>
  <c r="AI310" i="12" s="1"/>
  <c r="AK309" i="12"/>
  <c r="T309" i="12" s="1"/>
  <c r="O311" i="12"/>
  <c r="Z310" i="12"/>
  <c r="AL310" i="12" s="1"/>
  <c r="AN310" i="12" s="1"/>
  <c r="AC310" i="12"/>
  <c r="AF310" i="12" s="1"/>
  <c r="S310" i="12" s="1"/>
  <c r="AU308" i="12"/>
  <c r="V308" i="12" s="1"/>
  <c r="AM309" i="12"/>
  <c r="AP309" i="12" s="1"/>
  <c r="U309" i="12" s="1"/>
  <c r="AG308" i="11"/>
  <c r="AI308" i="11" s="1"/>
  <c r="Y308" i="11" s="1"/>
  <c r="AF308" i="11"/>
  <c r="M311" i="11"/>
  <c r="S310" i="11"/>
  <c r="Z310" i="11" s="1"/>
  <c r="AB310" i="11" s="1"/>
  <c r="AA309" i="11"/>
  <c r="AD309" i="11" s="1"/>
  <c r="X309" i="11" s="1"/>
  <c r="AE309" i="11" s="1"/>
  <c r="AI307" i="11"/>
  <c r="Y307" i="11" s="1"/>
  <c r="M311" i="10"/>
  <c r="S310" i="10"/>
  <c r="Z310" i="10" s="1"/>
  <c r="AB310" i="10" s="1"/>
  <c r="AA309" i="10"/>
  <c r="AD309" i="10"/>
  <c r="X309" i="10" s="1"/>
  <c r="AE309" i="10" s="1"/>
  <c r="AG308" i="10"/>
  <c r="AF308" i="10"/>
  <c r="AI307" i="10"/>
  <c r="Y307" i="10" s="1"/>
  <c r="AR309" i="12" l="1"/>
  <c r="AC311" i="12"/>
  <c r="AF311" i="12" s="1"/>
  <c r="S311" i="12" s="1"/>
  <c r="Y311" i="12"/>
  <c r="AG311" i="12" s="1"/>
  <c r="AI311" i="12" s="1"/>
  <c r="P311" i="12"/>
  <c r="AA310" i="12"/>
  <c r="AQ310" i="12" s="1"/>
  <c r="AS310" i="12" s="1"/>
  <c r="AM310" i="12"/>
  <c r="AP310" i="12" s="1"/>
  <c r="U310" i="12" s="1"/>
  <c r="Z311" i="12"/>
  <c r="AL311" i="12" s="1"/>
  <c r="AN311" i="12" s="1"/>
  <c r="AH310" i="12"/>
  <c r="AK310" i="12" s="1"/>
  <c r="T310" i="12" s="1"/>
  <c r="AU309" i="12"/>
  <c r="V309" i="12" s="1"/>
  <c r="AG309" i="11"/>
  <c r="AF309" i="11"/>
  <c r="S311" i="11"/>
  <c r="Z311" i="11" s="1"/>
  <c r="AB311" i="11" s="1"/>
  <c r="AA310" i="11"/>
  <c r="AD310" i="11" s="1"/>
  <c r="X310" i="11" s="1"/>
  <c r="AE310" i="11" s="1"/>
  <c r="AI308" i="10"/>
  <c r="Y308" i="10" s="1"/>
  <c r="AA310" i="10"/>
  <c r="AD310" i="10" s="1"/>
  <c r="X310" i="10" s="1"/>
  <c r="AE310" i="10" s="1"/>
  <c r="AG309" i="10"/>
  <c r="AF309" i="10"/>
  <c r="S311" i="10"/>
  <c r="Z311" i="10" s="1"/>
  <c r="AB311" i="10" s="1"/>
  <c r="AI309" i="10" l="1"/>
  <c r="Y309" i="10" s="1"/>
  <c r="AH311" i="12"/>
  <c r="AR310" i="12"/>
  <c r="AU310" i="12" s="1"/>
  <c r="V310" i="12" s="1"/>
  <c r="AA311" i="12"/>
  <c r="AQ311" i="12" s="1"/>
  <c r="AS311" i="12" s="1"/>
  <c r="AM311" i="12"/>
  <c r="AP311" i="12" s="1"/>
  <c r="U311" i="12" s="1"/>
  <c r="AK311" i="12"/>
  <c r="T311" i="12" s="1"/>
  <c r="AG310" i="11"/>
  <c r="AF310" i="11"/>
  <c r="AA311" i="11"/>
  <c r="AD311" i="11"/>
  <c r="X311" i="11" s="1"/>
  <c r="AE311" i="11" s="1"/>
  <c r="AI309" i="11"/>
  <c r="Y309" i="11" s="1"/>
  <c r="AG310" i="10"/>
  <c r="AI310" i="10" s="1"/>
  <c r="Y310" i="10" s="1"/>
  <c r="AF310" i="10"/>
  <c r="AA311" i="10"/>
  <c r="AD311" i="10" s="1"/>
  <c r="X311" i="10" s="1"/>
  <c r="AE311" i="10" s="1"/>
  <c r="AR311" i="12" l="1"/>
  <c r="AU311" i="12" s="1"/>
  <c r="V311" i="12" s="1"/>
  <c r="AG311" i="11"/>
  <c r="AI311" i="11" s="1"/>
  <c r="Y311" i="11" s="1"/>
  <c r="AF311" i="11"/>
  <c r="AI310" i="11"/>
  <c r="Y310" i="11" s="1"/>
  <c r="AG311" i="10"/>
  <c r="AF311" i="10"/>
  <c r="AI311" i="10" l="1"/>
  <c r="Y311" i="10" s="1"/>
</calcChain>
</file>

<file path=xl/sharedStrings.xml><?xml version="1.0" encoding="utf-8"?>
<sst xmlns="http://schemas.openxmlformats.org/spreadsheetml/2006/main" count="1103" uniqueCount="115">
  <si>
    <t xml:space="preserve">Figure 2 TAN concentration against time in digesters fed with synthetic feed. </t>
  </si>
  <si>
    <t>Time</t>
  </si>
  <si>
    <t>days</t>
  </si>
  <si>
    <t>R1</t>
  </si>
  <si>
    <t>R2</t>
  </si>
  <si>
    <t>R3</t>
  </si>
  <si>
    <t>R4</t>
  </si>
  <si>
    <t>R5</t>
  </si>
  <si>
    <t>R6</t>
  </si>
  <si>
    <t>R7</t>
  </si>
  <si>
    <t>R8</t>
  </si>
  <si>
    <r>
      <t>g N L</t>
    </r>
    <r>
      <rPr>
        <vertAlign val="superscript"/>
        <sz val="11"/>
        <color theme="1"/>
        <rFont val="Calibri"/>
        <family val="2"/>
        <scheme val="minor"/>
      </rPr>
      <t>-1</t>
    </r>
  </si>
  <si>
    <t>VMP</t>
  </si>
  <si>
    <t>CH4</t>
  </si>
  <si>
    <t>pH</t>
  </si>
  <si>
    <t>Days</t>
  </si>
  <si>
    <t>--</t>
  </si>
  <si>
    <t>%</t>
  </si>
  <si>
    <r>
      <t>L L</t>
    </r>
    <r>
      <rPr>
        <b/>
        <vertAlign val="superscript"/>
        <sz val="11"/>
        <color theme="1"/>
        <rFont val="Calibri"/>
        <family val="2"/>
        <scheme val="minor"/>
      </rPr>
      <t>-1</t>
    </r>
    <r>
      <rPr>
        <b/>
        <sz val="11"/>
        <color theme="1"/>
        <rFont val="Calibri"/>
        <family val="2"/>
        <scheme val="minor"/>
      </rPr>
      <t xml:space="preserve"> day</t>
    </r>
    <r>
      <rPr>
        <b/>
        <vertAlign val="superscript"/>
        <sz val="11"/>
        <color theme="1"/>
        <rFont val="Calibri"/>
        <family val="2"/>
        <scheme val="minor"/>
      </rPr>
      <t>-1</t>
    </r>
  </si>
  <si>
    <r>
      <t>Figure 3 Biogas methane content (a), pH (b) and volumetric methane production (c) in digesters with TAN 2 g N L</t>
    </r>
    <r>
      <rPr>
        <b/>
        <vertAlign val="superscript"/>
        <sz val="10"/>
        <color theme="1"/>
        <rFont val="Times New Roman"/>
        <family val="1"/>
      </rPr>
      <t>-1</t>
    </r>
    <r>
      <rPr>
        <b/>
        <sz val="10"/>
        <color theme="1"/>
        <rFont val="Times New Roman"/>
        <family val="1"/>
      </rPr>
      <t xml:space="preserve">. </t>
    </r>
  </si>
  <si>
    <r>
      <t>Figure 4 Variations of total VFA concentrations in digesters operated at TAN 2 and 3 g N L</t>
    </r>
    <r>
      <rPr>
        <vertAlign val="superscript"/>
        <sz val="10"/>
        <color theme="1"/>
        <rFont val="Times New Roman"/>
        <family val="1"/>
      </rPr>
      <t>-1</t>
    </r>
    <r>
      <rPr>
        <sz val="10"/>
        <color theme="1"/>
        <rFont val="Times New Roman"/>
        <family val="1"/>
      </rPr>
      <t>.</t>
    </r>
  </si>
  <si>
    <r>
      <t>g L</t>
    </r>
    <r>
      <rPr>
        <b/>
        <vertAlign val="superscript"/>
        <sz val="11"/>
        <color theme="1"/>
        <rFont val="Calibri"/>
        <family val="2"/>
        <scheme val="minor"/>
      </rPr>
      <t>-1</t>
    </r>
  </si>
  <si>
    <r>
      <t>Figure 6</t>
    </r>
    <r>
      <rPr>
        <i/>
        <sz val="10"/>
        <color theme="1"/>
        <rFont val="Times New Roman"/>
        <family val="1"/>
      </rPr>
      <t xml:space="preserve"> </t>
    </r>
    <r>
      <rPr>
        <sz val="10"/>
        <color theme="1"/>
        <rFont val="Times New Roman"/>
        <family val="1"/>
      </rPr>
      <t xml:space="preserve"> Biogas methane content, pH and volumetric methane production in CO</t>
    </r>
    <r>
      <rPr>
        <vertAlign val="subscript"/>
        <sz val="10"/>
        <color theme="1"/>
        <rFont val="Times New Roman"/>
        <family val="1"/>
      </rPr>
      <t>2</t>
    </r>
    <r>
      <rPr>
        <sz val="10"/>
        <color theme="1"/>
        <rFont val="Times New Roman"/>
        <family val="1"/>
      </rPr>
      <t xml:space="preserve"> biomethanisation integrated with food waste digestion.</t>
    </r>
  </si>
  <si>
    <r>
      <t>Figure 7 Hourly values for H</t>
    </r>
    <r>
      <rPr>
        <vertAlign val="subscript"/>
        <sz val="10"/>
        <color theme="1"/>
        <rFont val="Times New Roman"/>
        <family val="1"/>
      </rPr>
      <t>2</t>
    </r>
    <r>
      <rPr>
        <sz val="10"/>
        <color theme="1"/>
        <rFont val="Times New Roman"/>
        <family val="1"/>
      </rPr>
      <t>, CO</t>
    </r>
    <r>
      <rPr>
        <vertAlign val="subscript"/>
        <sz val="10"/>
        <color theme="1"/>
        <rFont val="Times New Roman"/>
        <family val="1"/>
      </rPr>
      <t>2</t>
    </r>
    <r>
      <rPr>
        <sz val="10"/>
        <color theme="1"/>
        <rFont val="Times New Roman"/>
        <family val="1"/>
      </rPr>
      <t xml:space="preserve"> and CH</t>
    </r>
    <r>
      <rPr>
        <vertAlign val="subscript"/>
        <sz val="10"/>
        <color theme="1"/>
        <rFont val="Times New Roman"/>
        <family val="1"/>
      </rPr>
      <t>4</t>
    </r>
    <r>
      <rPr>
        <sz val="10"/>
        <color theme="1"/>
        <rFont val="Times New Roman"/>
        <family val="1"/>
      </rPr>
      <t xml:space="preserve"> content in the biogas storage of food waste digester with CO2 biomethanisation on day 245 under stable operational conditions. </t>
    </r>
  </si>
  <si>
    <t>Time (H)</t>
  </si>
  <si>
    <t>CO2</t>
  </si>
  <si>
    <t>H2 (%)</t>
  </si>
  <si>
    <t>CH4 (%)</t>
  </si>
  <si>
    <t>CO2(%)</t>
  </si>
  <si>
    <t>Rapid</t>
  </si>
  <si>
    <r>
      <t>Figure 8</t>
    </r>
    <r>
      <rPr>
        <i/>
        <sz val="10"/>
        <color theme="1"/>
        <rFont val="Times New Roman"/>
        <family val="1"/>
      </rPr>
      <t xml:space="preserve"> </t>
    </r>
    <r>
      <rPr>
        <sz val="10"/>
        <color theme="1"/>
        <rFont val="Times New Roman"/>
        <family val="1"/>
      </rPr>
      <t xml:space="preserve"> Trends in pH against P</t>
    </r>
    <r>
      <rPr>
        <vertAlign val="subscript"/>
        <sz val="10"/>
        <color theme="1"/>
        <rFont val="Times New Roman"/>
        <family val="1"/>
      </rPr>
      <t>CO2</t>
    </r>
    <r>
      <rPr>
        <sz val="10"/>
        <color theme="1"/>
        <rFont val="Times New Roman"/>
        <family val="1"/>
      </rPr>
      <t xml:space="preserve"> in digesters with: a) 2 g N L</t>
    </r>
    <r>
      <rPr>
        <vertAlign val="superscript"/>
        <sz val="10"/>
        <color theme="1"/>
        <rFont val="Times New Roman"/>
        <family val="1"/>
      </rPr>
      <t>-1</t>
    </r>
    <r>
      <rPr>
        <sz val="10"/>
        <color theme="1"/>
        <rFont val="Times New Roman"/>
        <family val="1"/>
      </rPr>
      <t>, b) 3 g N L</t>
    </r>
    <r>
      <rPr>
        <vertAlign val="superscript"/>
        <sz val="10"/>
        <color theme="1"/>
        <rFont val="Times New Roman"/>
        <family val="1"/>
      </rPr>
      <t>-1</t>
    </r>
    <r>
      <rPr>
        <sz val="10"/>
        <color theme="1"/>
        <rFont val="Times New Roman"/>
        <family val="1"/>
      </rPr>
      <t xml:space="preserve"> and c) food waste. Data points from long-term operation shown as open symbols and from rapid determination as solid symbols. Theoretical values from Eq. (17) shown as solid lines. Points in a) and b) are for duplicate digesters in periods with no VFA accumulation (day 278 on in Figure 3, day 260 on in Figure 4).</t>
    </r>
  </si>
  <si>
    <t>FWD</t>
  </si>
  <si>
    <t>CO2 (atm)</t>
  </si>
  <si>
    <t>TAN 2 g N L-1</t>
  </si>
  <si>
    <t>TAN 3 g N L-1</t>
  </si>
  <si>
    <t>Long-term</t>
  </si>
  <si>
    <r>
      <t>Figure 9  (a) Results for introduction of H</t>
    </r>
    <r>
      <rPr>
        <vertAlign val="subscript"/>
        <sz val="10"/>
        <color theme="1"/>
        <rFont val="Times New Roman"/>
        <family val="1"/>
      </rPr>
      <t>2</t>
    </r>
    <r>
      <rPr>
        <sz val="10"/>
        <color theme="1"/>
        <rFont val="Times New Roman"/>
        <family val="1"/>
      </rPr>
      <t xml:space="preserve"> addition to a laboratory-scale fermenter fed on wastewater biosolids: pH versus P</t>
    </r>
    <r>
      <rPr>
        <vertAlign val="subscript"/>
        <sz val="10"/>
        <color theme="1"/>
        <rFont val="Times New Roman"/>
        <family val="1"/>
      </rPr>
      <t>CO2</t>
    </r>
    <r>
      <rPr>
        <sz val="10"/>
        <color theme="1"/>
        <rFont val="Times New Roman"/>
        <family val="1"/>
      </rPr>
      <t xml:space="preserve"> trends from rapid determination assay, theoretical model and experimental data; (b) pH and biogas methane content during experimental period .</t>
    </r>
  </si>
  <si>
    <t>Milbrook Trial</t>
  </si>
  <si>
    <t>Experiemntal</t>
  </si>
  <si>
    <r>
      <t>Figure 10 (a) Evolution of pH as a function of time in the food waste digester under different operating modes (hybrid in-situ and ex-situ biomethanisation 0 - 72 h, in-situ biomethanisation only 72 - 144 h and traditional anaerobic digestion without H</t>
    </r>
    <r>
      <rPr>
        <vertAlign val="subscript"/>
        <sz val="10"/>
        <color theme="1"/>
        <rFont val="Times New Roman"/>
        <family val="1"/>
      </rPr>
      <t>2</t>
    </r>
    <r>
      <rPr>
        <sz val="10"/>
        <color theme="1"/>
        <rFont val="Times New Roman"/>
        <family val="1"/>
      </rPr>
      <t xml:space="preserve"> addition 144 - 216 h); and (b) pH variations under each operating mode.</t>
    </r>
  </si>
  <si>
    <t>Time (h)</t>
  </si>
  <si>
    <t>AD</t>
  </si>
  <si>
    <t>In-situ</t>
  </si>
  <si>
    <t>Hybrid</t>
  </si>
  <si>
    <t>Constants</t>
  </si>
  <si>
    <r>
      <t>K</t>
    </r>
    <r>
      <rPr>
        <b/>
        <vertAlign val="subscript"/>
        <sz val="11"/>
        <color theme="1"/>
        <rFont val="Calibri"/>
        <family val="2"/>
        <scheme val="minor"/>
      </rPr>
      <t xml:space="preserve">H </t>
    </r>
    <r>
      <rPr>
        <b/>
        <sz val="11"/>
        <color theme="1"/>
        <rFont val="Calibri"/>
        <family val="2"/>
        <scheme val="minor"/>
      </rPr>
      <t>CO</t>
    </r>
    <r>
      <rPr>
        <b/>
        <vertAlign val="subscript"/>
        <sz val="11"/>
        <color theme="1"/>
        <rFont val="Calibri"/>
        <family val="2"/>
        <scheme val="minor"/>
      </rPr>
      <t>2</t>
    </r>
  </si>
  <si>
    <t>Theoretical</t>
  </si>
  <si>
    <t>BTR 7 Duplicate 1</t>
  </si>
  <si>
    <t xml:space="preserve">1st </t>
  </si>
  <si>
    <r>
      <t>K</t>
    </r>
    <r>
      <rPr>
        <b/>
        <vertAlign val="subscript"/>
        <sz val="11"/>
        <color theme="1"/>
        <rFont val="Calibri"/>
        <family val="2"/>
        <scheme val="minor"/>
      </rPr>
      <t xml:space="preserve">a1 </t>
    </r>
    <r>
      <rPr>
        <b/>
        <sz val="11"/>
        <color theme="1"/>
        <rFont val="Calibri"/>
        <family val="2"/>
        <scheme val="minor"/>
      </rPr>
      <t>H</t>
    </r>
    <r>
      <rPr>
        <b/>
        <vertAlign val="subscript"/>
        <sz val="11"/>
        <color theme="1"/>
        <rFont val="Calibri"/>
        <family val="2"/>
        <scheme val="minor"/>
      </rPr>
      <t>2</t>
    </r>
    <r>
      <rPr>
        <b/>
        <sz val="11"/>
        <color theme="1"/>
        <rFont val="Calibri"/>
        <family val="2"/>
        <scheme val="minor"/>
      </rPr>
      <t>CO</t>
    </r>
    <r>
      <rPr>
        <b/>
        <vertAlign val="subscript"/>
        <sz val="11"/>
        <color theme="1"/>
        <rFont val="Calibri"/>
        <family val="2"/>
        <scheme val="minor"/>
      </rPr>
      <t>3</t>
    </r>
  </si>
  <si>
    <t>Baseline calculation</t>
  </si>
  <si>
    <t>Day</t>
  </si>
  <si>
    <t>VFA</t>
  </si>
  <si>
    <t>TAN</t>
  </si>
  <si>
    <t>pCO2</t>
  </si>
  <si>
    <t>[TAN 0.9]</t>
  </si>
  <si>
    <t>[TAN 0.8]</t>
  </si>
  <si>
    <t>[TAN 0.7]</t>
  </si>
  <si>
    <t>[TAN 0.6]</t>
  </si>
  <si>
    <t>pH [TAN 0.9]</t>
  </si>
  <si>
    <t>pH [TAN 0.8]</t>
  </si>
  <si>
    <t>pH [TAN 0.7]</t>
  </si>
  <si>
    <t>pH [TAN 0.6]</t>
  </si>
  <si>
    <t>pH (1st)</t>
  </si>
  <si>
    <t>pH (2nd)</t>
  </si>
  <si>
    <t>Δ[H2PO4-]</t>
  </si>
  <si>
    <t>a</t>
  </si>
  <si>
    <t>b</t>
  </si>
  <si>
    <t>c</t>
  </si>
  <si>
    <t>10(-pH)</t>
  </si>
  <si>
    <r>
      <t>K</t>
    </r>
    <r>
      <rPr>
        <b/>
        <vertAlign val="subscript"/>
        <sz val="11"/>
        <color theme="1"/>
        <rFont val="Calibri"/>
        <family val="2"/>
        <scheme val="minor"/>
      </rPr>
      <t>a2</t>
    </r>
    <r>
      <rPr>
        <b/>
        <sz val="11"/>
        <color theme="1"/>
        <rFont val="Calibri"/>
        <family val="2"/>
        <scheme val="minor"/>
      </rPr>
      <t xml:space="preserve"> H</t>
    </r>
    <r>
      <rPr>
        <b/>
        <vertAlign val="subscript"/>
        <sz val="11"/>
        <color theme="1"/>
        <rFont val="Calibri"/>
        <family val="2"/>
        <scheme val="minor"/>
      </rPr>
      <t>3</t>
    </r>
    <r>
      <rPr>
        <b/>
        <sz val="11"/>
        <color theme="1"/>
        <rFont val="Calibri"/>
        <family val="2"/>
        <scheme val="minor"/>
      </rPr>
      <t>PO</t>
    </r>
    <r>
      <rPr>
        <b/>
        <vertAlign val="subscript"/>
        <sz val="11"/>
        <color theme="1"/>
        <rFont val="Calibri"/>
        <family val="2"/>
        <scheme val="minor"/>
      </rPr>
      <t>4</t>
    </r>
  </si>
  <si>
    <t>[NH4+]0</t>
  </si>
  <si>
    <t>[HCO3-]0</t>
  </si>
  <si>
    <t>Ka1 x kH</t>
  </si>
  <si>
    <t>Ingredients</t>
  </si>
  <si>
    <t>3 gLD</t>
  </si>
  <si>
    <t>MW</t>
  </si>
  <si>
    <t>KH2PO4  (g/L)</t>
  </si>
  <si>
    <t>M</t>
  </si>
  <si>
    <t>Na2HPO4 (g/L)</t>
  </si>
  <si>
    <t>CaCl2.2H2O (g/L)</t>
  </si>
  <si>
    <t>Total</t>
  </si>
  <si>
    <t>MgCl2.6H2O (g/L)</t>
  </si>
  <si>
    <t>Yeast Extract (g/L)</t>
  </si>
  <si>
    <t>Sucrose (g/L)</t>
  </si>
  <si>
    <t>Urea (g/L)</t>
  </si>
  <si>
    <t>COD (g/L)</t>
  </si>
  <si>
    <t>average</t>
  </si>
  <si>
    <t>Carbon (g/L)</t>
  </si>
  <si>
    <t>Nitrogen-YE (g/L)</t>
  </si>
  <si>
    <t>Nitrogen-Urea (g/L)</t>
  </si>
  <si>
    <t>TKN (mg/L)</t>
  </si>
  <si>
    <t>C:N (with urea)</t>
  </si>
  <si>
    <t>C:N (without urea)</t>
  </si>
  <si>
    <t>Daily feed C (mg)</t>
  </si>
  <si>
    <t>pH (Eq. 17)</t>
  </si>
  <si>
    <t>Experiemntal Data Plotted</t>
  </si>
  <si>
    <t>Theo. Plotted</t>
  </si>
  <si>
    <t>Plotted</t>
  </si>
  <si>
    <t>pH [TAN 0.9], P</t>
  </si>
  <si>
    <t>pH [TAN 0.8], P</t>
  </si>
  <si>
    <t>pH [TAN 0.7], P</t>
  </si>
  <si>
    <t>pH [TAN 0.6], P</t>
  </si>
  <si>
    <t>Plotted data</t>
  </si>
  <si>
    <t>[TAN]</t>
  </si>
  <si>
    <t>pH [TAN]</t>
  </si>
  <si>
    <t>pH [TAN], P</t>
  </si>
  <si>
    <t>Plotted Data</t>
  </si>
  <si>
    <t xml:space="preserve">Experiemntal </t>
  </si>
  <si>
    <t>day</t>
  </si>
  <si>
    <t>pH (inter)</t>
  </si>
  <si>
    <t>TAN 3 Experimental</t>
  </si>
  <si>
    <t>TAN+P</t>
  </si>
  <si>
    <t>TAN 2 Experimental</t>
  </si>
  <si>
    <r>
      <t>Figure 5 Biogas methane content (a), pH (b) and volumetric methane production (c) in digesters with TAN 3 g N L</t>
    </r>
    <r>
      <rPr>
        <b/>
        <vertAlign val="superscript"/>
        <sz val="10"/>
        <color theme="1"/>
        <rFont val="Times New Roman"/>
        <family val="1"/>
      </rPr>
      <t>-1</t>
    </r>
    <r>
      <rPr>
        <b/>
        <sz val="10"/>
        <color theme="1"/>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</si>
</sst>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0"/>
    <numFmt numFmtId="166" formatCode="0.0"/>
  </numFmts>
  <fonts count="16" x14ac:knownFonts="1">
    <font>
      <sz val="11"/>
      <color theme="1"/>
      <name val="Calibri"/>
      <family val="2"/>
      <scheme val="minor"/>
    </font>
    <font>
      <sz val="11"/>
      <color rgb="FF3F3F76"/>
      <name val="Calibri"/>
      <family val="2"/>
      <scheme val="minor"/>
    </font>
    <font>
      <b/>
      <sz val="11"/>
      <color theme="1"/>
      <name val="Calibri"/>
      <family val="2"/>
      <scheme val="minor"/>
    </font>
    <font>
      <sz val="8"/>
      <name val="Calibri"/>
      <family val="2"/>
      <scheme val="minor"/>
    </font>
    <font>
      <vertAlign val="superscript"/>
      <sz val="11"/>
      <color theme="1"/>
      <name val="Calibri"/>
      <family val="2"/>
      <scheme val="minor"/>
    </font>
    <font>
      <i/>
      <sz val="10"/>
      <color theme="1"/>
      <name val="Times New Roman"/>
      <family val="1"/>
    </font>
    <font>
      <sz val="10"/>
      <color theme="1"/>
      <name val="Times New Roman"/>
      <family val="1"/>
    </font>
    <font>
      <vertAlign val="superscript"/>
      <sz val="10"/>
      <color theme="1"/>
      <name val="Times New Roman"/>
      <family val="1"/>
    </font>
    <font>
      <b/>
      <vertAlign val="superscript"/>
      <sz val="11"/>
      <color theme="1"/>
      <name val="Calibri"/>
      <family val="2"/>
      <scheme val="minor"/>
    </font>
    <font>
      <b/>
      <sz val="10"/>
      <color theme="1"/>
      <name val="Times New Roman"/>
      <family val="1"/>
    </font>
    <font>
      <b/>
      <vertAlign val="superscript"/>
      <sz val="10"/>
      <color theme="1"/>
      <name val="Times New Roman"/>
      <family val="1"/>
    </font>
    <font>
      <vertAlign val="subscript"/>
      <sz val="10"/>
      <color theme="1"/>
      <name val="Times New Roman"/>
      <family val="1"/>
    </font>
    <font>
      <b/>
      <vertAlign val="subscript"/>
      <sz val="11"/>
      <color theme="1"/>
      <name val="Calibri"/>
      <family val="2"/>
      <scheme val="minor"/>
    </font>
    <font>
      <b/>
      <sz val="11"/>
      <color rgb="FFFF0000"/>
      <name val="Calibri"/>
      <family val="2"/>
      <scheme val="minor"/>
    </font>
    <font>
      <b/>
      <sz val="11"/>
      <color rgb="FFFF0000"/>
      <name val="Calibri"/>
      <family val="2"/>
    </font>
    <font>
      <sz val="11"/>
      <color theme="1"/>
      <name val="Calibri"/>
      <family val="2"/>
    </font>
  </fonts>
  <fills count="5">
    <fill>
      <patternFill patternType="none"/>
    </fill>
    <fill>
      <patternFill patternType="gray125"/>
    </fill>
    <fill>
      <patternFill patternType="solid">
        <fgColor rgb="FFFFCC99"/>
      </patternFill>
    </fill>
    <fill>
      <patternFill patternType="solid">
        <fgColor theme="7" tint="0.59999389629810485"/>
        <bgColor indexed="64"/>
      </patternFill>
    </fill>
    <fill>
      <patternFill patternType="solid">
        <fgColor rgb="FFFFFF00"/>
        <bgColor indexed="64"/>
      </patternFill>
    </fill>
  </fills>
  <borders count="18">
    <border>
      <left/>
      <right/>
      <top/>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rgb="FF7F7F7F"/>
      </left>
      <right style="thin">
        <color rgb="FF7F7F7F"/>
      </right>
      <top/>
      <bottom style="thin">
        <color rgb="FF7F7F7F"/>
      </bottom>
      <diagonal/>
    </border>
  </borders>
  <cellStyleXfs count="2">
    <xf numFmtId="0" fontId="0" fillId="0" borderId="0"/>
    <xf numFmtId="0" fontId="1" fillId="2" borderId="1" applyNumberFormat="0" applyAlignment="0" applyProtection="0"/>
  </cellStyleXfs>
  <cellXfs count="131">
    <xf numFmtId="0" fontId="0" fillId="0" borderId="0" xfId="0"/>
    <xf numFmtId="0" fontId="0" fillId="0" borderId="3" xfId="0" applyBorder="1"/>
    <xf numFmtId="0" fontId="0" fillId="0" borderId="4" xfId="0" applyBorder="1"/>
    <xf numFmtId="0" fontId="0" fillId="0" borderId="5" xfId="0" applyBorder="1"/>
    <xf numFmtId="0" fontId="0" fillId="0" borderId="6" xfId="0" applyBorder="1"/>
    <xf numFmtId="0" fontId="0" fillId="0" borderId="0" xfId="0" applyBorder="1"/>
    <xf numFmtId="0" fontId="0" fillId="0" borderId="7" xfId="0" applyBorder="1"/>
    <xf numFmtId="0" fontId="0" fillId="0" borderId="8" xfId="0" applyBorder="1"/>
    <xf numFmtId="0" fontId="0" fillId="0" borderId="9" xfId="0" applyBorder="1"/>
    <xf numFmtId="0" fontId="0" fillId="0" borderId="10" xfId="0" applyBorder="1"/>
    <xf numFmtId="0" fontId="2" fillId="0" borderId="3" xfId="0" applyFont="1" applyBorder="1"/>
    <xf numFmtId="0" fontId="2" fillId="0" borderId="4" xfId="0" applyFont="1" applyBorder="1"/>
    <xf numFmtId="0" fontId="2" fillId="0" borderId="5" xfId="0" applyFont="1" applyBorder="1"/>
    <xf numFmtId="0" fontId="2" fillId="0" borderId="8" xfId="0" applyFont="1" applyBorder="1"/>
    <xf numFmtId="0" fontId="6" fillId="0" borderId="0" xfId="0" applyFont="1" applyAlignment="1">
      <alignment vertical="center"/>
    </xf>
    <xf numFmtId="0" fontId="2" fillId="0" borderId="11" xfId="0" applyFont="1" applyBorder="1"/>
    <xf numFmtId="0" fontId="2" fillId="0" borderId="12" xfId="0" applyFont="1" applyBorder="1"/>
    <xf numFmtId="0" fontId="2" fillId="0" borderId="13" xfId="0" applyFont="1" applyBorder="1"/>
    <xf numFmtId="0" fontId="2" fillId="0" borderId="14" xfId="0" applyFont="1" applyBorder="1"/>
    <xf numFmtId="0" fontId="2" fillId="0" borderId="2" xfId="0" applyFont="1" applyBorder="1"/>
    <xf numFmtId="0" fontId="2" fillId="0" borderId="15" xfId="0" applyFont="1" applyBorder="1"/>
    <xf numFmtId="0" fontId="0" fillId="0" borderId="16" xfId="0" applyBorder="1"/>
    <xf numFmtId="0" fontId="0" fillId="0" borderId="15" xfId="0" applyBorder="1"/>
    <xf numFmtId="0" fontId="2" fillId="0" borderId="9" xfId="0" applyFont="1" applyBorder="1"/>
    <xf numFmtId="0" fontId="2" fillId="0" borderId="10" xfId="0" applyFont="1" applyBorder="1"/>
    <xf numFmtId="0" fontId="6" fillId="0" borderId="0" xfId="0" applyFont="1" applyAlignment="1">
      <alignment horizontal="left" vertical="center"/>
    </xf>
    <xf numFmtId="0" fontId="6" fillId="0" borderId="0" xfId="0" applyFont="1" applyAlignment="1">
      <alignment horizontal="center" vertical="center" wrapText="1"/>
    </xf>
    <xf numFmtId="0" fontId="0" fillId="0" borderId="6" xfId="0" applyBorder="1" applyAlignment="1"/>
    <xf numFmtId="0" fontId="0" fillId="0" borderId="0" xfId="0" applyBorder="1" applyAlignment="1"/>
    <xf numFmtId="164" fontId="0" fillId="0" borderId="0" xfId="0" applyNumberFormat="1"/>
    <xf numFmtId="11" fontId="0" fillId="0" borderId="0" xfId="0" applyNumberFormat="1"/>
    <xf numFmtId="0" fontId="2" fillId="0" borderId="0" xfId="0" applyFont="1"/>
    <xf numFmtId="164" fontId="2" fillId="0" borderId="0" xfId="0" applyNumberFormat="1" applyFont="1"/>
    <xf numFmtId="0" fontId="13" fillId="0" borderId="0" xfId="0" applyFont="1" applyAlignment="1">
      <alignment horizontal="center"/>
    </xf>
    <xf numFmtId="0" fontId="13" fillId="0" borderId="0" xfId="0" applyFont="1" applyAlignment="1">
      <alignment horizontal="left"/>
    </xf>
    <xf numFmtId="11" fontId="2" fillId="0" borderId="0" xfId="0" applyNumberFormat="1" applyFont="1"/>
    <xf numFmtId="0" fontId="13" fillId="0" borderId="0" xfId="0" applyFont="1"/>
    <xf numFmtId="0" fontId="14" fillId="0" borderId="0" xfId="0" applyFont="1"/>
    <xf numFmtId="0" fontId="15" fillId="0" borderId="0" xfId="0" applyFont="1"/>
    <xf numFmtId="1" fontId="0" fillId="0" borderId="0" xfId="0" applyNumberFormat="1"/>
    <xf numFmtId="165" fontId="0" fillId="0" borderId="0" xfId="0" applyNumberFormat="1"/>
    <xf numFmtId="2" fontId="0" fillId="0" borderId="0" xfId="0" applyNumberFormat="1"/>
    <xf numFmtId="1" fontId="0" fillId="3" borderId="0" xfId="0" applyNumberFormat="1" applyFill="1"/>
    <xf numFmtId="166" fontId="0" fillId="0" borderId="0" xfId="0" applyNumberFormat="1"/>
    <xf numFmtId="1" fontId="0" fillId="4" borderId="0" xfId="0" applyNumberFormat="1" applyFill="1"/>
    <xf numFmtId="0" fontId="0" fillId="4" borderId="0" xfId="0" applyFill="1"/>
    <xf numFmtId="165" fontId="0" fillId="4" borderId="0" xfId="0" applyNumberFormat="1" applyFill="1"/>
    <xf numFmtId="2" fontId="0" fillId="4" borderId="0" xfId="0" applyNumberFormat="1" applyFill="1"/>
    <xf numFmtId="164" fontId="0" fillId="4" borderId="0" xfId="0" applyNumberFormat="1" applyFill="1"/>
    <xf numFmtId="11" fontId="0" fillId="4" borderId="0" xfId="0" applyNumberFormat="1" applyFill="1"/>
    <xf numFmtId="0" fontId="2" fillId="4" borderId="0" xfId="0" applyFont="1" applyFill="1"/>
    <xf numFmtId="166" fontId="0" fillId="4" borderId="0" xfId="0" applyNumberFormat="1" applyFill="1"/>
    <xf numFmtId="0" fontId="13" fillId="0" borderId="3" xfId="0" applyFont="1" applyBorder="1"/>
    <xf numFmtId="0" fontId="13" fillId="0" borderId="5" xfId="0" applyFont="1" applyBorder="1"/>
    <xf numFmtId="0" fontId="1" fillId="2" borderId="1" xfId="1"/>
    <xf numFmtId="2" fontId="1" fillId="2" borderId="1" xfId="1" applyNumberFormat="1"/>
    <xf numFmtId="0" fontId="1" fillId="2" borderId="17" xfId="1" applyBorder="1"/>
    <xf numFmtId="2" fontId="1" fillId="2" borderId="17" xfId="1" applyNumberFormat="1" applyBorder="1"/>
    <xf numFmtId="0" fontId="13" fillId="0" borderId="4" xfId="0" applyFont="1" applyBorder="1" applyAlignment="1">
      <alignment horizontal="left"/>
    </xf>
    <xf numFmtId="0" fontId="13" fillId="0" borderId="5" xfId="0" applyFont="1" applyBorder="1" applyAlignment="1">
      <alignment horizontal="left"/>
    </xf>
    <xf numFmtId="0" fontId="13" fillId="0" borderId="8" xfId="0" applyFont="1" applyBorder="1"/>
    <xf numFmtId="0" fontId="13" fillId="0" borderId="9" xfId="0" applyFont="1" applyBorder="1"/>
    <xf numFmtId="0" fontId="13" fillId="0" borderId="10" xfId="0" applyFont="1" applyBorder="1"/>
    <xf numFmtId="0" fontId="13" fillId="0" borderId="2" xfId="0" applyFont="1" applyBorder="1" applyAlignment="1">
      <alignment horizontal="left"/>
    </xf>
    <xf numFmtId="0" fontId="13" fillId="0" borderId="15" xfId="0" applyFont="1" applyBorder="1"/>
    <xf numFmtId="0" fontId="13" fillId="0" borderId="0" xfId="0" applyFont="1" applyBorder="1" applyAlignment="1">
      <alignment horizontal="left"/>
    </xf>
    <xf numFmtId="0" fontId="13" fillId="0" borderId="7" xfId="0" applyFont="1" applyBorder="1" applyAlignment="1">
      <alignment horizontal="left"/>
    </xf>
    <xf numFmtId="0" fontId="13" fillId="0" borderId="4" xfId="0" applyFont="1" applyBorder="1" applyAlignment="1">
      <alignment horizontal="center"/>
    </xf>
    <xf numFmtId="0" fontId="13" fillId="0" borderId="0" xfId="0" applyFont="1"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2" fillId="0" borderId="8"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6" fillId="0" borderId="0" xfId="0" applyFont="1" applyAlignment="1">
      <alignment horizontal="center" vertical="center"/>
    </xf>
    <xf numFmtId="0" fontId="2" fillId="0" borderId="6" xfId="0" applyFont="1" applyBorder="1" applyAlignment="1">
      <alignment horizontal="center"/>
    </xf>
    <xf numFmtId="0" fontId="2" fillId="0" borderId="0" xfId="0" applyFont="1" applyBorder="1" applyAlignment="1">
      <alignment horizontal="center"/>
    </xf>
    <xf numFmtId="0" fontId="2" fillId="0" borderId="7" xfId="0" applyFont="1" applyBorder="1" applyAlignment="1">
      <alignment horizontal="center"/>
    </xf>
    <xf numFmtId="0" fontId="6" fillId="0" borderId="0" xfId="0" applyFont="1" applyAlignment="1">
      <alignment horizontal="center" vertical="center" wrapText="1"/>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13" fillId="0" borderId="0" xfId="0" applyFont="1" applyAlignment="1">
      <alignment horizontal="center"/>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0" xfId="0" applyFont="1" applyBorder="1" applyAlignment="1">
      <alignment horizontal="center" vertical="center" wrapText="1"/>
    </xf>
    <xf numFmtId="11" fontId="13" fillId="0" borderId="14" xfId="0" applyNumberFormat="1" applyFont="1" applyBorder="1" applyAlignment="1">
      <alignment horizontal="center" wrapText="1"/>
    </xf>
    <xf numFmtId="11" fontId="13" fillId="0" borderId="15" xfId="0" applyNumberFormat="1" applyFont="1" applyBorder="1" applyAlignment="1">
      <alignment horizontal="center" wrapText="1"/>
    </xf>
    <xf numFmtId="11" fontId="13" fillId="0" borderId="3" xfId="0" applyNumberFormat="1" applyFont="1" applyBorder="1" applyAlignment="1">
      <alignment horizontal="center" vertical="center"/>
    </xf>
    <xf numFmtId="11" fontId="13" fillId="0" borderId="4" xfId="0" applyNumberFormat="1" applyFont="1" applyBorder="1" applyAlignment="1">
      <alignment horizontal="center" vertical="center"/>
    </xf>
    <xf numFmtId="11" fontId="13" fillId="0" borderId="5" xfId="0" applyNumberFormat="1" applyFont="1" applyBorder="1" applyAlignment="1">
      <alignment horizontal="center" vertical="center"/>
    </xf>
    <xf numFmtId="11" fontId="13" fillId="0" borderId="8" xfId="0" applyNumberFormat="1" applyFont="1" applyBorder="1" applyAlignment="1">
      <alignment horizontal="center" vertical="center"/>
    </xf>
    <xf numFmtId="11" fontId="13" fillId="0" borderId="9" xfId="0" applyNumberFormat="1" applyFont="1" applyBorder="1" applyAlignment="1">
      <alignment horizontal="center" vertical="center"/>
    </xf>
    <xf numFmtId="11" fontId="13" fillId="0" borderId="10" xfId="0" applyNumberFormat="1" applyFont="1" applyBorder="1" applyAlignment="1">
      <alignment horizontal="center" vertical="center"/>
    </xf>
    <xf numFmtId="0" fontId="13" fillId="0" borderId="11" xfId="0" applyFont="1" applyBorder="1" applyAlignment="1">
      <alignment horizontal="center"/>
    </xf>
    <xf numFmtId="0" fontId="13" fillId="0" borderId="13"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2" fillId="0" borderId="13" xfId="0" applyFont="1" applyBorder="1" applyAlignment="1">
      <alignment horizontal="center"/>
    </xf>
    <xf numFmtId="0" fontId="13" fillId="0" borderId="6" xfId="0" applyFont="1" applyBorder="1" applyAlignment="1">
      <alignment horizontal="center"/>
    </xf>
    <xf numFmtId="0" fontId="13" fillId="0" borderId="0" xfId="0" applyFont="1" applyBorder="1" applyAlignment="1">
      <alignment horizontal="center"/>
    </xf>
    <xf numFmtId="0" fontId="13" fillId="0" borderId="3" xfId="0" applyFont="1" applyBorder="1" applyAlignment="1">
      <alignment horizontal="center"/>
    </xf>
    <xf numFmtId="0" fontId="13" fillId="0" borderId="4" xfId="0" applyFont="1" applyBorder="1" applyAlignment="1">
      <alignment horizontal="center"/>
    </xf>
    <xf numFmtId="0" fontId="13" fillId="0" borderId="5" xfId="0" applyFont="1" applyBorder="1" applyAlignment="1">
      <alignment horizontal="center"/>
    </xf>
    <xf numFmtId="165" fontId="2" fillId="0" borderId="11" xfId="0" applyNumberFormat="1" applyFont="1" applyBorder="1" applyAlignment="1">
      <alignment horizontal="center"/>
    </xf>
    <xf numFmtId="165" fontId="2" fillId="0" borderId="12" xfId="0" applyNumberFormat="1" applyFont="1" applyBorder="1" applyAlignment="1">
      <alignment horizontal="center"/>
    </xf>
    <xf numFmtId="165" fontId="2" fillId="0" borderId="13" xfId="0" applyNumberFormat="1" applyFont="1" applyBorder="1" applyAlignment="1">
      <alignment horizontal="center"/>
    </xf>
    <xf numFmtId="165" fontId="13" fillId="0" borderId="3" xfId="0" applyNumberFormat="1" applyFont="1" applyBorder="1" applyAlignment="1">
      <alignment horizontal="center"/>
    </xf>
    <xf numFmtId="165" fontId="0" fillId="0" borderId="4" xfId="0" applyNumberFormat="1" applyBorder="1" applyAlignment="1">
      <alignment horizontal="center"/>
    </xf>
    <xf numFmtId="165" fontId="0" fillId="0" borderId="5" xfId="0" applyNumberFormat="1" applyBorder="1" applyAlignment="1">
      <alignment horizontal="center"/>
    </xf>
    <xf numFmtId="165" fontId="0" fillId="0" borderId="6" xfId="0" applyNumberFormat="1" applyBorder="1"/>
    <xf numFmtId="2" fontId="0" fillId="0" borderId="6" xfId="0" applyNumberFormat="1" applyBorder="1"/>
    <xf numFmtId="2" fontId="0" fillId="0" borderId="8" xfId="0" applyNumberFormat="1" applyBorder="1"/>
    <xf numFmtId="165" fontId="0" fillId="0" borderId="0" xfId="0" applyNumberFormat="1" applyBorder="1"/>
    <xf numFmtId="2" fontId="0" fillId="0" borderId="0" xfId="0" applyNumberFormat="1" applyBorder="1"/>
    <xf numFmtId="2" fontId="0" fillId="0" borderId="9" xfId="0" applyNumberFormat="1" applyBorder="1"/>
    <xf numFmtId="166" fontId="0" fillId="0" borderId="0" xfId="0" applyNumberFormat="1" applyBorder="1"/>
    <xf numFmtId="166" fontId="0" fillId="0" borderId="9" xfId="0" applyNumberFormat="1" applyBorder="1"/>
    <xf numFmtId="164" fontId="0" fillId="0" borderId="0" xfId="0" applyNumberFormat="1" applyBorder="1"/>
    <xf numFmtId="2" fontId="0" fillId="0" borderId="7" xfId="0" applyNumberFormat="1" applyBorder="1"/>
    <xf numFmtId="2" fontId="0" fillId="0" borderId="10" xfId="0" applyNumberFormat="1" applyBorder="1"/>
    <xf numFmtId="166" fontId="0" fillId="0" borderId="6" xfId="0" applyNumberFormat="1" applyBorder="1"/>
    <xf numFmtId="166" fontId="0" fillId="0" borderId="8" xfId="0" applyNumberFormat="1" applyBorder="1"/>
    <xf numFmtId="1" fontId="0" fillId="0" borderId="0" xfId="0" applyNumberFormat="1" applyBorder="1"/>
    <xf numFmtId="166" fontId="0" fillId="0" borderId="7" xfId="0" applyNumberFormat="1" applyBorder="1"/>
    <xf numFmtId="166" fontId="0" fillId="0" borderId="10" xfId="0" applyNumberFormat="1" applyBorder="1"/>
  </cellXfs>
  <cellStyles count="2">
    <cellStyle name="Input" xfId="1" builtinId="2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ing's%20PC/Dropbox/04%20Southampton%20Files/Ammonium%20on%20Biomethanisation%20paper%202019/05%20Version%2027%20Mar%202020/20200321%20YZ%20_%20Modelling%20S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2_T"/>
      <sheetName val="TAN0.75_TAN (Fig S1 &amp; 2)"/>
      <sheetName val="TAN0.75_TAN (Fig S3)"/>
      <sheetName val="TAN_TAN duplicate 1"/>
      <sheetName val="KHKa1 TAN2_1"/>
      <sheetName val="KHKa1 TAN2_2"/>
      <sheetName val="KHKa1 TAN3_1"/>
      <sheetName val="KHKa1 TAN3_2"/>
      <sheetName val="TAN0.75_var, S4"/>
      <sheetName val="TAN0.75_cons"/>
      <sheetName val="TAN0.75_step"/>
      <sheetName val="TAN2_1_var, S5"/>
      <sheetName val="TAN2_1_cons"/>
      <sheetName val="TAN2_2_var, S5"/>
      <sheetName val="TAN2_2_cons"/>
      <sheetName val="TAN3_1_var, S5"/>
      <sheetName val="TAN3_1_cons"/>
      <sheetName val="TAN3_2_var, S5"/>
      <sheetName val="TAN3_2_cons"/>
      <sheetName val="BT_TAN 2"/>
      <sheetName val="BT_TAN3"/>
    </sheetNames>
    <sheetDataSet>
      <sheetData sheetId="0"/>
      <sheetData sheetId="1">
        <row r="13">
          <cell r="C13">
            <v>1.2564274868501863E-8</v>
          </cell>
        </row>
      </sheetData>
      <sheetData sheetId="2">
        <row r="3">
          <cell r="R3" t="str">
            <v>pH</v>
          </cell>
        </row>
      </sheetData>
      <sheetData sheetId="3">
        <row r="3">
          <cell r="R3" t="str">
            <v>pH</v>
          </cell>
        </row>
      </sheetData>
      <sheetData sheetId="4"/>
      <sheetData sheetId="5"/>
      <sheetData sheetId="6"/>
      <sheetData sheetId="7"/>
      <sheetData sheetId="8">
        <row r="1">
          <cell r="AH1">
            <v>1.2564274868501863E-8</v>
          </cell>
        </row>
      </sheetData>
      <sheetData sheetId="9">
        <row r="3">
          <cell r="O3" t="str">
            <v>pH</v>
          </cell>
        </row>
      </sheetData>
      <sheetData sheetId="10"/>
      <sheetData sheetId="11"/>
      <sheetData sheetId="12">
        <row r="3">
          <cell r="J3" t="str">
            <v>pH</v>
          </cell>
        </row>
        <row r="20">
          <cell r="AH20">
            <v>0.57894997810094118</v>
          </cell>
        </row>
      </sheetData>
      <sheetData sheetId="13"/>
      <sheetData sheetId="14">
        <row r="3">
          <cell r="J3" t="str">
            <v>pH</v>
          </cell>
        </row>
      </sheetData>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22"/>
  <sheetViews>
    <sheetView tabSelected="1" workbookViewId="0">
      <selection activeCell="B1" sqref="B1"/>
    </sheetView>
  </sheetViews>
  <sheetFormatPr defaultRowHeight="14.4" x14ac:dyDescent="0.3"/>
  <cols>
    <col min="1" max="1" width="1" customWidth="1"/>
    <col min="2" max="2" width="8" customWidth="1"/>
  </cols>
  <sheetData>
    <row r="1" spans="2:10" ht="15" thickBot="1" x14ac:dyDescent="0.35">
      <c r="B1" t="s">
        <v>0</v>
      </c>
    </row>
    <row r="2" spans="2:10" x14ac:dyDescent="0.3">
      <c r="B2" s="10" t="s">
        <v>1</v>
      </c>
      <c r="C2" s="10" t="s">
        <v>3</v>
      </c>
      <c r="D2" s="11" t="s">
        <v>4</v>
      </c>
      <c r="E2" s="11" t="s">
        <v>5</v>
      </c>
      <c r="F2" s="12" t="s">
        <v>6</v>
      </c>
      <c r="G2" s="11" t="s">
        <v>7</v>
      </c>
      <c r="H2" s="11" t="s">
        <v>8</v>
      </c>
      <c r="I2" s="11" t="s">
        <v>9</v>
      </c>
      <c r="J2" s="12" t="s">
        <v>10</v>
      </c>
    </row>
    <row r="3" spans="2:10" ht="16.8" thickBot="1" x14ac:dyDescent="0.35">
      <c r="B3" s="13" t="s">
        <v>2</v>
      </c>
      <c r="C3" s="69" t="s">
        <v>11</v>
      </c>
      <c r="D3" s="70"/>
      <c r="E3" s="70"/>
      <c r="F3" s="71"/>
      <c r="G3" s="69" t="s">
        <v>11</v>
      </c>
      <c r="H3" s="70"/>
      <c r="I3" s="70"/>
      <c r="J3" s="71"/>
    </row>
    <row r="4" spans="2:10" x14ac:dyDescent="0.3">
      <c r="B4" s="4">
        <v>1</v>
      </c>
      <c r="C4" s="116">
        <v>0.752</v>
      </c>
      <c r="D4" s="119">
        <v>0.752</v>
      </c>
      <c r="E4" s="119">
        <v>0.752</v>
      </c>
      <c r="F4" s="124">
        <v>0.752</v>
      </c>
      <c r="G4" s="119">
        <v>0.752</v>
      </c>
      <c r="H4" s="119">
        <v>0.752</v>
      </c>
      <c r="I4" s="119">
        <v>0.752</v>
      </c>
      <c r="J4" s="124">
        <v>0.752</v>
      </c>
    </row>
    <row r="5" spans="2:10" x14ac:dyDescent="0.3">
      <c r="B5" s="4">
        <v>6</v>
      </c>
      <c r="C5" s="116">
        <v>2.0843799999999999</v>
      </c>
      <c r="D5" s="119">
        <v>1.9515</v>
      </c>
      <c r="E5" s="119">
        <v>2.11781</v>
      </c>
      <c r="F5" s="124">
        <v>1.9913000000000001</v>
      </c>
      <c r="G5" s="119">
        <v>2.8539099999999999</v>
      </c>
      <c r="H5" s="119">
        <v>2.8202400000000001</v>
      </c>
      <c r="I5" s="119">
        <v>2.9220100000000002</v>
      </c>
      <c r="J5" s="124">
        <v>2.80003</v>
      </c>
    </row>
    <row r="6" spans="2:10" x14ac:dyDescent="0.3">
      <c r="B6" s="4">
        <v>22</v>
      </c>
      <c r="C6" s="116">
        <v>2.0848599999999999</v>
      </c>
      <c r="D6" s="119">
        <v>2.0928900000000001</v>
      </c>
      <c r="E6" s="119">
        <v>2.2538800000000001</v>
      </c>
      <c r="F6" s="124">
        <v>2.0764300000000002</v>
      </c>
      <c r="G6" s="119">
        <v>2.7466499999999998</v>
      </c>
      <c r="H6" s="119">
        <v>2.85345</v>
      </c>
      <c r="I6" s="119">
        <v>2.9209399999999999</v>
      </c>
      <c r="J6" s="124">
        <v>2.8601999999999999</v>
      </c>
    </row>
    <row r="7" spans="2:10" x14ac:dyDescent="0.3">
      <c r="B7" s="4">
        <v>29</v>
      </c>
      <c r="C7" s="116">
        <v>2.2101700000000002</v>
      </c>
      <c r="D7" s="119">
        <v>2.4215800000000001</v>
      </c>
      <c r="E7" s="119">
        <v>2.3805499999999999</v>
      </c>
      <c r="F7" s="124">
        <v>2.19597</v>
      </c>
      <c r="G7" s="119">
        <v>2.88375</v>
      </c>
      <c r="H7" s="119">
        <v>3.0194200000000002</v>
      </c>
      <c r="I7" s="119">
        <v>2.9773800000000001</v>
      </c>
      <c r="J7" s="124">
        <v>3.0343300000000002</v>
      </c>
    </row>
    <row r="8" spans="2:10" x14ac:dyDescent="0.3">
      <c r="B8" s="4">
        <v>42</v>
      </c>
      <c r="C8" s="116">
        <v>2.0813100000000002</v>
      </c>
      <c r="D8" s="119">
        <v>2.05626</v>
      </c>
      <c r="E8" s="119">
        <v>2.2261199999999999</v>
      </c>
      <c r="F8" s="124">
        <v>2.22282</v>
      </c>
      <c r="G8" s="119">
        <v>2.6640600000000001</v>
      </c>
      <c r="H8" s="119">
        <v>2.78383</v>
      </c>
      <c r="I8" s="119">
        <v>2.7334999999999998</v>
      </c>
      <c r="J8" s="124">
        <v>2.7673700000000001</v>
      </c>
    </row>
    <row r="9" spans="2:10" x14ac:dyDescent="0.3">
      <c r="B9" s="4">
        <v>55</v>
      </c>
      <c r="C9" s="116">
        <v>1.54714</v>
      </c>
      <c r="D9" s="119">
        <v>1.57378</v>
      </c>
      <c r="E9" s="119">
        <v>1.68449</v>
      </c>
      <c r="F9" s="124">
        <v>1.6941299999999999</v>
      </c>
      <c r="G9" s="119">
        <v>1.95668</v>
      </c>
      <c r="H9" s="119">
        <v>2.0826699999999998</v>
      </c>
      <c r="I9" s="119">
        <v>1.99129</v>
      </c>
      <c r="J9" s="124">
        <v>2.0036700000000001</v>
      </c>
    </row>
    <row r="10" spans="2:10" x14ac:dyDescent="0.3">
      <c r="B10" s="4">
        <v>67</v>
      </c>
      <c r="C10" s="116">
        <v>1.3229500000000001</v>
      </c>
      <c r="D10" s="119">
        <v>1.4080299999999999</v>
      </c>
      <c r="E10" s="119">
        <v>1.4934700000000001</v>
      </c>
      <c r="F10" s="124">
        <v>1.4984900000000001</v>
      </c>
      <c r="G10" s="119">
        <v>1.69465</v>
      </c>
      <c r="H10" s="119">
        <v>1.7419</v>
      </c>
      <c r="I10" s="119">
        <v>1.7202900000000001</v>
      </c>
      <c r="J10" s="124">
        <v>1.7434099999999999</v>
      </c>
    </row>
    <row r="11" spans="2:10" x14ac:dyDescent="0.3">
      <c r="B11" s="4">
        <v>70</v>
      </c>
      <c r="C11" s="116">
        <v>1.99725</v>
      </c>
      <c r="D11" s="119">
        <v>2.1468600000000002</v>
      </c>
      <c r="E11" s="119">
        <v>2.0825999999999998</v>
      </c>
      <c r="F11" s="124">
        <v>2.1346500000000002</v>
      </c>
      <c r="G11" s="119">
        <v>3.0259800000000001</v>
      </c>
      <c r="H11" s="119">
        <v>3.0015700000000001</v>
      </c>
      <c r="I11" s="119">
        <v>3.0363600000000002</v>
      </c>
      <c r="J11" s="124">
        <v>2.9737200000000001</v>
      </c>
    </row>
    <row r="12" spans="2:10" x14ac:dyDescent="0.3">
      <c r="B12" s="4">
        <v>84</v>
      </c>
      <c r="C12" s="116">
        <v>2.24769</v>
      </c>
      <c r="D12" s="119">
        <v>2.4016000000000002</v>
      </c>
      <c r="E12" s="119">
        <v>2.2630300000000001</v>
      </c>
      <c r="F12" s="124">
        <v>2.16669</v>
      </c>
      <c r="G12" s="119">
        <v>2.98231</v>
      </c>
      <c r="H12" s="119">
        <v>3.2496700000000001</v>
      </c>
      <c r="I12" s="119">
        <v>3.1255299999999999</v>
      </c>
      <c r="J12" s="124">
        <v>2.9777100000000001</v>
      </c>
    </row>
    <row r="13" spans="2:10" x14ac:dyDescent="0.3">
      <c r="B13" s="4">
        <v>90</v>
      </c>
      <c r="C13" s="116">
        <v>2.07064</v>
      </c>
      <c r="D13" s="119">
        <v>2.22153</v>
      </c>
      <c r="E13" s="119">
        <v>2.1630099999999999</v>
      </c>
      <c r="F13" s="124">
        <v>2.0548899999999999</v>
      </c>
      <c r="G13" s="119">
        <v>2.8896899999999999</v>
      </c>
      <c r="H13" s="119">
        <v>3.2414200000000002</v>
      </c>
      <c r="I13" s="119">
        <v>3.1459600000000001</v>
      </c>
      <c r="J13" s="124">
        <v>2.9709699999999999</v>
      </c>
    </row>
    <row r="14" spans="2:10" x14ac:dyDescent="0.3">
      <c r="B14" s="4">
        <v>104</v>
      </c>
      <c r="C14" s="116">
        <v>2.19815</v>
      </c>
      <c r="D14" s="119">
        <v>2.3727100000000001</v>
      </c>
      <c r="E14" s="119">
        <v>2.2058</v>
      </c>
      <c r="F14" s="124">
        <v>2.0501800000000001</v>
      </c>
      <c r="G14" s="119">
        <v>2.8283299999999998</v>
      </c>
      <c r="H14" s="119">
        <v>2.9028800000000001</v>
      </c>
      <c r="I14" s="119">
        <v>2.6945800000000002</v>
      </c>
      <c r="J14" s="124">
        <v>3.1351399999999998</v>
      </c>
    </row>
    <row r="15" spans="2:10" x14ac:dyDescent="0.3">
      <c r="B15" s="4">
        <v>113</v>
      </c>
      <c r="C15" s="116">
        <v>2.31595</v>
      </c>
      <c r="D15" s="119">
        <v>2.4787400000000002</v>
      </c>
      <c r="E15" s="119">
        <v>2.2967300000000002</v>
      </c>
      <c r="F15" s="124">
        <v>2.2212000000000001</v>
      </c>
      <c r="G15" s="119">
        <v>3.14933</v>
      </c>
      <c r="H15" s="119">
        <v>3.2275499999999999</v>
      </c>
      <c r="I15" s="119">
        <v>3.1550799999999999</v>
      </c>
      <c r="J15" s="124">
        <v>3.1427299999999998</v>
      </c>
    </row>
    <row r="16" spans="2:10" x14ac:dyDescent="0.3">
      <c r="B16" s="4">
        <v>161</v>
      </c>
      <c r="C16" s="116">
        <v>2.3717999999999999</v>
      </c>
      <c r="D16" s="119">
        <v>2.2941799999999999</v>
      </c>
      <c r="E16" s="119">
        <v>2.3249200000000001</v>
      </c>
      <c r="F16" s="124">
        <v>2.3024300000000002</v>
      </c>
      <c r="G16" s="119">
        <v>3.1133799999999998</v>
      </c>
      <c r="H16" s="119">
        <v>2.93275</v>
      </c>
      <c r="I16" s="119">
        <v>3.17422</v>
      </c>
      <c r="J16" s="124">
        <v>2.9132099999999999</v>
      </c>
    </row>
    <row r="17" spans="2:10" x14ac:dyDescent="0.3">
      <c r="B17" s="4">
        <v>195</v>
      </c>
      <c r="C17" s="116">
        <v>2.38829</v>
      </c>
      <c r="D17" s="119">
        <v>2.5609099999999998</v>
      </c>
      <c r="E17" s="119">
        <v>2.39866</v>
      </c>
      <c r="F17" s="124">
        <v>2.4721899999999999</v>
      </c>
      <c r="G17" s="119">
        <v>2.9819200000000001</v>
      </c>
      <c r="H17" s="119">
        <v>2.9918800000000001</v>
      </c>
      <c r="I17" s="119">
        <v>3.09084</v>
      </c>
      <c r="J17" s="124">
        <v>3.12791</v>
      </c>
    </row>
    <row r="18" spans="2:10" x14ac:dyDescent="0.3">
      <c r="B18" s="4">
        <v>223</v>
      </c>
      <c r="C18" s="116">
        <v>2.1528399999999999</v>
      </c>
      <c r="D18" s="119">
        <v>2.1150799999999998</v>
      </c>
      <c r="E18" s="119">
        <v>2.2738900000000002</v>
      </c>
      <c r="F18" s="124">
        <v>2.20045</v>
      </c>
      <c r="G18" s="119">
        <v>3.0914100000000002</v>
      </c>
      <c r="H18" s="119">
        <v>3.2315200000000002</v>
      </c>
      <c r="I18" s="119">
        <v>3.2486299999999999</v>
      </c>
      <c r="J18" s="124">
        <v>3.0989399999999998</v>
      </c>
    </row>
    <row r="19" spans="2:10" x14ac:dyDescent="0.3">
      <c r="B19" s="4">
        <v>238</v>
      </c>
      <c r="C19" s="116">
        <v>1.8949100000000001</v>
      </c>
      <c r="D19" s="119">
        <v>1.96563</v>
      </c>
      <c r="E19" s="119">
        <v>2.31569</v>
      </c>
      <c r="F19" s="124">
        <v>2.1879499999999998</v>
      </c>
      <c r="G19" s="119">
        <v>3.0491600000000001</v>
      </c>
      <c r="H19" s="119">
        <v>3.2705700000000002</v>
      </c>
      <c r="I19" s="119">
        <v>3.4103599999999998</v>
      </c>
      <c r="J19" s="124">
        <v>3.0944799999999999</v>
      </c>
    </row>
    <row r="20" spans="2:10" x14ac:dyDescent="0.3">
      <c r="B20" s="4">
        <v>265</v>
      </c>
      <c r="C20" s="116">
        <v>1.9802500000000001</v>
      </c>
      <c r="D20" s="119">
        <v>1.99393</v>
      </c>
      <c r="E20" s="119">
        <v>2.3958900000000001</v>
      </c>
      <c r="F20" s="124">
        <v>2.1676600000000001</v>
      </c>
      <c r="G20" s="119">
        <v>3.0998199999999998</v>
      </c>
      <c r="H20" s="119">
        <v>3.2408600000000001</v>
      </c>
      <c r="I20" s="119">
        <v>3.2971900000000001</v>
      </c>
      <c r="J20" s="124">
        <v>3.1519900000000001</v>
      </c>
    </row>
    <row r="21" spans="2:10" x14ac:dyDescent="0.3">
      <c r="B21" s="4">
        <v>295</v>
      </c>
      <c r="C21" s="116">
        <v>1.91025</v>
      </c>
      <c r="D21" s="119">
        <v>1.9239299999999999</v>
      </c>
      <c r="E21" s="119">
        <v>2.1860300000000001</v>
      </c>
      <c r="F21" s="124">
        <v>2.2641499999999999</v>
      </c>
      <c r="G21" s="119">
        <v>3.1443699999999999</v>
      </c>
      <c r="H21" s="119">
        <v>3.1944900000000001</v>
      </c>
      <c r="I21" s="119">
        <v>3.1979000000000002</v>
      </c>
      <c r="J21" s="124">
        <v>3.2518699999999998</v>
      </c>
    </row>
    <row r="22" spans="2:10" ht="15" thickBot="1" x14ac:dyDescent="0.35">
      <c r="B22" s="7">
        <v>320</v>
      </c>
      <c r="C22" s="117">
        <v>1.9541999999999999</v>
      </c>
      <c r="D22" s="120">
        <v>1.9638</v>
      </c>
      <c r="E22" s="120">
        <v>2.1585000000000001</v>
      </c>
      <c r="F22" s="125">
        <v>2.1894</v>
      </c>
      <c r="G22" s="120">
        <v>3.1253000000000002</v>
      </c>
      <c r="H22" s="120">
        <v>3.1158000000000001</v>
      </c>
      <c r="I22" s="120">
        <v>3.2081</v>
      </c>
      <c r="J22" s="125">
        <v>3.1825000000000001</v>
      </c>
    </row>
  </sheetData>
  <mergeCells count="2">
    <mergeCell ref="C3:F3"/>
    <mergeCell ref="G3:J3"/>
  </mergeCells>
  <phoneticPr fontId="3" type="noConversion"/>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AFABD-AA79-4398-8965-F78449E0B859}">
  <dimension ref="A1:AS392"/>
  <sheetViews>
    <sheetView workbookViewId="0"/>
  </sheetViews>
  <sheetFormatPr defaultRowHeight="14.4" x14ac:dyDescent="0.3"/>
  <cols>
    <col min="11" max="12" width="0" hidden="1" customWidth="1"/>
    <col min="16" max="16" width="9.109375" customWidth="1"/>
    <col min="37" max="37" width="20.44140625" customWidth="1"/>
  </cols>
  <sheetData>
    <row r="1" spans="1:45" ht="16.2" thickBot="1" x14ac:dyDescent="0.4">
      <c r="M1" s="29"/>
      <c r="N1" s="29"/>
      <c r="O1" s="29"/>
      <c r="P1" s="29"/>
      <c r="Q1">
        <f>AVERAGE(Q5:Q14)</f>
        <v>0.47199999999999998</v>
      </c>
      <c r="R1">
        <f>AVERAGE(R5:R14)</f>
        <v>7.3159999999999998</v>
      </c>
      <c r="S1" s="30">
        <f>(10^(-R1))^2/(10^(-8.89)+10^(-R1))/Q1</f>
        <v>9.9684521241922991E-8</v>
      </c>
      <c r="T1" s="30"/>
      <c r="U1" s="30"/>
      <c r="V1" s="30"/>
      <c r="W1" s="30"/>
      <c r="AK1" s="31" t="s">
        <v>44</v>
      </c>
      <c r="AL1" s="31" t="s">
        <v>45</v>
      </c>
      <c r="AM1" s="32">
        <f>0.0338844156139202*0.115/0.145</f>
        <v>2.6873846866212577E-2</v>
      </c>
      <c r="AR1" t="s">
        <v>46</v>
      </c>
      <c r="AS1" s="30">
        <f>[1]CO2_T!C13</f>
        <v>1.2564274868501863E-8</v>
      </c>
    </row>
    <row r="2" spans="1:45" x14ac:dyDescent="0.3">
      <c r="M2" s="29"/>
      <c r="N2" s="29"/>
      <c r="O2" s="29"/>
      <c r="P2" s="29"/>
      <c r="Q2" s="87" t="s">
        <v>96</v>
      </c>
      <c r="R2" s="88"/>
      <c r="S2" s="30"/>
      <c r="T2" s="30"/>
      <c r="U2" s="30"/>
      <c r="V2" s="30"/>
      <c r="W2" s="91" t="s">
        <v>97</v>
      </c>
      <c r="AK2" s="31"/>
      <c r="AL2" s="31"/>
      <c r="AM2" s="32"/>
      <c r="AS2" s="30"/>
    </row>
    <row r="3" spans="1:45" ht="16.2" thickBot="1" x14ac:dyDescent="0.4">
      <c r="K3" s="86" t="s">
        <v>47</v>
      </c>
      <c r="L3" s="86"/>
      <c r="M3" s="33"/>
      <c r="N3" s="33"/>
      <c r="O3" s="33"/>
      <c r="P3" s="33"/>
      <c r="Q3" s="89"/>
      <c r="R3" s="90"/>
      <c r="S3" s="34"/>
      <c r="T3" s="34"/>
      <c r="U3" s="34"/>
      <c r="V3" s="34"/>
      <c r="W3" s="92"/>
      <c r="X3" s="34"/>
      <c r="Y3" s="34"/>
      <c r="Z3" s="34" t="s">
        <v>48</v>
      </c>
      <c r="AA3" s="33"/>
      <c r="AB3" s="33"/>
      <c r="AC3" s="33"/>
      <c r="AD3" s="33"/>
      <c r="AE3" s="34" t="s">
        <v>48</v>
      </c>
      <c r="AF3" s="33"/>
      <c r="AG3" s="33"/>
      <c r="AH3" s="33"/>
      <c r="AI3" s="33"/>
      <c r="AJ3" s="33"/>
      <c r="AL3" s="31" t="s">
        <v>49</v>
      </c>
      <c r="AM3" s="35">
        <f>4.3*10^(-7)</f>
        <v>4.2999999999999996E-7</v>
      </c>
      <c r="AP3" t="s">
        <v>50</v>
      </c>
      <c r="AQ3" s="30"/>
    </row>
    <row r="4" spans="1:45" ht="15.6" x14ac:dyDescent="0.35">
      <c r="A4" t="s">
        <v>51</v>
      </c>
      <c r="B4" t="s">
        <v>25</v>
      </c>
      <c r="C4" t="s">
        <v>14</v>
      </c>
      <c r="D4" t="s">
        <v>52</v>
      </c>
      <c r="E4" t="s">
        <v>53</v>
      </c>
      <c r="G4" t="s">
        <v>51</v>
      </c>
      <c r="H4" t="s">
        <v>54</v>
      </c>
      <c r="I4" t="s">
        <v>14</v>
      </c>
      <c r="J4" t="s">
        <v>53</v>
      </c>
      <c r="K4" s="36" t="s">
        <v>54</v>
      </c>
      <c r="L4" s="36" t="s">
        <v>14</v>
      </c>
      <c r="M4" s="36" t="s">
        <v>55</v>
      </c>
      <c r="N4" s="36" t="s">
        <v>56</v>
      </c>
      <c r="O4" s="36" t="s">
        <v>57</v>
      </c>
      <c r="P4" s="36" t="s">
        <v>58</v>
      </c>
      <c r="Q4" s="52" t="s">
        <v>54</v>
      </c>
      <c r="R4" s="53" t="s">
        <v>14</v>
      </c>
      <c r="S4" s="36" t="s">
        <v>59</v>
      </c>
      <c r="T4" s="36" t="s">
        <v>60</v>
      </c>
      <c r="U4" s="36" t="s">
        <v>61</v>
      </c>
      <c r="V4" s="36" t="s">
        <v>62</v>
      </c>
      <c r="W4" s="56" t="s">
        <v>95</v>
      </c>
      <c r="X4" s="36" t="s">
        <v>63</v>
      </c>
      <c r="Y4" s="36" t="s">
        <v>64</v>
      </c>
      <c r="Z4" s="37" t="s">
        <v>65</v>
      </c>
      <c r="AA4" s="36" t="s">
        <v>66</v>
      </c>
      <c r="AB4" s="36" t="s">
        <v>67</v>
      </c>
      <c r="AC4" s="36" t="s">
        <v>68</v>
      </c>
      <c r="AD4" s="36" t="s">
        <v>69</v>
      </c>
      <c r="AE4" s="37" t="s">
        <v>65</v>
      </c>
      <c r="AF4" s="36" t="s">
        <v>66</v>
      </c>
      <c r="AG4" s="36" t="s">
        <v>67</v>
      </c>
      <c r="AH4" s="36" t="s">
        <v>68</v>
      </c>
      <c r="AI4" s="36" t="s">
        <v>69</v>
      </c>
      <c r="AJ4" s="36"/>
      <c r="AL4" s="31" t="s">
        <v>70</v>
      </c>
      <c r="AM4" s="35">
        <f>6.32*10^(-8)</f>
        <v>6.320000000000001E-8</v>
      </c>
      <c r="AP4" s="38" t="s">
        <v>65</v>
      </c>
      <c r="AQ4" t="s">
        <v>71</v>
      </c>
      <c r="AR4" t="s">
        <v>72</v>
      </c>
      <c r="AS4" t="s">
        <v>73</v>
      </c>
    </row>
    <row r="5" spans="1:45" x14ac:dyDescent="0.3">
      <c r="A5" s="39">
        <v>82.004861111112405</v>
      </c>
      <c r="B5">
        <v>47.4</v>
      </c>
      <c r="C5">
        <v>7.28</v>
      </c>
      <c r="D5" s="39"/>
      <c r="E5" s="39"/>
      <c r="F5" s="39"/>
      <c r="G5" s="39">
        <v>82</v>
      </c>
      <c r="H5" s="40">
        <f>B5/100</f>
        <v>0.47399999999999998</v>
      </c>
      <c r="I5" s="41">
        <f>C5</f>
        <v>7.28</v>
      </c>
      <c r="J5" s="39">
        <f>$J$7+($J$14-$J$7)*(G5-$G$7)/($G$14-$G$7)</f>
        <v>992.11310382686713</v>
      </c>
      <c r="K5">
        <v>0.47399999999999998</v>
      </c>
      <c r="L5">
        <v>7.32</v>
      </c>
      <c r="M5" s="29">
        <f>J5/1000/14</f>
        <v>7.0865221701919084E-2</v>
      </c>
      <c r="N5" s="29">
        <f>M5</f>
        <v>7.0865221701919084E-2</v>
      </c>
      <c r="O5" s="29">
        <f t="shared" ref="O5:P5" si="0">N5</f>
        <v>7.0865221701919084E-2</v>
      </c>
      <c r="P5" s="29">
        <f t="shared" si="0"/>
        <v>7.0865221701919084E-2</v>
      </c>
      <c r="Q5" s="54">
        <v>0.47399999999999998</v>
      </c>
      <c r="R5" s="54">
        <v>7.28</v>
      </c>
      <c r="S5" s="41">
        <f t="shared" ref="S5:S68" si="1">-LOG10(($AS$15*Q5+(($AS$15*Q5)^2-4*M5*(-$AS$15*Q5*10^(-8.89)))^0.5)/(2*M5))</f>
        <v>7.3548501808044042</v>
      </c>
      <c r="T5" s="41">
        <f>-LOG10(($AS$15*Q5+(($AS$15*Q5)^2-4*N5*(-$AS$15*Q5*10^(-8.89)))^0.5)/(2*N5))</f>
        <v>7.3548501808044042</v>
      </c>
      <c r="U5" s="41">
        <f>-LOG10(($AS$15*Q5+(($AS$15*Q5)^2-4*O5*(-$AS$15*Q5*10^(-8.89)))^0.5)/(2*O5))</f>
        <v>7.3548501808044042</v>
      </c>
      <c r="V5" s="41">
        <f>-LOG10(($AS$15*Q5+(($AS$15*Q5)^2-4*P5*(-$AS$15*Q5*10^(-8.89)))^0.5)/(2*P5))</f>
        <v>7.3548501808044042</v>
      </c>
      <c r="W5" s="55">
        <f>-LOG10(($S$1*Q5+($S$1*$S$1*Q5*Q5+4*$S$1*Q5*10^(-8.89))^0.5)/2)</f>
        <v>7.3142100589901746</v>
      </c>
      <c r="X5" s="41">
        <f>-LOG10(AD5)</f>
        <v>7.3678494536614219</v>
      </c>
      <c r="Y5" s="41">
        <f>-LOG(AI5)</f>
        <v>7.3665753412158237</v>
      </c>
      <c r="Z5" s="30">
        <f t="shared" ref="Z5:Z68" si="2">$AN$10*(1/($AM$4/10^(-S5)+1)-1/($AM$4/10^(-$AL$16)+1))</f>
        <v>2.1514168232742567E-3</v>
      </c>
      <c r="AA5" s="30">
        <f t="shared" ref="AA5:AA68" si="3">M5+Z5</f>
        <v>7.3016638525193342E-2</v>
      </c>
      <c r="AB5" s="30">
        <f t="shared" ref="AB5:AB68" si="4">Z5*10^(-8.89)-$AS$15*Q5</f>
        <v>-3.0388017967397847E-9</v>
      </c>
      <c r="AC5" s="30">
        <f t="shared" ref="AC5:AC68" si="5">-$AS$15*Q5*10^(-8.89)</f>
        <v>-3.918305515526649E-18</v>
      </c>
      <c r="AD5" s="30">
        <f>(-AB5+(AB5*AB5-4*AA5*AC5)^0.5)/(2*AA5)</f>
        <v>4.286971006737263E-8</v>
      </c>
      <c r="AE5" s="30">
        <f>$AN$10*(1/($AM$4/10^(-X5)+1)-1/($AM$4/10^(-$AL$16)+1))</f>
        <v>1.9376941900859264E-3</v>
      </c>
      <c r="AF5" s="30">
        <f t="shared" ref="AF5:AF68" si="6">M5+AE5</f>
        <v>7.2802915892005007E-2</v>
      </c>
      <c r="AG5" s="30">
        <f t="shared" ref="AG5:AG68" si="7">AE5*10^(-8.89)-$AS$15*Q5</f>
        <v>-3.039077124826176E-9</v>
      </c>
      <c r="AH5" s="30">
        <f t="shared" ref="AH5:AH68" si="8">-$AS$15*Q5*10^(-8.89)</f>
        <v>-3.918305515526649E-18</v>
      </c>
      <c r="AI5" s="30">
        <f>(-AG5+(AG5*AG5-4*AF5*AH5)^0.5)/(2*AF5)</f>
        <v>4.2995663847171204E-8</v>
      </c>
      <c r="AK5" s="31"/>
      <c r="AL5" s="31"/>
      <c r="AM5" s="31"/>
      <c r="AN5" s="32"/>
      <c r="AO5" s="31"/>
      <c r="AP5" s="30">
        <f t="shared" ref="AP5:AP14" si="9">$AN$10*(1/($AM$4/(10^(-R5))+1)-1/($AM$4/(10^(-$AL$16))+1))</f>
        <v>3.4013894645322949E-3</v>
      </c>
      <c r="AQ5" s="29">
        <f>(10^(-R5)/(10^(-8.89)+10^(-R5)))*(J5/1000/14)</f>
        <v>6.9167364245051474E-2</v>
      </c>
      <c r="AR5" s="29">
        <f>AQ5</f>
        <v>6.9167364245051474E-2</v>
      </c>
      <c r="AS5" s="30">
        <f>AR5*10^(-R5)/Q5</f>
        <v>7.6581326501300311E-9</v>
      </c>
    </row>
    <row r="6" spans="1:45" ht="16.5" customHeight="1" x14ac:dyDescent="0.3">
      <c r="A6" s="39">
        <v>83.020833333335759</v>
      </c>
      <c r="B6">
        <v>47.7</v>
      </c>
      <c r="C6">
        <v>7.33</v>
      </c>
      <c r="D6" s="39">
        <v>12.5</v>
      </c>
      <c r="E6" s="39"/>
      <c r="F6" s="39"/>
      <c r="G6" s="39">
        <v>83</v>
      </c>
      <c r="H6" s="40">
        <f t="shared" ref="H6:H69" si="10">B6/100</f>
        <v>0.47700000000000004</v>
      </c>
      <c r="I6" s="41">
        <f t="shared" ref="I6:I69" si="11">C6</f>
        <v>7.33</v>
      </c>
      <c r="J6" s="39">
        <f>$J$7+($J$14-$J$7)*(G6-$G$7)/($G$14-$G$7)</f>
        <v>971.61991253511951</v>
      </c>
      <c r="K6">
        <v>0.48</v>
      </c>
      <c r="L6">
        <v>7.3</v>
      </c>
      <c r="M6" s="29">
        <f t="shared" ref="M6:M14" si="12">J6/1000/14</f>
        <v>6.9401422323937104E-2</v>
      </c>
      <c r="N6" s="29">
        <f t="shared" ref="N6:P14" si="13">M6</f>
        <v>6.9401422323937104E-2</v>
      </c>
      <c r="O6" s="29">
        <f t="shared" si="13"/>
        <v>6.9401422323937104E-2</v>
      </c>
      <c r="P6" s="29">
        <f t="shared" si="13"/>
        <v>6.9401422323937104E-2</v>
      </c>
      <c r="Q6" s="54">
        <v>0.47699999999999998</v>
      </c>
      <c r="R6" s="54">
        <v>7.33</v>
      </c>
      <c r="S6" s="41">
        <f t="shared" si="1"/>
        <v>7.343366636398887</v>
      </c>
      <c r="T6" s="41">
        <f t="shared" ref="T6:T15" si="14">-LOG10(($AS$15*Q6+(($AS$15*Q6)^2-4*N6*(-$AS$15*Q6*10^(-8.89)))^0.5)/(2*N6))</f>
        <v>7.343366636398887</v>
      </c>
      <c r="U6" s="41">
        <f t="shared" ref="U6:U69" si="15">-LOG10(($AS$15*Q6+(($AS$15*Q6)^2-4*O6*(-$AS$15*Q6*10^(-8.89)))^0.5)/(2*O6))</f>
        <v>7.343366636398887</v>
      </c>
      <c r="V6" s="41">
        <f t="shared" ref="V6:V69" si="16">-LOG10(($AS$15*Q6+(($AS$15*Q6)^2-4*P6*(-$AS$15*Q6*10^(-8.89)))^0.5)/(2*P6))</f>
        <v>7.343366636398887</v>
      </c>
      <c r="W6" s="55">
        <f t="shared" ref="W6:W69" si="17">-LOG10(($S$1*Q6+($S$1*$S$1*Q6*Q6+4*$S$1*Q6*10^(-8.89))^0.5)/2)</f>
        <v>7.3115389220500191</v>
      </c>
      <c r="X6" s="41">
        <f t="shared" ref="X6:X69" si="18">-LOG10(AD6)</f>
        <v>7.3577864893651173</v>
      </c>
      <c r="Y6" s="41">
        <f t="shared" ref="Y6:Y69" si="19">-LOG(AI6)</f>
        <v>7.3563414375092107</v>
      </c>
      <c r="Z6" s="30">
        <f t="shared" si="2"/>
        <v>2.3411675230786771E-3</v>
      </c>
      <c r="AA6" s="30">
        <f t="shared" si="3"/>
        <v>7.1742589847015786E-2</v>
      </c>
      <c r="AB6" s="30">
        <f t="shared" si="4"/>
        <v>-3.0578078147801181E-9</v>
      </c>
      <c r="AC6" s="30">
        <f t="shared" si="5"/>
        <v>-3.9431049175236526E-18</v>
      </c>
      <c r="AD6" s="30">
        <f t="shared" ref="AD6:AD69" si="20">(-AB6+(AB6*AB6-4*AA6*AC6)^0.5)/(2*AA6)</f>
        <v>4.3874634404980637E-8</v>
      </c>
      <c r="AE6" s="30">
        <f t="shared" ref="AE6:AE69" si="21">$AN$10*(1/($AM$4/10^(-X6)+1)-1/($AM$4/10^(-$AL$16)+1))</f>
        <v>2.1030381419347554E-3</v>
      </c>
      <c r="AF6" s="30">
        <f t="shared" si="6"/>
        <v>7.1504460465871861E-2</v>
      </c>
      <c r="AG6" s="30">
        <f t="shared" si="7"/>
        <v>-3.0581145848486218E-9</v>
      </c>
      <c r="AH6" s="30">
        <f t="shared" si="8"/>
        <v>-3.9431049175236526E-18</v>
      </c>
      <c r="AI6" s="30">
        <f t="shared" ref="AI6:AI69" si="22">(-AG6+(AG6*AG6-4*AF6*AH6)^0.5)/(2*AF6)</f>
        <v>4.4020864027096714E-8</v>
      </c>
      <c r="AP6" s="30">
        <f t="shared" si="9"/>
        <v>2.5630705467831446E-3</v>
      </c>
      <c r="AQ6" s="29">
        <f t="shared" ref="AQ6:AQ14" si="23">(10^(-R6)/(10^(-8.89)+10^(-R6)))*(J6/1000/14)</f>
        <v>6.7541183657079479E-2</v>
      </c>
      <c r="AR6" s="29">
        <f t="shared" ref="AR6:AR14" si="24">AQ6</f>
        <v>6.7541183657079479E-2</v>
      </c>
      <c r="AS6" s="30">
        <f>AR6*10^(-R6)/Q6</f>
        <v>6.6229318827145993E-9</v>
      </c>
    </row>
    <row r="7" spans="1:45" x14ac:dyDescent="0.3">
      <c r="A7" s="39">
        <v>84.009027777778101</v>
      </c>
      <c r="B7">
        <v>47.6</v>
      </c>
      <c r="C7">
        <v>7.31</v>
      </c>
      <c r="D7" s="39"/>
      <c r="E7" s="39">
        <v>946.82656379821935</v>
      </c>
      <c r="F7" s="39">
        <v>955.42687868852465</v>
      </c>
      <c r="G7" s="39">
        <v>84</v>
      </c>
      <c r="H7" s="40">
        <f t="shared" si="10"/>
        <v>0.47600000000000003</v>
      </c>
      <c r="I7" s="41">
        <f t="shared" si="11"/>
        <v>7.31</v>
      </c>
      <c r="J7" s="42">
        <f>AVERAGE(E7:F7)</f>
        <v>951.126721243372</v>
      </c>
      <c r="K7">
        <v>0.47699999999999998</v>
      </c>
      <c r="L7">
        <v>7.29</v>
      </c>
      <c r="M7" s="29">
        <f t="shared" si="12"/>
        <v>6.7937622945955151E-2</v>
      </c>
      <c r="N7" s="29">
        <f t="shared" si="13"/>
        <v>6.7937622945955151E-2</v>
      </c>
      <c r="O7" s="29">
        <f t="shared" si="13"/>
        <v>6.7937622945955151E-2</v>
      </c>
      <c r="P7" s="29">
        <f t="shared" si="13"/>
        <v>6.7937622945955151E-2</v>
      </c>
      <c r="Q7" s="54">
        <v>0.47599999999999998</v>
      </c>
      <c r="R7" s="54">
        <v>7.31</v>
      </c>
      <c r="S7" s="41">
        <f t="shared" si="1"/>
        <v>7.3352423913426126</v>
      </c>
      <c r="T7" s="41">
        <f t="shared" si="14"/>
        <v>7.3352423913426126</v>
      </c>
      <c r="U7" s="41">
        <f t="shared" si="15"/>
        <v>7.3352423913426126</v>
      </c>
      <c r="V7" s="41">
        <f t="shared" si="16"/>
        <v>7.3352423913426126</v>
      </c>
      <c r="W7" s="55">
        <f t="shared" si="17"/>
        <v>7.3124274744849806</v>
      </c>
      <c r="X7" s="41">
        <f t="shared" si="18"/>
        <v>7.350799836542147</v>
      </c>
      <c r="Y7" s="41">
        <f t="shared" si="19"/>
        <v>7.349206476961033</v>
      </c>
      <c r="Z7" s="30">
        <f t="shared" si="2"/>
        <v>2.4759129518291696E-3</v>
      </c>
      <c r="AA7" s="30">
        <f t="shared" si="3"/>
        <v>7.0413535897784318E-2</v>
      </c>
      <c r="AB7" s="30">
        <f t="shared" si="4"/>
        <v>-3.0512174076105076E-9</v>
      </c>
      <c r="AC7" s="30">
        <f t="shared" si="5"/>
        <v>-3.9348384501913183E-18</v>
      </c>
      <c r="AD7" s="30">
        <f t="shared" si="20"/>
        <v>4.4586169575950909E-8</v>
      </c>
      <c r="AE7" s="30">
        <f t="shared" si="21"/>
        <v>2.2182453532553722E-3</v>
      </c>
      <c r="AF7" s="30">
        <f t="shared" si="6"/>
        <v>7.0155868299210528E-2</v>
      </c>
      <c r="AG7" s="30">
        <f t="shared" si="7"/>
        <v>-3.0515493477788559E-9</v>
      </c>
      <c r="AH7" s="30">
        <f t="shared" si="8"/>
        <v>-3.9348384501913183E-18</v>
      </c>
      <c r="AI7" s="30">
        <f t="shared" si="22"/>
        <v>4.4750049808558037E-8</v>
      </c>
      <c r="AK7" s="31" t="s">
        <v>74</v>
      </c>
      <c r="AL7" s="31" t="s">
        <v>75</v>
      </c>
      <c r="AM7" t="s">
        <v>76</v>
      </c>
      <c r="AP7" s="30">
        <f t="shared" si="9"/>
        <v>2.8969745705617993E-3</v>
      </c>
      <c r="AQ7" s="29">
        <f t="shared" si="23"/>
        <v>6.6196478168916134E-2</v>
      </c>
      <c r="AR7" s="29">
        <f t="shared" si="24"/>
        <v>6.6196478168916134E-2</v>
      </c>
      <c r="AS7" s="30">
        <f t="shared" ref="AS7:AS14" si="25">AR7*10^(-R7)/Q7</f>
        <v>6.8112674209917708E-9</v>
      </c>
    </row>
    <row r="8" spans="1:45" x14ac:dyDescent="0.3">
      <c r="A8" s="39">
        <v>84.993055555554747</v>
      </c>
      <c r="B8">
        <v>47.2</v>
      </c>
      <c r="C8">
        <v>7.31</v>
      </c>
      <c r="D8" s="39">
        <v>24.1</v>
      </c>
      <c r="E8" s="39"/>
      <c r="F8" s="39"/>
      <c r="G8" s="39">
        <v>85</v>
      </c>
      <c r="H8" s="40">
        <f t="shared" si="10"/>
        <v>0.47200000000000003</v>
      </c>
      <c r="I8" s="41">
        <f t="shared" si="11"/>
        <v>7.31</v>
      </c>
      <c r="J8" s="39">
        <f>$J$7+($J$14-$J$7)*(G8-$G$7)/($G$14-$G$7)</f>
        <v>930.6335299516245</v>
      </c>
      <c r="K8">
        <v>0.47599999999999998</v>
      </c>
      <c r="L8">
        <v>7.29</v>
      </c>
      <c r="M8" s="29">
        <f t="shared" si="12"/>
        <v>6.6473823567973184E-2</v>
      </c>
      <c r="N8" s="29">
        <f t="shared" si="13"/>
        <v>6.6473823567973184E-2</v>
      </c>
      <c r="O8" s="29">
        <f t="shared" si="13"/>
        <v>6.6473823567973184E-2</v>
      </c>
      <c r="P8" s="29">
        <f t="shared" si="13"/>
        <v>6.6473823567973184E-2</v>
      </c>
      <c r="Q8" s="54">
        <v>0.47199999999999998</v>
      </c>
      <c r="R8" s="54">
        <v>7.31</v>
      </c>
      <c r="S8" s="41">
        <f t="shared" si="1"/>
        <v>7.3295997280211544</v>
      </c>
      <c r="T8" s="41">
        <f t="shared" si="14"/>
        <v>7.3295997280211544</v>
      </c>
      <c r="U8" s="41">
        <f t="shared" si="15"/>
        <v>7.3295997280211544</v>
      </c>
      <c r="V8" s="41">
        <f t="shared" si="16"/>
        <v>7.3295997280211544</v>
      </c>
      <c r="W8" s="55">
        <f t="shared" si="17"/>
        <v>7.3160000000000007</v>
      </c>
      <c r="X8" s="41">
        <f t="shared" si="18"/>
        <v>7.3460842523067926</v>
      </c>
      <c r="Y8" s="41">
        <f t="shared" si="19"/>
        <v>7.3443589065713963</v>
      </c>
      <c r="Z8" s="30">
        <f t="shared" si="2"/>
        <v>2.5697318233675534E-3</v>
      </c>
      <c r="AA8" s="30">
        <f t="shared" si="3"/>
        <v>6.9043555391340744E-2</v>
      </c>
      <c r="AB8" s="30">
        <f t="shared" si="4"/>
        <v>-3.0254292597655873E-9</v>
      </c>
      <c r="AC8" s="30">
        <f t="shared" si="5"/>
        <v>-3.9017725808619789E-18</v>
      </c>
      <c r="AD8" s="30">
        <f t="shared" si="20"/>
        <v>4.5072925543752829E-8</v>
      </c>
      <c r="AE8" s="30">
        <f t="shared" si="21"/>
        <v>2.2961855155447632E-3</v>
      </c>
      <c r="AF8" s="30">
        <f t="shared" si="6"/>
        <v>6.8770009083517949E-2</v>
      </c>
      <c r="AG8" s="30">
        <f t="shared" si="7"/>
        <v>-3.0257816556740073E-9</v>
      </c>
      <c r="AH8" s="30">
        <f t="shared" si="8"/>
        <v>-3.9017725808619789E-18</v>
      </c>
      <c r="AI8" s="30">
        <f t="shared" si="22"/>
        <v>4.5252345410415535E-8</v>
      </c>
      <c r="AK8" s="31" t="s">
        <v>77</v>
      </c>
      <c r="AL8">
        <v>0.46799999999999997</v>
      </c>
      <c r="AM8" s="39">
        <v>136</v>
      </c>
      <c r="AN8" s="29">
        <f>AL8/AM8</f>
        <v>3.4411764705882353E-3</v>
      </c>
      <c r="AO8" t="s">
        <v>78</v>
      </c>
      <c r="AP8" s="30">
        <f t="shared" si="9"/>
        <v>2.8969745705617993E-3</v>
      </c>
      <c r="AQ8" s="29">
        <f t="shared" si="23"/>
        <v>6.4770193889801167E-2</v>
      </c>
      <c r="AR8" s="29">
        <f t="shared" si="24"/>
        <v>6.4770193889801167E-2</v>
      </c>
      <c r="AS8" s="30">
        <f t="shared" si="25"/>
        <v>6.7209892147483318E-9</v>
      </c>
    </row>
    <row r="9" spans="1:45" x14ac:dyDescent="0.3">
      <c r="A9" s="39">
        <v>85.984027777776646</v>
      </c>
      <c r="B9">
        <v>46.8</v>
      </c>
      <c r="C9">
        <v>7.37</v>
      </c>
      <c r="D9" s="39"/>
      <c r="E9" s="39"/>
      <c r="F9" s="39"/>
      <c r="G9" s="39">
        <v>86</v>
      </c>
      <c r="H9" s="40">
        <f t="shared" si="10"/>
        <v>0.46799999999999997</v>
      </c>
      <c r="I9" s="41">
        <f t="shared" si="11"/>
        <v>7.37</v>
      </c>
      <c r="J9" s="39">
        <f t="shared" ref="J9:J13" si="26">$J$7+($J$14-$J$7)*(G9-$G$7)/($G$14-$G$7)</f>
        <v>910.14033865987687</v>
      </c>
      <c r="K9">
        <v>0.46800000000000003</v>
      </c>
      <c r="L9">
        <v>7.37</v>
      </c>
      <c r="M9" s="29">
        <f t="shared" si="12"/>
        <v>6.5010024189991203E-2</v>
      </c>
      <c r="N9" s="29">
        <f t="shared" si="13"/>
        <v>6.5010024189991203E-2</v>
      </c>
      <c r="O9" s="29">
        <f t="shared" si="13"/>
        <v>6.5010024189991203E-2</v>
      </c>
      <c r="P9" s="29">
        <f t="shared" si="13"/>
        <v>6.5010024189991203E-2</v>
      </c>
      <c r="Q9" s="54">
        <v>0.46800000000000003</v>
      </c>
      <c r="R9" s="54">
        <v>7.37</v>
      </c>
      <c r="S9" s="41">
        <f t="shared" si="1"/>
        <v>7.323780371709284</v>
      </c>
      <c r="T9" s="41">
        <f t="shared" si="14"/>
        <v>7.323780371709284</v>
      </c>
      <c r="U9" s="41">
        <f t="shared" si="15"/>
        <v>7.323780371709284</v>
      </c>
      <c r="V9" s="41">
        <f t="shared" si="16"/>
        <v>7.323780371709284</v>
      </c>
      <c r="W9" s="55">
        <f t="shared" si="17"/>
        <v>7.3196021964884599</v>
      </c>
      <c r="X9" s="41">
        <f t="shared" si="18"/>
        <v>7.3412516795828884</v>
      </c>
      <c r="Y9" s="41">
        <f t="shared" si="19"/>
        <v>7.3393822964221007</v>
      </c>
      <c r="Z9" s="30">
        <f t="shared" si="2"/>
        <v>2.6666787561728188E-3</v>
      </c>
      <c r="AA9" s="30">
        <f t="shared" si="3"/>
        <v>6.7676702946164027E-2</v>
      </c>
      <c r="AB9" s="30">
        <f t="shared" si="4"/>
        <v>-2.9996370821971431E-9</v>
      </c>
      <c r="AC9" s="30">
        <f t="shared" si="5"/>
        <v>-3.8687067115326411E-18</v>
      </c>
      <c r="AD9" s="30">
        <f t="shared" si="20"/>
        <v>4.5577271289300135E-8</v>
      </c>
      <c r="AE9" s="30">
        <f t="shared" si="21"/>
        <v>2.3762063840982845E-3</v>
      </c>
      <c r="AF9" s="30">
        <f t="shared" si="6"/>
        <v>6.738623057408949E-2</v>
      </c>
      <c r="AG9" s="30">
        <f t="shared" si="7"/>
        <v>-3.0000112831002471E-9</v>
      </c>
      <c r="AH9" s="30">
        <f t="shared" si="8"/>
        <v>-3.8687067115326411E-18</v>
      </c>
      <c r="AI9" s="30">
        <f t="shared" si="22"/>
        <v>4.577387755857384E-8</v>
      </c>
      <c r="AK9" s="31" t="s">
        <v>79</v>
      </c>
      <c r="AL9" s="41">
        <v>3.7099500000000001</v>
      </c>
      <c r="AM9" s="39">
        <v>142</v>
      </c>
      <c r="AN9" s="29">
        <f>AL9/AM9</f>
        <v>2.6126408450704224E-2</v>
      </c>
      <c r="AO9" t="s">
        <v>78</v>
      </c>
      <c r="AP9" s="30">
        <f t="shared" si="9"/>
        <v>1.9024523746244547E-3</v>
      </c>
      <c r="AQ9" s="29">
        <f t="shared" si="23"/>
        <v>6.3104304655887997E-2</v>
      </c>
      <c r="AR9" s="29">
        <f t="shared" si="24"/>
        <v>6.3104304655887997E-2</v>
      </c>
      <c r="AS9" s="30">
        <f t="shared" si="25"/>
        <v>5.751923913337134E-9</v>
      </c>
    </row>
    <row r="10" spans="1:45" x14ac:dyDescent="0.3">
      <c r="A10" s="39">
        <v>86.986111111109494</v>
      </c>
      <c r="B10">
        <v>47.4</v>
      </c>
      <c r="C10">
        <v>7.31</v>
      </c>
      <c r="D10" s="39">
        <v>35.599999999999994</v>
      </c>
      <c r="E10" s="39"/>
      <c r="F10" s="39"/>
      <c r="G10" s="39">
        <v>87</v>
      </c>
      <c r="H10" s="40">
        <f t="shared" si="10"/>
        <v>0.47399999999999998</v>
      </c>
      <c r="I10" s="41">
        <f t="shared" si="11"/>
        <v>7.31</v>
      </c>
      <c r="J10" s="39">
        <f t="shared" si="26"/>
        <v>889.64714736812937</v>
      </c>
      <c r="K10">
        <v>0.47399999999999998</v>
      </c>
      <c r="L10">
        <v>7.32</v>
      </c>
      <c r="M10" s="29">
        <f t="shared" si="12"/>
        <v>6.3546224812009236E-2</v>
      </c>
      <c r="N10" s="29">
        <f t="shared" si="13"/>
        <v>6.3546224812009236E-2</v>
      </c>
      <c r="O10" s="29">
        <f t="shared" si="13"/>
        <v>6.3546224812009236E-2</v>
      </c>
      <c r="P10" s="29">
        <f t="shared" si="13"/>
        <v>6.3546224812009236E-2</v>
      </c>
      <c r="Q10" s="54">
        <v>0.47399999999999998</v>
      </c>
      <c r="R10" s="54">
        <v>7.31</v>
      </c>
      <c r="S10" s="41">
        <f t="shared" si="1"/>
        <v>7.3087480374067626</v>
      </c>
      <c r="T10" s="41">
        <f t="shared" si="14"/>
        <v>7.3087480374067626</v>
      </c>
      <c r="U10" s="41">
        <f t="shared" si="15"/>
        <v>7.3087480374067626</v>
      </c>
      <c r="V10" s="41">
        <f t="shared" si="16"/>
        <v>7.3087480374067626</v>
      </c>
      <c r="W10" s="55">
        <f t="shared" si="17"/>
        <v>7.3142100589901746</v>
      </c>
      <c r="X10" s="41">
        <f t="shared" si="18"/>
        <v>7.3282588850276076</v>
      </c>
      <c r="Y10" s="41">
        <f t="shared" si="19"/>
        <v>7.3261227283768582</v>
      </c>
      <c r="Z10" s="30">
        <f t="shared" si="2"/>
        <v>2.9179448670553945E-3</v>
      </c>
      <c r="AA10" s="30">
        <f t="shared" si="3"/>
        <v>6.6464169679064627E-2</v>
      </c>
      <c r="AB10" s="30">
        <f t="shared" si="4"/>
        <v>-3.0378143173310233E-9</v>
      </c>
      <c r="AC10" s="30">
        <f t="shared" si="5"/>
        <v>-3.918305515526649E-18</v>
      </c>
      <c r="AD10" s="30">
        <f t="shared" si="20"/>
        <v>4.6961408593878216E-8</v>
      </c>
      <c r="AE10" s="30">
        <f t="shared" si="21"/>
        <v>2.5920526123742261E-3</v>
      </c>
      <c r="AF10" s="30">
        <f t="shared" si="6"/>
        <v>6.6138277424383468E-2</v>
      </c>
      <c r="AG10" s="30">
        <f t="shared" si="7"/>
        <v>-3.0382341478820167E-9</v>
      </c>
      <c r="AH10" s="30">
        <f t="shared" si="8"/>
        <v>-3.918305515526649E-18</v>
      </c>
      <c r="AI10" s="30">
        <f t="shared" si="22"/>
        <v>4.7192965862130578E-8</v>
      </c>
      <c r="AK10" s="31" t="s">
        <v>80</v>
      </c>
      <c r="AL10" s="41">
        <v>0.16875000000000001</v>
      </c>
      <c r="AM10" t="s">
        <v>81</v>
      </c>
      <c r="AN10" s="29">
        <f>AN8+AN9</f>
        <v>2.956758492129246E-2</v>
      </c>
      <c r="AO10" t="s">
        <v>78</v>
      </c>
      <c r="AP10" s="30">
        <f t="shared" si="9"/>
        <v>2.8969745705617993E-3</v>
      </c>
      <c r="AQ10" s="29">
        <f t="shared" si="23"/>
        <v>6.1917625331571212E-2</v>
      </c>
      <c r="AR10" s="29">
        <f t="shared" si="24"/>
        <v>6.1917625331571212E-2</v>
      </c>
      <c r="AS10" s="30">
        <f t="shared" si="25"/>
        <v>6.3978779394503606E-9</v>
      </c>
    </row>
    <row r="11" spans="1:45" x14ac:dyDescent="0.3">
      <c r="A11" s="39">
        <v>88.025694444440887</v>
      </c>
      <c r="B11">
        <v>47.4</v>
      </c>
      <c r="C11">
        <v>7.33</v>
      </c>
      <c r="D11" s="39"/>
      <c r="E11" s="39"/>
      <c r="F11" s="39"/>
      <c r="G11" s="39">
        <v>88</v>
      </c>
      <c r="H11" s="40">
        <f t="shared" si="10"/>
        <v>0.47399999999999998</v>
      </c>
      <c r="I11" s="41">
        <f t="shared" si="11"/>
        <v>7.33</v>
      </c>
      <c r="J11" s="39">
        <f t="shared" si="26"/>
        <v>869.15395607638186</v>
      </c>
      <c r="K11">
        <v>0.47399999999999998</v>
      </c>
      <c r="L11">
        <v>7.3</v>
      </c>
      <c r="M11" s="29">
        <f t="shared" si="12"/>
        <v>6.2082425434027276E-2</v>
      </c>
      <c r="N11" s="29">
        <f t="shared" si="13"/>
        <v>6.2082425434027276E-2</v>
      </c>
      <c r="O11" s="29">
        <f t="shared" si="13"/>
        <v>6.2082425434027276E-2</v>
      </c>
      <c r="P11" s="29">
        <f t="shared" si="13"/>
        <v>6.2082425434027276E-2</v>
      </c>
      <c r="Q11" s="54">
        <v>0.47399999999999998</v>
      </c>
      <c r="R11" s="54">
        <v>7.33</v>
      </c>
      <c r="S11" s="41">
        <f t="shared" si="1"/>
        <v>7.2988764687878582</v>
      </c>
      <c r="T11" s="41">
        <f t="shared" si="14"/>
        <v>7.2988764687878582</v>
      </c>
      <c r="U11" s="41">
        <f t="shared" si="15"/>
        <v>7.2988764687878582</v>
      </c>
      <c r="V11" s="41">
        <f t="shared" si="16"/>
        <v>7.2988764687878582</v>
      </c>
      <c r="W11" s="55">
        <f t="shared" si="17"/>
        <v>7.3142100589901746</v>
      </c>
      <c r="X11" s="41">
        <f t="shared" si="18"/>
        <v>7.3199421763900299</v>
      </c>
      <c r="Y11" s="41">
        <f t="shared" si="19"/>
        <v>7.317582839840612</v>
      </c>
      <c r="Z11" s="30">
        <f t="shared" si="2"/>
        <v>3.0835518474537265E-3</v>
      </c>
      <c r="AA11" s="30">
        <f t="shared" si="3"/>
        <v>6.5165977281481005E-2</v>
      </c>
      <c r="AB11" s="30">
        <f t="shared" si="4"/>
        <v>-3.0376009742127679E-9</v>
      </c>
      <c r="AC11" s="30">
        <f t="shared" si="5"/>
        <v>-3.918305515526649E-18</v>
      </c>
      <c r="AD11" s="30">
        <f t="shared" si="20"/>
        <v>4.7869382318606162E-8</v>
      </c>
      <c r="AE11" s="30">
        <f t="shared" si="21"/>
        <v>2.7307225674713036E-3</v>
      </c>
      <c r="AF11" s="30">
        <f t="shared" si="6"/>
        <v>6.481314800149858E-2</v>
      </c>
      <c r="AG11" s="30">
        <f t="shared" si="7"/>
        <v>-3.0380555063745292E-9</v>
      </c>
      <c r="AH11" s="30">
        <f t="shared" si="8"/>
        <v>-3.918305515526649E-18</v>
      </c>
      <c r="AI11" s="30">
        <f t="shared" si="22"/>
        <v>4.8130143902435107E-8</v>
      </c>
      <c r="AK11" s="31" t="s">
        <v>82</v>
      </c>
      <c r="AL11">
        <v>0.22499999999999998</v>
      </c>
      <c r="AM11" s="31"/>
      <c r="AN11" s="35"/>
      <c r="AP11" s="30">
        <f t="shared" si="9"/>
        <v>2.5630705467831446E-3</v>
      </c>
      <c r="AQ11" s="29">
        <f t="shared" si="23"/>
        <v>6.0418365470160371E-2</v>
      </c>
      <c r="AR11" s="29">
        <f t="shared" si="24"/>
        <v>6.0418365470160371E-2</v>
      </c>
      <c r="AS11" s="30">
        <f t="shared" si="25"/>
        <v>5.9619815842883989E-9</v>
      </c>
    </row>
    <row r="12" spans="1:45" x14ac:dyDescent="0.3">
      <c r="A12" s="39">
        <v>88.999305555553292</v>
      </c>
      <c r="B12">
        <v>47</v>
      </c>
      <c r="C12">
        <v>7.29</v>
      </c>
      <c r="D12" s="39"/>
      <c r="E12" s="39"/>
      <c r="F12" s="39"/>
      <c r="G12" s="39">
        <v>89</v>
      </c>
      <c r="H12" s="40">
        <f t="shared" si="10"/>
        <v>0.47</v>
      </c>
      <c r="I12" s="41">
        <f t="shared" si="11"/>
        <v>7.29</v>
      </c>
      <c r="J12" s="39">
        <f t="shared" si="26"/>
        <v>848.66076478463435</v>
      </c>
      <c r="K12">
        <v>0.47</v>
      </c>
      <c r="L12">
        <v>7.28</v>
      </c>
      <c r="M12" s="29">
        <f t="shared" si="12"/>
        <v>6.0618626056045309E-2</v>
      </c>
      <c r="N12" s="29">
        <f t="shared" si="13"/>
        <v>6.0618626056045309E-2</v>
      </c>
      <c r="O12" s="29">
        <f t="shared" si="13"/>
        <v>6.0618626056045309E-2</v>
      </c>
      <c r="P12" s="29">
        <f t="shared" si="13"/>
        <v>6.0618626056045309E-2</v>
      </c>
      <c r="Q12" s="54">
        <v>0.47</v>
      </c>
      <c r="R12" s="54">
        <v>7.29</v>
      </c>
      <c r="S12" s="41">
        <f t="shared" si="1"/>
        <v>7.2923561644211929</v>
      </c>
      <c r="T12" s="41">
        <f t="shared" si="14"/>
        <v>7.2923561644211929</v>
      </c>
      <c r="U12" s="41">
        <f t="shared" si="15"/>
        <v>7.2923561644211929</v>
      </c>
      <c r="V12" s="41">
        <f t="shared" si="16"/>
        <v>7.2923561644211929</v>
      </c>
      <c r="W12" s="55">
        <f t="shared" si="17"/>
        <v>7.3177973585621858</v>
      </c>
      <c r="X12" s="41">
        <f t="shared" si="18"/>
        <v>7.3146649581412255</v>
      </c>
      <c r="Y12" s="41">
        <f t="shared" si="19"/>
        <v>7.3121085962606998</v>
      </c>
      <c r="Z12" s="30">
        <f t="shared" si="2"/>
        <v>3.1931760134039679E-3</v>
      </c>
      <c r="AA12" s="30">
        <f t="shared" si="3"/>
        <v>6.381180206944928E-2</v>
      </c>
      <c r="AB12" s="30">
        <f t="shared" si="4"/>
        <v>-3.0117924652044072E-9</v>
      </c>
      <c r="AC12" s="30">
        <f t="shared" si="5"/>
        <v>-3.8852396461973104E-18</v>
      </c>
      <c r="AD12" s="30">
        <f t="shared" si="20"/>
        <v>4.8454603247141783E-8</v>
      </c>
      <c r="AE12" s="30">
        <f t="shared" si="21"/>
        <v>2.8189049423106567E-3</v>
      </c>
      <c r="AF12" s="30">
        <f t="shared" si="6"/>
        <v>6.3437530998355959E-2</v>
      </c>
      <c r="AG12" s="30">
        <f t="shared" si="7"/>
        <v>-3.0122746197439548E-9</v>
      </c>
      <c r="AH12" s="30">
        <f t="shared" si="8"/>
        <v>-3.8852396461973104E-18</v>
      </c>
      <c r="AI12" s="30">
        <f t="shared" si="22"/>
        <v>4.8740659780584185E-8</v>
      </c>
      <c r="AK12" s="31" t="s">
        <v>83</v>
      </c>
      <c r="AL12">
        <v>5.85</v>
      </c>
      <c r="AM12" s="31"/>
      <c r="AN12" s="35"/>
      <c r="AP12" s="30">
        <f t="shared" si="9"/>
        <v>3.2328334607553038E-3</v>
      </c>
      <c r="AQ12" s="29">
        <f t="shared" si="23"/>
        <v>5.9133265581397663E-2</v>
      </c>
      <c r="AR12" s="29">
        <f t="shared" si="24"/>
        <v>5.9133265581397663E-2</v>
      </c>
      <c r="AS12" s="30">
        <f t="shared" si="25"/>
        <v>6.4525890268094692E-9</v>
      </c>
    </row>
    <row r="13" spans="1:45" x14ac:dyDescent="0.3">
      <c r="A13" s="39">
        <v>90.013888888890506</v>
      </c>
      <c r="B13">
        <v>46.7</v>
      </c>
      <c r="C13">
        <v>7.31</v>
      </c>
      <c r="D13" s="39"/>
      <c r="E13" s="39"/>
      <c r="F13" s="39"/>
      <c r="G13" s="39">
        <v>90</v>
      </c>
      <c r="H13" s="40">
        <f t="shared" si="10"/>
        <v>0.46700000000000003</v>
      </c>
      <c r="I13" s="41">
        <f t="shared" si="11"/>
        <v>7.31</v>
      </c>
      <c r="J13" s="39">
        <f t="shared" si="26"/>
        <v>828.16757349288673</v>
      </c>
      <c r="K13">
        <v>0.46700000000000003</v>
      </c>
      <c r="L13">
        <v>7.29</v>
      </c>
      <c r="M13" s="29">
        <f t="shared" si="12"/>
        <v>5.9154826678063335E-2</v>
      </c>
      <c r="N13" s="29">
        <f t="shared" si="13"/>
        <v>5.9154826678063335E-2</v>
      </c>
      <c r="O13" s="29">
        <f t="shared" si="13"/>
        <v>5.9154826678063335E-2</v>
      </c>
      <c r="P13" s="29">
        <f t="shared" si="13"/>
        <v>5.9154826678063335E-2</v>
      </c>
      <c r="Q13" s="54">
        <v>0.46700000000000003</v>
      </c>
      <c r="R13" s="54">
        <v>7.31</v>
      </c>
      <c r="S13" s="41">
        <f t="shared" si="1"/>
        <v>7.2847080297077289</v>
      </c>
      <c r="T13" s="41">
        <f t="shared" si="14"/>
        <v>7.2847080297077289</v>
      </c>
      <c r="U13" s="41">
        <f t="shared" si="15"/>
        <v>7.2847080297077289</v>
      </c>
      <c r="V13" s="41">
        <f t="shared" si="16"/>
        <v>7.2847080297077289</v>
      </c>
      <c r="W13" s="55">
        <f t="shared" si="17"/>
        <v>7.3205074397413528</v>
      </c>
      <c r="X13" s="41">
        <f t="shared" si="18"/>
        <v>7.3084509930104691</v>
      </c>
      <c r="Y13" s="41">
        <f t="shared" si="19"/>
        <v>7.3056663725180879</v>
      </c>
      <c r="Z13" s="30">
        <f t="shared" si="2"/>
        <v>3.3219852913198818E-3</v>
      </c>
      <c r="AA13" s="30">
        <f t="shared" si="3"/>
        <v>6.247681196938322E-2</v>
      </c>
      <c r="AB13" s="30">
        <f t="shared" si="4"/>
        <v>-2.992376062415588E-9</v>
      </c>
      <c r="AC13" s="30">
        <f t="shared" si="5"/>
        <v>-3.8604402442003061E-18</v>
      </c>
      <c r="AD13" s="30">
        <f t="shared" si="20"/>
        <v>4.9152884254290262E-8</v>
      </c>
      <c r="AE13" s="30">
        <f t="shared" si="21"/>
        <v>2.9229214580942984E-3</v>
      </c>
      <c r="AF13" s="30">
        <f t="shared" si="6"/>
        <v>6.2077748136157636E-2</v>
      </c>
      <c r="AG13" s="30">
        <f t="shared" si="7"/>
        <v>-2.9928901562198378E-9</v>
      </c>
      <c r="AH13" s="30">
        <f t="shared" si="8"/>
        <v>-3.8604402442003061E-18</v>
      </c>
      <c r="AI13" s="30">
        <f t="shared" si="22"/>
        <v>4.9469056515117014E-8</v>
      </c>
      <c r="AK13" s="31" t="s">
        <v>84</v>
      </c>
      <c r="AL13" s="43">
        <v>34.954999999999998</v>
      </c>
      <c r="AM13" s="31"/>
      <c r="AP13" s="30">
        <f t="shared" si="9"/>
        <v>2.8969745705617993E-3</v>
      </c>
      <c r="AQ13" s="29">
        <f t="shared" si="23"/>
        <v>5.7638772494226304E-2</v>
      </c>
      <c r="AR13" s="29">
        <f t="shared" si="24"/>
        <v>5.7638772494226304E-2</v>
      </c>
      <c r="AS13" s="30">
        <f t="shared" si="25"/>
        <v>6.0450214008712196E-9</v>
      </c>
    </row>
    <row r="14" spans="1:45" x14ac:dyDescent="0.3">
      <c r="A14" s="39">
        <v>91.027777777781012</v>
      </c>
      <c r="B14">
        <v>46.8</v>
      </c>
      <c r="C14">
        <v>7.32</v>
      </c>
      <c r="D14" s="39">
        <v>0</v>
      </c>
      <c r="E14" s="39">
        <v>780.87854014598554</v>
      </c>
      <c r="F14" s="39">
        <v>834.47022425629291</v>
      </c>
      <c r="G14" s="39">
        <v>91</v>
      </c>
      <c r="H14" s="40">
        <f t="shared" si="10"/>
        <v>0.46799999999999997</v>
      </c>
      <c r="I14" s="41">
        <f t="shared" si="11"/>
        <v>7.32</v>
      </c>
      <c r="J14" s="42">
        <f>AVERAGE(E14:F14)</f>
        <v>807.67438220113922</v>
      </c>
      <c r="K14">
        <v>0.46700000000000003</v>
      </c>
      <c r="L14">
        <v>7.32</v>
      </c>
      <c r="M14" s="29">
        <f t="shared" si="12"/>
        <v>5.7691027300081368E-2</v>
      </c>
      <c r="N14" s="29">
        <f t="shared" si="13"/>
        <v>5.7691027300081368E-2</v>
      </c>
      <c r="O14" s="29">
        <f t="shared" si="13"/>
        <v>5.7691027300081368E-2</v>
      </c>
      <c r="P14" s="29">
        <f t="shared" si="13"/>
        <v>5.7691027300081368E-2</v>
      </c>
      <c r="Q14" s="54">
        <v>0.46800000000000003</v>
      </c>
      <c r="R14" s="54">
        <v>7.32</v>
      </c>
      <c r="S14" s="41">
        <f t="shared" si="1"/>
        <v>7.2731728642769804</v>
      </c>
      <c r="T14" s="41">
        <f t="shared" si="14"/>
        <v>7.2731728642769804</v>
      </c>
      <c r="U14" s="41">
        <f t="shared" si="15"/>
        <v>7.2731728642769804</v>
      </c>
      <c r="V14" s="41">
        <f t="shared" si="16"/>
        <v>7.2731728642769804</v>
      </c>
      <c r="W14" s="55">
        <f t="shared" si="17"/>
        <v>7.3196021964884599</v>
      </c>
      <c r="X14" s="41">
        <f t="shared" si="18"/>
        <v>7.2988853889720433</v>
      </c>
      <c r="Y14" s="41">
        <f t="shared" si="19"/>
        <v>7.2957983940773525</v>
      </c>
      <c r="Z14" s="30">
        <f t="shared" si="2"/>
        <v>3.5166743758061063E-3</v>
      </c>
      <c r="AA14" s="30">
        <f t="shared" si="3"/>
        <v>6.1207701675887474E-2</v>
      </c>
      <c r="AB14" s="30">
        <f t="shared" si="4"/>
        <v>-2.9985420757212094E-9</v>
      </c>
      <c r="AC14" s="30">
        <f t="shared" si="5"/>
        <v>-3.8687067115326411E-18</v>
      </c>
      <c r="AD14" s="30">
        <f t="shared" si="20"/>
        <v>5.024751760519791E-8</v>
      </c>
      <c r="AE14" s="30">
        <f t="shared" si="21"/>
        <v>3.0834020006212143E-3</v>
      </c>
      <c r="AF14" s="30">
        <f t="shared" si="6"/>
        <v>6.0774429300702586E-2</v>
      </c>
      <c r="AG14" s="30">
        <f t="shared" si="7"/>
        <v>-2.9991002386643022E-9</v>
      </c>
      <c r="AH14" s="30">
        <f t="shared" si="8"/>
        <v>-3.8687067115326411E-18</v>
      </c>
      <c r="AI14" s="30">
        <f t="shared" si="22"/>
        <v>5.0605952780332002E-8</v>
      </c>
      <c r="AK14" s="31" t="s">
        <v>85</v>
      </c>
      <c r="AL14">
        <v>1.8</v>
      </c>
      <c r="AM14" s="31"/>
      <c r="AN14" s="41"/>
      <c r="AP14" s="30">
        <f t="shared" si="9"/>
        <v>2.7297571415832041E-3</v>
      </c>
      <c r="AQ14" s="29">
        <f t="shared" si="23"/>
        <v>5.6178951274058933E-2</v>
      </c>
      <c r="AR14" s="29">
        <f t="shared" si="24"/>
        <v>5.6178951274058933E-2</v>
      </c>
      <c r="AS14" s="30">
        <f t="shared" si="25"/>
        <v>5.7454992809597853E-9</v>
      </c>
    </row>
    <row r="15" spans="1:45" s="45" customFormat="1" x14ac:dyDescent="0.3">
      <c r="A15" s="44">
        <v>92.011111111110949</v>
      </c>
      <c r="B15" s="45">
        <v>41.1</v>
      </c>
      <c r="C15" s="45">
        <v>7.32</v>
      </c>
      <c r="D15" s="44"/>
      <c r="E15" s="44"/>
      <c r="F15" s="44"/>
      <c r="G15" s="44">
        <v>92</v>
      </c>
      <c r="H15" s="46">
        <f t="shared" si="10"/>
        <v>0.41100000000000003</v>
      </c>
      <c r="I15" s="47">
        <f t="shared" si="11"/>
        <v>7.32</v>
      </c>
      <c r="J15" s="44">
        <f>$J$14+($J$21-$J$14)*(G15-$G$14)/($G$21-$G$14)</f>
        <v>820.99739921470723</v>
      </c>
      <c r="K15" s="45">
        <v>0.41299999999999998</v>
      </c>
      <c r="L15" s="45">
        <v>7.32</v>
      </c>
      <c r="M15" s="48">
        <f>900/1000/14</f>
        <v>6.4285714285714293E-2</v>
      </c>
      <c r="N15" s="48">
        <f>800/1000/14</f>
        <v>5.7142857142857148E-2</v>
      </c>
      <c r="O15" s="48">
        <f>700/1000/14</f>
        <v>4.9999999999999996E-2</v>
      </c>
      <c r="P15" s="48">
        <f>600/1000/14</f>
        <v>4.2857142857142858E-2</v>
      </c>
      <c r="Q15" s="54">
        <v>0.41099999999999998</v>
      </c>
      <c r="R15" s="54">
        <v>7.32</v>
      </c>
      <c r="S15" s="47">
        <f t="shared" si="1"/>
        <v>7.3739160560175074</v>
      </c>
      <c r="T15" s="47">
        <f t="shared" si="14"/>
        <v>7.3241560910155297</v>
      </c>
      <c r="U15" s="47">
        <f t="shared" si="15"/>
        <v>7.2675699927897304</v>
      </c>
      <c r="V15" s="47">
        <f t="shared" si="16"/>
        <v>7.2020426272689173</v>
      </c>
      <c r="W15" s="55">
        <f t="shared" si="17"/>
        <v>7.374477204047257</v>
      </c>
      <c r="X15" s="47">
        <f t="shared" si="18"/>
        <v>7.386172086220407</v>
      </c>
      <c r="Y15" s="47">
        <f t="shared" si="19"/>
        <v>7.3848565233336396</v>
      </c>
      <c r="Z15" s="49">
        <f t="shared" si="2"/>
        <v>1.8383656898182399E-3</v>
      </c>
      <c r="AA15" s="49">
        <f t="shared" si="3"/>
        <v>6.6124079975532532E-2</v>
      </c>
      <c r="AB15" s="49">
        <f t="shared" si="4"/>
        <v>-2.6349453345420193E-9</v>
      </c>
      <c r="AC15" s="49">
        <f t="shared" si="5"/>
        <v>-3.3975180735895628E-18</v>
      </c>
      <c r="AD15" s="49">
        <f t="shared" si="20"/>
        <v>4.1098683811017389E-8</v>
      </c>
      <c r="AE15" s="49">
        <f t="shared" si="21"/>
        <v>1.6385450758088552E-3</v>
      </c>
      <c r="AF15" s="49">
        <f t="shared" si="6"/>
        <v>6.5924259361523144E-2</v>
      </c>
      <c r="AG15" s="49">
        <f t="shared" si="7"/>
        <v>-2.6352027533584358E-9</v>
      </c>
      <c r="AH15" s="49">
        <f t="shared" si="8"/>
        <v>-3.3975180735895628E-18</v>
      </c>
      <c r="AI15" s="49">
        <f t="shared" si="22"/>
        <v>4.1223368510565894E-8</v>
      </c>
      <c r="AK15" s="50" t="s">
        <v>86</v>
      </c>
      <c r="AL15" s="51">
        <v>44.999600000000001</v>
      </c>
      <c r="AM15" s="50"/>
      <c r="AN15" s="48"/>
      <c r="AR15" s="45" t="s">
        <v>87</v>
      </c>
      <c r="AS15" s="49">
        <f>AVERAGE(AS5:AS14)</f>
        <v>6.416821431430111E-9</v>
      </c>
    </row>
    <row r="16" spans="1:45" x14ac:dyDescent="0.3">
      <c r="A16" s="39">
        <v>93.020833333335759</v>
      </c>
      <c r="B16">
        <v>41.5</v>
      </c>
      <c r="C16">
        <v>7.29</v>
      </c>
      <c r="D16" s="39"/>
      <c r="E16" s="39"/>
      <c r="F16" s="39"/>
      <c r="G16" s="39">
        <v>93</v>
      </c>
      <c r="H16" s="40">
        <f t="shared" si="10"/>
        <v>0.41499999999999998</v>
      </c>
      <c r="I16" s="41">
        <f t="shared" si="11"/>
        <v>7.29</v>
      </c>
      <c r="J16" s="39">
        <f t="shared" ref="J16:J20" si="27">$J$14+($J$21-$J$14)*(G16-$G$14)/($G$21-$G$14)</f>
        <v>834.32041622827512</v>
      </c>
      <c r="K16">
        <v>0.41499999999999998</v>
      </c>
      <c r="L16">
        <v>7.28</v>
      </c>
      <c r="M16" s="29">
        <f>M15</f>
        <v>6.4285714285714293E-2</v>
      </c>
      <c r="N16" s="29">
        <f>N15</f>
        <v>5.7142857142857148E-2</v>
      </c>
      <c r="O16" s="29">
        <f>O15</f>
        <v>4.9999999999999996E-2</v>
      </c>
      <c r="P16" s="29">
        <f>P15</f>
        <v>4.2857142857142858E-2</v>
      </c>
      <c r="Q16" s="54">
        <v>0.41499999999999998</v>
      </c>
      <c r="R16" s="54">
        <v>7.29</v>
      </c>
      <c r="S16" s="41">
        <f t="shared" si="1"/>
        <v>7.3698300618679626</v>
      </c>
      <c r="T16" s="41">
        <f>-LOG10(($AS$15*Q16+(($AS$15*Q16)^2-4*N16*(-$AS$15*Q16*10^(-8.89)))^0.5)/(2*N16))</f>
        <v>7.3200577424810724</v>
      </c>
      <c r="U16" s="41">
        <f t="shared" si="15"/>
        <v>7.2634590560277283</v>
      </c>
      <c r="V16" s="41">
        <f t="shared" si="16"/>
        <v>7.1979188609654443</v>
      </c>
      <c r="W16" s="55">
        <f t="shared" si="17"/>
        <v>7.3703913565260128</v>
      </c>
      <c r="X16" s="41">
        <f t="shared" si="18"/>
        <v>7.3825252566490436</v>
      </c>
      <c r="Y16" s="41">
        <f t="shared" si="19"/>
        <v>7.3811614146319586</v>
      </c>
      <c r="Z16" s="30">
        <f t="shared" si="2"/>
        <v>1.9052359883487686E-3</v>
      </c>
      <c r="AA16" s="30">
        <f t="shared" si="3"/>
        <v>6.6190950274063062E-2</v>
      </c>
      <c r="AB16" s="30">
        <f t="shared" si="4"/>
        <v>-2.6605264746356363E-9</v>
      </c>
      <c r="AC16" s="30">
        <f t="shared" si="5"/>
        <v>-3.4305839429189014E-18</v>
      </c>
      <c r="AD16" s="30">
        <f t="shared" si="20"/>
        <v>4.1445248061119288E-8</v>
      </c>
      <c r="AE16" s="30">
        <f t="shared" si="21"/>
        <v>1.6978810876041245E-3</v>
      </c>
      <c r="AF16" s="30">
        <f t="shared" si="6"/>
        <v>6.5983595373318424E-2</v>
      </c>
      <c r="AG16" s="30">
        <f t="shared" si="7"/>
        <v>-2.6607935994935618E-9</v>
      </c>
      <c r="AH16" s="30">
        <f t="shared" si="8"/>
        <v>-3.4305839429189014E-18</v>
      </c>
      <c r="AI16" s="30">
        <f t="shared" si="22"/>
        <v>4.1575605733579856E-8</v>
      </c>
      <c r="AK16" s="31" t="s">
        <v>14</v>
      </c>
      <c r="AL16">
        <v>7.49</v>
      </c>
      <c r="AM16" s="31"/>
      <c r="AN16" s="29"/>
      <c r="AS16" s="30"/>
    </row>
    <row r="17" spans="1:45" x14ac:dyDescent="0.3">
      <c r="A17" s="39">
        <v>94.002083333332848</v>
      </c>
      <c r="B17">
        <v>41</v>
      </c>
      <c r="C17">
        <v>7.34</v>
      </c>
      <c r="D17" s="39">
        <v>15.1</v>
      </c>
      <c r="E17" s="39"/>
      <c r="F17" s="39"/>
      <c r="G17" s="39">
        <v>94</v>
      </c>
      <c r="H17" s="40">
        <f t="shared" si="10"/>
        <v>0.41</v>
      </c>
      <c r="I17" s="41">
        <f t="shared" si="11"/>
        <v>7.34</v>
      </c>
      <c r="J17" s="39">
        <f t="shared" si="27"/>
        <v>847.64343324184313</v>
      </c>
      <c r="K17">
        <v>0.41299999999999998</v>
      </c>
      <c r="L17">
        <v>7.32</v>
      </c>
      <c r="M17" s="29">
        <f t="shared" ref="M17:P32" si="28">M16</f>
        <v>6.4285714285714293E-2</v>
      </c>
      <c r="N17" s="29">
        <f t="shared" si="28"/>
        <v>5.7142857142857148E-2</v>
      </c>
      <c r="O17" s="29">
        <f t="shared" si="28"/>
        <v>4.9999999999999996E-2</v>
      </c>
      <c r="P17" s="29">
        <f t="shared" si="28"/>
        <v>4.2857142857142858E-2</v>
      </c>
      <c r="Q17" s="54">
        <v>0.41</v>
      </c>
      <c r="R17" s="54">
        <v>7.34</v>
      </c>
      <c r="S17" s="41">
        <f t="shared" si="1"/>
        <v>7.3749435998279553</v>
      </c>
      <c r="T17" s="41">
        <f t="shared" ref="T17:T80" si="29">-LOG10(($AS$15*Q17+(($AS$15*Q17)^2-4*N17*(-$AS$15*Q17*10^(-8.89)))^0.5)/(2*N17))</f>
        <v>7.3251867580861241</v>
      </c>
      <c r="U17" s="41">
        <f t="shared" si="15"/>
        <v>7.2686038425630786</v>
      </c>
      <c r="V17" s="41">
        <f t="shared" si="16"/>
        <v>7.2030797210974136</v>
      </c>
      <c r="W17" s="55">
        <f t="shared" si="17"/>
        <v>7.3755047107911142</v>
      </c>
      <c r="X17" s="41">
        <f t="shared" si="18"/>
        <v>7.3870892459360729</v>
      </c>
      <c r="Y17" s="41">
        <f t="shared" si="19"/>
        <v>7.3857858135421006</v>
      </c>
      <c r="Z17" s="30">
        <f t="shared" si="2"/>
        <v>1.8215686998115605E-3</v>
      </c>
      <c r="AA17" s="30">
        <f t="shared" si="3"/>
        <v>6.6107282985525859E-2</v>
      </c>
      <c r="AB17" s="30">
        <f t="shared" si="4"/>
        <v>-2.628550151825435E-9</v>
      </c>
      <c r="AC17" s="30">
        <f t="shared" si="5"/>
        <v>-3.3892516062572277E-18</v>
      </c>
      <c r="AD17" s="30">
        <f t="shared" si="20"/>
        <v>4.101198161963714E-8</v>
      </c>
      <c r="AE17" s="30">
        <f t="shared" si="21"/>
        <v>1.6236388902470403E-3</v>
      </c>
      <c r="AF17" s="30">
        <f t="shared" si="6"/>
        <v>6.5909353175961333E-2</v>
      </c>
      <c r="AG17" s="30">
        <f t="shared" si="7"/>
        <v>-2.6288051348138733E-9</v>
      </c>
      <c r="AH17" s="30">
        <f t="shared" si="8"/>
        <v>-3.3892516062572277E-18</v>
      </c>
      <c r="AI17" s="30">
        <f t="shared" si="22"/>
        <v>4.1135254298037932E-8</v>
      </c>
      <c r="AK17" s="31" t="s">
        <v>88</v>
      </c>
      <c r="AL17" s="43">
        <v>17.829732499999999</v>
      </c>
      <c r="AM17" s="31"/>
      <c r="AN17" s="29"/>
      <c r="AS17" s="41">
        <f>AS15/AS1</f>
        <v>0.51071959970541769</v>
      </c>
    </row>
    <row r="18" spans="1:45" x14ac:dyDescent="0.3">
      <c r="A18" s="39">
        <v>95.010416666664241</v>
      </c>
      <c r="B18">
        <v>41.5</v>
      </c>
      <c r="C18">
        <v>7.37</v>
      </c>
      <c r="D18" s="39"/>
      <c r="E18" s="39"/>
      <c r="F18" s="39"/>
      <c r="G18" s="39">
        <v>95</v>
      </c>
      <c r="H18" s="40">
        <f t="shared" si="10"/>
        <v>0.41499999999999998</v>
      </c>
      <c r="I18" s="41">
        <f t="shared" si="11"/>
        <v>7.37</v>
      </c>
      <c r="J18" s="39">
        <f t="shared" si="27"/>
        <v>860.96645025541102</v>
      </c>
      <c r="K18">
        <v>0.43099999999999999</v>
      </c>
      <c r="L18">
        <v>7.29</v>
      </c>
      <c r="M18" s="29">
        <f t="shared" si="28"/>
        <v>6.4285714285714293E-2</v>
      </c>
      <c r="N18" s="29">
        <f t="shared" si="28"/>
        <v>5.7142857142857148E-2</v>
      </c>
      <c r="O18" s="29">
        <f t="shared" si="28"/>
        <v>4.9999999999999996E-2</v>
      </c>
      <c r="P18" s="29">
        <f t="shared" si="28"/>
        <v>4.2857142857142858E-2</v>
      </c>
      <c r="Q18" s="54">
        <v>0.41499999999999998</v>
      </c>
      <c r="R18" s="54">
        <v>7.37</v>
      </c>
      <c r="S18" s="41">
        <f t="shared" si="1"/>
        <v>7.3698300618679626</v>
      </c>
      <c r="T18" s="41">
        <f t="shared" si="29"/>
        <v>7.3200577424810724</v>
      </c>
      <c r="U18" s="41">
        <f t="shared" si="15"/>
        <v>7.2634590560277283</v>
      </c>
      <c r="V18" s="41">
        <f t="shared" si="16"/>
        <v>7.1979188609654443</v>
      </c>
      <c r="W18" s="55">
        <f t="shared" si="17"/>
        <v>7.3703913565260128</v>
      </c>
      <c r="X18" s="41">
        <f t="shared" si="18"/>
        <v>7.3825252566490436</v>
      </c>
      <c r="Y18" s="41">
        <f t="shared" si="19"/>
        <v>7.3811614146319586</v>
      </c>
      <c r="Z18" s="30">
        <f t="shared" si="2"/>
        <v>1.9052359883487686E-3</v>
      </c>
      <c r="AA18" s="30">
        <f t="shared" si="3"/>
        <v>6.6190950274063062E-2</v>
      </c>
      <c r="AB18" s="30">
        <f t="shared" si="4"/>
        <v>-2.6605264746356363E-9</v>
      </c>
      <c r="AC18" s="30">
        <f t="shared" si="5"/>
        <v>-3.4305839429189014E-18</v>
      </c>
      <c r="AD18" s="30">
        <f t="shared" si="20"/>
        <v>4.1445248061119288E-8</v>
      </c>
      <c r="AE18" s="30">
        <f t="shared" si="21"/>
        <v>1.6978810876041245E-3</v>
      </c>
      <c r="AF18" s="30">
        <f t="shared" si="6"/>
        <v>6.5983595373318424E-2</v>
      </c>
      <c r="AG18" s="30">
        <f t="shared" si="7"/>
        <v>-2.6607935994935618E-9</v>
      </c>
      <c r="AH18" s="30">
        <f t="shared" si="8"/>
        <v>-3.4305839429189014E-18</v>
      </c>
      <c r="AI18" s="30">
        <f t="shared" si="22"/>
        <v>4.1575605733579856E-8</v>
      </c>
      <c r="AK18" s="31" t="s">
        <v>89</v>
      </c>
      <c r="AL18">
        <v>0.58499999999999996</v>
      </c>
    </row>
    <row r="19" spans="1:45" x14ac:dyDescent="0.3">
      <c r="A19" s="39">
        <v>96.013888888890506</v>
      </c>
      <c r="B19">
        <v>41.7</v>
      </c>
      <c r="C19">
        <v>7.24</v>
      </c>
      <c r="D19" s="39"/>
      <c r="E19" s="39"/>
      <c r="F19" s="39"/>
      <c r="G19" s="39">
        <v>96</v>
      </c>
      <c r="H19" s="40">
        <f t="shared" si="10"/>
        <v>0.41700000000000004</v>
      </c>
      <c r="I19" s="41">
        <f t="shared" si="11"/>
        <v>7.24</v>
      </c>
      <c r="J19" s="39">
        <f t="shared" si="27"/>
        <v>874.28946726897902</v>
      </c>
      <c r="K19">
        <v>0.41199999999999998</v>
      </c>
      <c r="L19">
        <v>7.26</v>
      </c>
      <c r="M19" s="29">
        <f t="shared" si="28"/>
        <v>6.4285714285714293E-2</v>
      </c>
      <c r="N19" s="29">
        <f t="shared" si="28"/>
        <v>5.7142857142857148E-2</v>
      </c>
      <c r="O19" s="29">
        <f t="shared" si="28"/>
        <v>4.9999999999999996E-2</v>
      </c>
      <c r="P19" s="29">
        <f t="shared" si="28"/>
        <v>4.2857142857142858E-2</v>
      </c>
      <c r="Q19" s="54">
        <v>0.41699999999999998</v>
      </c>
      <c r="R19" s="54">
        <v>7.24</v>
      </c>
      <c r="S19" s="41">
        <f t="shared" si="1"/>
        <v>7.3678014147017858</v>
      </c>
      <c r="T19" s="41">
        <f t="shared" si="29"/>
        <v>7.3180230000278428</v>
      </c>
      <c r="U19" s="41">
        <f t="shared" si="15"/>
        <v>7.2614181036745276</v>
      </c>
      <c r="V19" s="41">
        <f t="shared" si="16"/>
        <v>7.1958715804618452</v>
      </c>
      <c r="W19" s="55">
        <f t="shared" si="17"/>
        <v>7.3683627817062982</v>
      </c>
      <c r="X19" s="41">
        <f t="shared" si="18"/>
        <v>7.3807147795257979</v>
      </c>
      <c r="Y19" s="41">
        <f t="shared" si="19"/>
        <v>7.3793269438000033</v>
      </c>
      <c r="Z19" s="30">
        <f t="shared" si="2"/>
        <v>1.9384818062119181E-3</v>
      </c>
      <c r="AA19" s="30">
        <f t="shared" si="3"/>
        <v>6.6224196091926216E-2</v>
      </c>
      <c r="AB19" s="30">
        <f t="shared" si="4"/>
        <v>-2.6733172885885385E-9</v>
      </c>
      <c r="AC19" s="30">
        <f t="shared" si="5"/>
        <v>-3.4471168775835707E-18</v>
      </c>
      <c r="AD19" s="30">
        <f t="shared" si="20"/>
        <v>4.1618384717691426E-8</v>
      </c>
      <c r="AE19" s="30">
        <f t="shared" si="21"/>
        <v>1.727377213829424E-3</v>
      </c>
      <c r="AF19" s="30">
        <f t="shared" si="6"/>
        <v>6.6013091499543722E-2</v>
      </c>
      <c r="AG19" s="30">
        <f t="shared" si="7"/>
        <v>-2.6735892439850357E-9</v>
      </c>
      <c r="AH19" s="30">
        <f t="shared" si="8"/>
        <v>-3.4471168775835707E-18</v>
      </c>
      <c r="AI19" s="30">
        <f t="shared" si="22"/>
        <v>4.1751593566386925E-8</v>
      </c>
      <c r="AK19" s="31" t="s">
        <v>90</v>
      </c>
      <c r="AL19" s="41">
        <v>0.83988000000000007</v>
      </c>
      <c r="AM19" s="31"/>
    </row>
    <row r="20" spans="1:45" x14ac:dyDescent="0.3">
      <c r="A20" s="39">
        <v>97.017361111109494</v>
      </c>
      <c r="B20">
        <v>42.5</v>
      </c>
      <c r="C20">
        <v>7.33</v>
      </c>
      <c r="D20" s="39">
        <v>7.8</v>
      </c>
      <c r="E20" s="39"/>
      <c r="F20" s="39"/>
      <c r="G20" s="39">
        <v>97</v>
      </c>
      <c r="H20" s="40">
        <f t="shared" si="10"/>
        <v>0.42499999999999999</v>
      </c>
      <c r="I20" s="41">
        <f t="shared" si="11"/>
        <v>7.33</v>
      </c>
      <c r="J20" s="39">
        <f t="shared" si="27"/>
        <v>887.61248428254692</v>
      </c>
      <c r="K20">
        <v>0.42099999999999999</v>
      </c>
      <c r="L20">
        <v>7.33</v>
      </c>
      <c r="M20" s="29">
        <f t="shared" si="28"/>
        <v>6.4285714285714293E-2</v>
      </c>
      <c r="N20" s="29">
        <f t="shared" si="28"/>
        <v>5.7142857142857148E-2</v>
      </c>
      <c r="O20" s="29">
        <f t="shared" si="28"/>
        <v>4.9999999999999996E-2</v>
      </c>
      <c r="P20" s="29">
        <f t="shared" si="28"/>
        <v>4.2857142857142858E-2</v>
      </c>
      <c r="Q20" s="54">
        <v>0.42499999999999999</v>
      </c>
      <c r="R20" s="54">
        <v>7.33</v>
      </c>
      <c r="S20" s="41">
        <f t="shared" si="1"/>
        <v>7.3597804304933332</v>
      </c>
      <c r="T20" s="41">
        <f t="shared" si="29"/>
        <v>7.3099781640941375</v>
      </c>
      <c r="U20" s="41">
        <f t="shared" si="15"/>
        <v>7.2533489723354494</v>
      </c>
      <c r="V20" s="41">
        <f t="shared" si="16"/>
        <v>7.1877776961088387</v>
      </c>
      <c r="W20" s="55">
        <f t="shared" si="17"/>
        <v>7.3603420806278557</v>
      </c>
      <c r="X20" s="41">
        <f t="shared" si="18"/>
        <v>7.3735572025733287</v>
      </c>
      <c r="Y20" s="41">
        <f t="shared" si="19"/>
        <v>7.3720743658814154</v>
      </c>
      <c r="Z20" s="30">
        <f t="shared" si="2"/>
        <v>2.0702195005777536E-3</v>
      </c>
      <c r="AA20" s="30">
        <f t="shared" si="3"/>
        <v>6.6355933786292051E-2</v>
      </c>
      <c r="AB20" s="30">
        <f t="shared" si="4"/>
        <v>-2.7244821490142716E-9</v>
      </c>
      <c r="AC20" s="30">
        <f t="shared" si="5"/>
        <v>-3.5132486162422483E-18</v>
      </c>
      <c r="AD20" s="30">
        <f t="shared" si="20"/>
        <v>4.2309977796996073E-8</v>
      </c>
      <c r="AE20" s="30">
        <f t="shared" si="21"/>
        <v>1.8442336333330974E-3</v>
      </c>
      <c r="AF20" s="30">
        <f t="shared" si="6"/>
        <v>6.6129947919047388E-2</v>
      </c>
      <c r="AG20" s="30">
        <f t="shared" si="7"/>
        <v>-2.7247732752064383E-9</v>
      </c>
      <c r="AH20" s="30">
        <f t="shared" si="8"/>
        <v>-3.5132486162422483E-18</v>
      </c>
      <c r="AI20" s="30">
        <f t="shared" si="22"/>
        <v>4.2454686096235381E-8</v>
      </c>
      <c r="AK20" s="31" t="s">
        <v>91</v>
      </c>
      <c r="AL20" s="41">
        <v>1.4248799999999999</v>
      </c>
      <c r="AM20" s="31"/>
      <c r="AN20" s="41"/>
    </row>
    <row r="21" spans="1:45" x14ac:dyDescent="0.3">
      <c r="A21" s="39">
        <v>98.01875000000291</v>
      </c>
      <c r="B21">
        <v>40.5</v>
      </c>
      <c r="C21">
        <v>7.28</v>
      </c>
      <c r="D21" s="39"/>
      <c r="E21" s="39">
        <v>919.26644228094574</v>
      </c>
      <c r="F21" s="39">
        <v>882.6045603112841</v>
      </c>
      <c r="G21" s="39">
        <v>98</v>
      </c>
      <c r="H21" s="40">
        <f t="shared" si="10"/>
        <v>0.40500000000000003</v>
      </c>
      <c r="I21" s="41">
        <f t="shared" si="11"/>
        <v>7.28</v>
      </c>
      <c r="J21" s="42">
        <f>AVERAGE(E21:F21)</f>
        <v>900.93550129611492</v>
      </c>
      <c r="K21">
        <v>0.41599999999999998</v>
      </c>
      <c r="L21">
        <v>7.3230000000000004</v>
      </c>
      <c r="M21" s="29">
        <f t="shared" si="28"/>
        <v>6.4285714285714293E-2</v>
      </c>
      <c r="N21" s="29">
        <f t="shared" si="28"/>
        <v>5.7142857142857148E-2</v>
      </c>
      <c r="O21" s="29">
        <f t="shared" si="28"/>
        <v>4.9999999999999996E-2</v>
      </c>
      <c r="P21" s="29">
        <f t="shared" si="28"/>
        <v>4.2857142857142858E-2</v>
      </c>
      <c r="Q21" s="54">
        <v>0.40500000000000003</v>
      </c>
      <c r="R21" s="54">
        <v>7.28</v>
      </c>
      <c r="S21" s="41">
        <f t="shared" si="1"/>
        <v>7.3801181697149323</v>
      </c>
      <c r="T21" s="41">
        <f t="shared" si="29"/>
        <v>7.3303771569828733</v>
      </c>
      <c r="U21" s="41">
        <f t="shared" si="15"/>
        <v>7.2738103737526378</v>
      </c>
      <c r="V21" s="41">
        <f t="shared" si="16"/>
        <v>7.2083026976731119</v>
      </c>
      <c r="W21" s="55">
        <f t="shared" si="17"/>
        <v>7.380679092832473</v>
      </c>
      <c r="X21" s="41">
        <f t="shared" si="18"/>
        <v>7.3917082984267664</v>
      </c>
      <c r="Y21" s="41">
        <f t="shared" si="19"/>
        <v>7.3904658820949791</v>
      </c>
      <c r="Z21" s="30">
        <f t="shared" si="2"/>
        <v>1.7371026852296225E-3</v>
      </c>
      <c r="AA21" s="30">
        <f t="shared" si="3"/>
        <v>6.6022816970943921E-2</v>
      </c>
      <c r="AB21" s="30">
        <f t="shared" si="4"/>
        <v>-2.5965748579737032E-9</v>
      </c>
      <c r="AC21" s="30">
        <f t="shared" si="5"/>
        <v>-3.3479192695955548E-18</v>
      </c>
      <c r="AD21" s="30">
        <f t="shared" si="20"/>
        <v>4.0578099392187328E-8</v>
      </c>
      <c r="AE21" s="30">
        <f t="shared" si="21"/>
        <v>1.5486699407623004E-3</v>
      </c>
      <c r="AF21" s="30">
        <f t="shared" si="6"/>
        <v>6.5834384226476597E-2</v>
      </c>
      <c r="AG21" s="30">
        <f t="shared" si="7"/>
        <v>-2.5968176063722874E-9</v>
      </c>
      <c r="AH21" s="30">
        <f t="shared" si="8"/>
        <v>-3.3479192695955548E-18</v>
      </c>
      <c r="AI21" s="30">
        <f t="shared" si="22"/>
        <v>4.0694350178248177E-8</v>
      </c>
      <c r="AK21" s="31" t="s">
        <v>92</v>
      </c>
      <c r="AL21" s="43">
        <v>12.513146721127393</v>
      </c>
      <c r="AM21" s="31"/>
      <c r="AN21" s="29"/>
    </row>
    <row r="22" spans="1:45" x14ac:dyDescent="0.3">
      <c r="A22" s="39">
        <v>99.006944444445253</v>
      </c>
      <c r="B22">
        <v>41.7</v>
      </c>
      <c r="C22">
        <v>7.31</v>
      </c>
      <c r="D22" s="39">
        <v>0</v>
      </c>
      <c r="E22" s="39"/>
      <c r="F22" s="39"/>
      <c r="G22" s="39">
        <v>99</v>
      </c>
      <c r="H22" s="40">
        <f t="shared" si="10"/>
        <v>0.41700000000000004</v>
      </c>
      <c r="I22" s="41">
        <f t="shared" si="11"/>
        <v>7.31</v>
      </c>
      <c r="J22" s="39">
        <f>$J$21+($J$28-$J$21)*(G22-$G$21)/($G$28-$G$21)</f>
        <v>896.62410560285969</v>
      </c>
      <c r="K22">
        <v>0.41599999999999998</v>
      </c>
      <c r="L22">
        <v>7.33</v>
      </c>
      <c r="M22" s="29">
        <f t="shared" si="28"/>
        <v>6.4285714285714293E-2</v>
      </c>
      <c r="N22" s="29">
        <f t="shared" si="28"/>
        <v>5.7142857142857148E-2</v>
      </c>
      <c r="O22" s="29">
        <f t="shared" si="28"/>
        <v>4.9999999999999996E-2</v>
      </c>
      <c r="P22" s="29">
        <f t="shared" si="28"/>
        <v>4.2857142857142858E-2</v>
      </c>
      <c r="Q22" s="54">
        <v>0.41699999999999998</v>
      </c>
      <c r="R22" s="54">
        <v>7.31</v>
      </c>
      <c r="S22" s="41">
        <f t="shared" si="1"/>
        <v>7.3678014147017858</v>
      </c>
      <c r="T22" s="41">
        <f t="shared" si="29"/>
        <v>7.3180230000278428</v>
      </c>
      <c r="U22" s="41">
        <f t="shared" si="15"/>
        <v>7.2614181036745276</v>
      </c>
      <c r="V22" s="41">
        <f t="shared" si="16"/>
        <v>7.1958715804618452</v>
      </c>
      <c r="W22" s="55">
        <f t="shared" si="17"/>
        <v>7.3683627817062982</v>
      </c>
      <c r="X22" s="41">
        <f t="shared" si="18"/>
        <v>7.3807147795257979</v>
      </c>
      <c r="Y22" s="41">
        <f t="shared" si="19"/>
        <v>7.3793269438000033</v>
      </c>
      <c r="Z22" s="30">
        <f t="shared" si="2"/>
        <v>1.9384818062119181E-3</v>
      </c>
      <c r="AA22" s="30">
        <f t="shared" si="3"/>
        <v>6.6224196091926216E-2</v>
      </c>
      <c r="AB22" s="30">
        <f t="shared" si="4"/>
        <v>-2.6733172885885385E-9</v>
      </c>
      <c r="AC22" s="30">
        <f t="shared" si="5"/>
        <v>-3.4471168775835707E-18</v>
      </c>
      <c r="AD22" s="30">
        <f t="shared" si="20"/>
        <v>4.1618384717691426E-8</v>
      </c>
      <c r="AE22" s="30">
        <f t="shared" si="21"/>
        <v>1.727377213829424E-3</v>
      </c>
      <c r="AF22" s="30">
        <f t="shared" si="6"/>
        <v>6.6013091499543722E-2</v>
      </c>
      <c r="AG22" s="30">
        <f t="shared" si="7"/>
        <v>-2.6735892439850357E-9</v>
      </c>
      <c r="AH22" s="30">
        <f t="shared" si="8"/>
        <v>-3.4471168775835707E-18</v>
      </c>
      <c r="AI22" s="30">
        <f t="shared" si="22"/>
        <v>4.1751593566386925E-8</v>
      </c>
      <c r="AK22" s="31" t="s">
        <v>93</v>
      </c>
      <c r="AL22" s="43">
        <v>30.478175213675215</v>
      </c>
      <c r="AM22" s="31"/>
      <c r="AN22" s="29"/>
    </row>
    <row r="23" spans="1:45" x14ac:dyDescent="0.3">
      <c r="A23" s="39">
        <v>100.0180555555562</v>
      </c>
      <c r="B23">
        <v>41.5</v>
      </c>
      <c r="C23">
        <v>7.31</v>
      </c>
      <c r="D23" s="39"/>
      <c r="E23" s="39"/>
      <c r="F23" s="39"/>
      <c r="G23" s="39">
        <v>100</v>
      </c>
      <c r="H23" s="40">
        <f t="shared" si="10"/>
        <v>0.41499999999999998</v>
      </c>
      <c r="I23" s="41">
        <f t="shared" si="11"/>
        <v>7.31</v>
      </c>
      <c r="J23" s="39">
        <f t="shared" ref="J23:J27" si="30">$J$21+($J$28-$J$21)*(G23-$G$21)/($G$28-$G$21)</f>
        <v>892.31270990960434</v>
      </c>
      <c r="K23">
        <v>0.41499999999999998</v>
      </c>
      <c r="L23">
        <v>7.32</v>
      </c>
      <c r="M23" s="29">
        <f t="shared" si="28"/>
        <v>6.4285714285714293E-2</v>
      </c>
      <c r="N23" s="29">
        <f t="shared" si="28"/>
        <v>5.7142857142857148E-2</v>
      </c>
      <c r="O23" s="29">
        <f t="shared" si="28"/>
        <v>4.9999999999999996E-2</v>
      </c>
      <c r="P23" s="29">
        <f t="shared" si="28"/>
        <v>4.2857142857142858E-2</v>
      </c>
      <c r="Q23" s="54">
        <v>0.41499999999999998</v>
      </c>
      <c r="R23" s="54">
        <v>7.31</v>
      </c>
      <c r="S23" s="41">
        <f t="shared" si="1"/>
        <v>7.3698300618679626</v>
      </c>
      <c r="T23" s="41">
        <f t="shared" si="29"/>
        <v>7.3200577424810724</v>
      </c>
      <c r="U23" s="41">
        <f t="shared" si="15"/>
        <v>7.2634590560277283</v>
      </c>
      <c r="V23" s="41">
        <f t="shared" si="16"/>
        <v>7.1979188609654443</v>
      </c>
      <c r="W23" s="55">
        <f t="shared" si="17"/>
        <v>7.3703913565260128</v>
      </c>
      <c r="X23" s="41">
        <f t="shared" si="18"/>
        <v>7.3825252566490436</v>
      </c>
      <c r="Y23" s="41">
        <f t="shared" si="19"/>
        <v>7.3811614146319586</v>
      </c>
      <c r="Z23" s="30">
        <f t="shared" si="2"/>
        <v>1.9052359883487686E-3</v>
      </c>
      <c r="AA23" s="30">
        <f t="shared" si="3"/>
        <v>6.6190950274063062E-2</v>
      </c>
      <c r="AB23" s="30">
        <f t="shared" si="4"/>
        <v>-2.6605264746356363E-9</v>
      </c>
      <c r="AC23" s="30">
        <f t="shared" si="5"/>
        <v>-3.4305839429189014E-18</v>
      </c>
      <c r="AD23" s="30">
        <f t="shared" si="20"/>
        <v>4.1445248061119288E-8</v>
      </c>
      <c r="AE23" s="30">
        <f t="shared" si="21"/>
        <v>1.6978810876041245E-3</v>
      </c>
      <c r="AF23" s="30">
        <f t="shared" si="6"/>
        <v>6.5983595373318424E-2</v>
      </c>
      <c r="AG23" s="30">
        <f t="shared" si="7"/>
        <v>-2.6607935994935618E-9</v>
      </c>
      <c r="AH23" s="30">
        <f t="shared" si="8"/>
        <v>-3.4305839429189014E-18</v>
      </c>
      <c r="AI23" s="30">
        <f t="shared" si="22"/>
        <v>4.1575605733579856E-8</v>
      </c>
      <c r="AK23" s="31" t="s">
        <v>94</v>
      </c>
      <c r="AL23" s="43">
        <v>606.21090499999991</v>
      </c>
      <c r="AM23" s="31"/>
      <c r="AN23" s="29"/>
    </row>
    <row r="24" spans="1:45" x14ac:dyDescent="0.3">
      <c r="A24" s="39">
        <v>101.02083333333576</v>
      </c>
      <c r="B24">
        <v>33.1</v>
      </c>
      <c r="C24">
        <v>7.43</v>
      </c>
      <c r="D24" s="39">
        <v>6.2</v>
      </c>
      <c r="E24" s="39"/>
      <c r="F24" s="39"/>
      <c r="G24" s="39">
        <v>101</v>
      </c>
      <c r="H24" s="40">
        <f t="shared" si="10"/>
        <v>0.33100000000000002</v>
      </c>
      <c r="I24" s="41">
        <f t="shared" si="11"/>
        <v>7.43</v>
      </c>
      <c r="J24" s="39">
        <f t="shared" si="30"/>
        <v>888.0013142163491</v>
      </c>
      <c r="K24">
        <v>0.33500000000000002</v>
      </c>
      <c r="L24">
        <v>7.39</v>
      </c>
      <c r="M24" s="29">
        <f t="shared" si="28"/>
        <v>6.4285714285714293E-2</v>
      </c>
      <c r="N24" s="29">
        <f t="shared" si="28"/>
        <v>5.7142857142857148E-2</v>
      </c>
      <c r="O24" s="29">
        <f t="shared" si="28"/>
        <v>4.9999999999999996E-2</v>
      </c>
      <c r="P24" s="29">
        <f t="shared" si="28"/>
        <v>4.2857142857142858E-2</v>
      </c>
      <c r="Q24" s="54">
        <v>0.33100000000000002</v>
      </c>
      <c r="R24" s="54">
        <v>7.43</v>
      </c>
      <c r="S24" s="41">
        <f t="shared" si="1"/>
        <v>7.4649453481869399</v>
      </c>
      <c r="T24" s="41">
        <f t="shared" si="29"/>
        <v>7.4154891138014749</v>
      </c>
      <c r="U24" s="41">
        <f t="shared" si="15"/>
        <v>7.3592131410256352</v>
      </c>
      <c r="V24" s="41">
        <f t="shared" si="16"/>
        <v>7.294002524115978</v>
      </c>
      <c r="W24" s="55">
        <f t="shared" si="17"/>
        <v>7.4655028951261038</v>
      </c>
      <c r="X24" s="41">
        <f t="shared" si="18"/>
        <v>7.4675453487458219</v>
      </c>
      <c r="Y24" s="41">
        <f t="shared" si="19"/>
        <v>7.467274123002654</v>
      </c>
      <c r="Z24" s="30">
        <f t="shared" si="2"/>
        <v>3.8550578180082369E-4</v>
      </c>
      <c r="AA24" s="30">
        <f t="shared" si="3"/>
        <v>6.467122006751512E-2</v>
      </c>
      <c r="AB24" s="30">
        <f t="shared" si="4"/>
        <v>-2.1234712661527871E-9</v>
      </c>
      <c r="AC24" s="30">
        <f t="shared" si="5"/>
        <v>-2.7362006870027866E-18</v>
      </c>
      <c r="AD24" s="30">
        <f t="shared" si="20"/>
        <v>3.4076474051117008E-8</v>
      </c>
      <c r="AE24" s="30">
        <f t="shared" si="21"/>
        <v>3.4518312367422547E-4</v>
      </c>
      <c r="AF24" s="30">
        <f t="shared" si="6"/>
        <v>6.4630897409388516E-2</v>
      </c>
      <c r="AG24" s="30">
        <f t="shared" si="7"/>
        <v>-2.1235232117990415E-9</v>
      </c>
      <c r="AH24" s="30">
        <f t="shared" si="8"/>
        <v>-2.7362006870027866E-18</v>
      </c>
      <c r="AI24" s="30">
        <f t="shared" si="22"/>
        <v>3.4097762149455657E-8</v>
      </c>
    </row>
    <row r="25" spans="1:45" x14ac:dyDescent="0.3">
      <c r="A25" s="39">
        <v>102.02430555555475</v>
      </c>
      <c r="B25">
        <v>38.1</v>
      </c>
      <c r="C25">
        <v>7.38</v>
      </c>
      <c r="D25" s="39"/>
      <c r="E25" s="39"/>
      <c r="F25" s="39"/>
      <c r="G25" s="39">
        <v>102</v>
      </c>
      <c r="H25" s="40">
        <f t="shared" si="10"/>
        <v>0.38100000000000001</v>
      </c>
      <c r="I25" s="41">
        <f t="shared" si="11"/>
        <v>7.38</v>
      </c>
      <c r="J25" s="39">
        <f t="shared" si="30"/>
        <v>883.68991852309375</v>
      </c>
      <c r="K25">
        <v>0.38800000000000001</v>
      </c>
      <c r="L25">
        <v>7.34</v>
      </c>
      <c r="M25" s="29">
        <f t="shared" si="28"/>
        <v>6.4285714285714293E-2</v>
      </c>
      <c r="N25" s="29">
        <f t="shared" si="28"/>
        <v>5.7142857142857148E-2</v>
      </c>
      <c r="O25" s="29">
        <f t="shared" si="28"/>
        <v>4.9999999999999996E-2</v>
      </c>
      <c r="P25" s="29">
        <f t="shared" si="28"/>
        <v>4.2857142857142858E-2</v>
      </c>
      <c r="Q25" s="54">
        <v>0.38100000000000001</v>
      </c>
      <c r="R25" s="54">
        <v>7.38</v>
      </c>
      <c r="S25" s="41">
        <f t="shared" si="1"/>
        <v>7.405853946876273</v>
      </c>
      <c r="T25" s="41">
        <f t="shared" si="29"/>
        <v>7.356194204036969</v>
      </c>
      <c r="U25" s="41">
        <f t="shared" si="15"/>
        <v>7.2997103009712578</v>
      </c>
      <c r="V25" s="41">
        <f t="shared" si="16"/>
        <v>7.2342871692305311</v>
      </c>
      <c r="W25" s="55">
        <f t="shared" si="17"/>
        <v>7.406413905858356</v>
      </c>
      <c r="X25" s="41">
        <f t="shared" si="18"/>
        <v>7.4146913052126582</v>
      </c>
      <c r="Y25" s="41">
        <f t="shared" si="19"/>
        <v>7.4137501291637831</v>
      </c>
      <c r="Z25" s="30">
        <f t="shared" si="2"/>
        <v>1.3201761138571788E-3</v>
      </c>
      <c r="AA25" s="30">
        <f t="shared" si="3"/>
        <v>6.5605890399571473E-2</v>
      </c>
      <c r="AB25" s="30">
        <f t="shared" si="4"/>
        <v>-2.4431082490880397E-9</v>
      </c>
      <c r="AC25" s="30">
        <f t="shared" si="5"/>
        <v>-3.1495240536195216E-18</v>
      </c>
      <c r="AD25" s="30">
        <f t="shared" si="20"/>
        <v>3.8486524552853448E-8</v>
      </c>
      <c r="AE25" s="30">
        <f t="shared" si="21"/>
        <v>1.1782987285399778E-3</v>
      </c>
      <c r="AF25" s="30">
        <f t="shared" si="6"/>
        <v>6.5464013014254266E-2</v>
      </c>
      <c r="AG25" s="30">
        <f t="shared" si="7"/>
        <v>-2.4432910225660699E-9</v>
      </c>
      <c r="AH25" s="30">
        <f t="shared" si="8"/>
        <v>-3.1495240536195216E-18</v>
      </c>
      <c r="AI25" s="30">
        <f t="shared" si="22"/>
        <v>3.8570020601440754E-8</v>
      </c>
      <c r="AM25" s="31"/>
      <c r="AN25" s="29"/>
    </row>
    <row r="26" spans="1:45" x14ac:dyDescent="0.3">
      <c r="A26" s="39">
        <v>103.02083333333576</v>
      </c>
      <c r="B26">
        <v>39.200000000000003</v>
      </c>
      <c r="C26">
        <v>7.34</v>
      </c>
      <c r="D26" s="39"/>
      <c r="E26" s="39"/>
      <c r="F26" s="39"/>
      <c r="G26" s="39">
        <v>103</v>
      </c>
      <c r="H26" s="40">
        <f t="shared" si="10"/>
        <v>0.39200000000000002</v>
      </c>
      <c r="I26" s="41">
        <f t="shared" si="11"/>
        <v>7.34</v>
      </c>
      <c r="J26" s="39">
        <f t="shared" si="30"/>
        <v>879.37852282983852</v>
      </c>
      <c r="K26">
        <v>0.39500000000000002</v>
      </c>
      <c r="L26">
        <v>7.35</v>
      </c>
      <c r="M26" s="29">
        <f t="shared" si="28"/>
        <v>6.4285714285714293E-2</v>
      </c>
      <c r="N26" s="29">
        <f t="shared" si="28"/>
        <v>5.7142857142857148E-2</v>
      </c>
      <c r="O26" s="29">
        <f t="shared" si="28"/>
        <v>4.9999999999999996E-2</v>
      </c>
      <c r="P26" s="29">
        <f t="shared" si="28"/>
        <v>4.2857142857142858E-2</v>
      </c>
      <c r="Q26" s="54">
        <v>0.39200000000000002</v>
      </c>
      <c r="R26" s="54">
        <v>7.34</v>
      </c>
      <c r="S26" s="41">
        <f t="shared" si="1"/>
        <v>7.3938684365906182</v>
      </c>
      <c r="T26" s="41">
        <f t="shared" si="29"/>
        <v>7.3441703122214559</v>
      </c>
      <c r="U26" s="41">
        <f t="shared" si="15"/>
        <v>7.2876472560570544</v>
      </c>
      <c r="V26" s="41">
        <f t="shared" si="16"/>
        <v>7.2221841734450605</v>
      </c>
      <c r="W26" s="55">
        <f t="shared" si="17"/>
        <v>7.3944288508430009</v>
      </c>
      <c r="X26" s="41">
        <f t="shared" si="18"/>
        <v>7.4039855674064698</v>
      </c>
      <c r="Y26" s="41">
        <f t="shared" si="19"/>
        <v>7.4029046154203666</v>
      </c>
      <c r="Z26" s="30">
        <f t="shared" si="2"/>
        <v>1.5136694480891283E-3</v>
      </c>
      <c r="AA26" s="30">
        <f t="shared" si="3"/>
        <v>6.5799383733803424E-2</v>
      </c>
      <c r="AB26" s="30">
        <f t="shared" si="4"/>
        <v>-2.513444017132691E-9</v>
      </c>
      <c r="AC26" s="30">
        <f t="shared" si="5"/>
        <v>-3.2404551942752032E-18</v>
      </c>
      <c r="AD26" s="30">
        <f t="shared" si="20"/>
        <v>3.9447041100652309E-8</v>
      </c>
      <c r="AE26" s="30">
        <f t="shared" si="21"/>
        <v>1.35025892919999E-3</v>
      </c>
      <c r="AF26" s="30">
        <f t="shared" si="6"/>
        <v>6.5635973214914281E-2</v>
      </c>
      <c r="AG26" s="30">
        <f t="shared" si="7"/>
        <v>-2.5136545306603921E-9</v>
      </c>
      <c r="AH26" s="30">
        <f t="shared" si="8"/>
        <v>-3.2404551942752032E-18</v>
      </c>
      <c r="AI26" s="30">
        <f t="shared" si="22"/>
        <v>3.9545346441472201E-8</v>
      </c>
    </row>
    <row r="27" spans="1:45" x14ac:dyDescent="0.3">
      <c r="A27" s="39">
        <v>104.02777777778101</v>
      </c>
      <c r="B27">
        <v>42.2</v>
      </c>
      <c r="C27">
        <v>7.32</v>
      </c>
      <c r="D27" s="39">
        <v>29.799999999999997</v>
      </c>
      <c r="E27" s="39"/>
      <c r="F27" s="39"/>
      <c r="G27" s="39">
        <v>104</v>
      </c>
      <c r="H27" s="40">
        <f t="shared" si="10"/>
        <v>0.42200000000000004</v>
      </c>
      <c r="I27" s="41">
        <f t="shared" si="11"/>
        <v>7.32</v>
      </c>
      <c r="J27" s="39">
        <f t="shared" si="30"/>
        <v>875.06712713658317</v>
      </c>
      <c r="K27">
        <v>0.40699999999999997</v>
      </c>
      <c r="L27">
        <v>7.34</v>
      </c>
      <c r="M27" s="29">
        <f t="shared" si="28"/>
        <v>6.4285714285714293E-2</v>
      </c>
      <c r="N27" s="29">
        <f t="shared" si="28"/>
        <v>5.7142857142857148E-2</v>
      </c>
      <c r="O27" s="29">
        <f t="shared" si="28"/>
        <v>4.9999999999999996E-2</v>
      </c>
      <c r="P27" s="29">
        <f t="shared" si="28"/>
        <v>4.2857142857142858E-2</v>
      </c>
      <c r="Q27" s="54">
        <v>0.42199999999999999</v>
      </c>
      <c r="R27" s="54">
        <v>7.32</v>
      </c>
      <c r="S27" s="41">
        <f t="shared" si="1"/>
        <v>7.3627709383126358</v>
      </c>
      <c r="T27" s="41">
        <f t="shared" si="29"/>
        <v>7.3129775185635726</v>
      </c>
      <c r="U27" s="41">
        <f t="shared" si="15"/>
        <v>7.2563573371215808</v>
      </c>
      <c r="V27" s="41">
        <f t="shared" si="16"/>
        <v>7.1907952399877964</v>
      </c>
      <c r="W27" s="55">
        <f t="shared" si="17"/>
        <v>7.3633324834284926</v>
      </c>
      <c r="X27" s="41">
        <f t="shared" si="18"/>
        <v>7.3762256581880283</v>
      </c>
      <c r="Y27" s="41">
        <f t="shared" si="19"/>
        <v>7.3747782641536341</v>
      </c>
      <c r="Z27" s="30">
        <f t="shared" si="2"/>
        <v>2.0210498679946454E-3</v>
      </c>
      <c r="AA27" s="30">
        <f t="shared" si="3"/>
        <v>6.6306764153708939E-2</v>
      </c>
      <c r="AB27" s="30">
        <f t="shared" si="4"/>
        <v>-2.7052950274771133E-9</v>
      </c>
      <c r="AC27" s="30">
        <f t="shared" si="5"/>
        <v>-3.4884492142452447E-18</v>
      </c>
      <c r="AD27" s="30">
        <f t="shared" si="20"/>
        <v>4.2050807679915211E-8</v>
      </c>
      <c r="AE27" s="30">
        <f t="shared" si="21"/>
        <v>1.8006223479453715E-3</v>
      </c>
      <c r="AF27" s="30">
        <f t="shared" si="6"/>
        <v>6.6086336633659662E-2</v>
      </c>
      <c r="AG27" s="30">
        <f t="shared" si="7"/>
        <v>-2.7055789931309977E-9</v>
      </c>
      <c r="AH27" s="30">
        <f t="shared" si="8"/>
        <v>-3.4884492142452447E-18</v>
      </c>
      <c r="AI27" s="30">
        <f t="shared" si="22"/>
        <v>4.2191186215252906E-8</v>
      </c>
    </row>
    <row r="28" spans="1:45" x14ac:dyDescent="0.3">
      <c r="A28" s="39">
        <v>105.01388888889051</v>
      </c>
      <c r="B28">
        <v>42</v>
      </c>
      <c r="C28">
        <v>7.29</v>
      </c>
      <c r="D28" s="39"/>
      <c r="E28" s="39">
        <v>879.56240758293836</v>
      </c>
      <c r="F28" s="39">
        <v>861.94905530371739</v>
      </c>
      <c r="G28" s="39">
        <v>105</v>
      </c>
      <c r="H28" s="40">
        <f t="shared" si="10"/>
        <v>0.42</v>
      </c>
      <c r="I28" s="41">
        <f t="shared" si="11"/>
        <v>7.29</v>
      </c>
      <c r="J28" s="42">
        <f>AVERAGE(E28:F28)</f>
        <v>870.75573144332793</v>
      </c>
      <c r="K28">
        <v>0.41299999999999998</v>
      </c>
      <c r="L28">
        <v>7.35</v>
      </c>
      <c r="M28" s="29">
        <f t="shared" si="28"/>
        <v>6.4285714285714293E-2</v>
      </c>
      <c r="N28" s="29">
        <f t="shared" si="28"/>
        <v>5.7142857142857148E-2</v>
      </c>
      <c r="O28" s="29">
        <f t="shared" si="28"/>
        <v>4.9999999999999996E-2</v>
      </c>
      <c r="P28" s="29">
        <f t="shared" si="28"/>
        <v>4.2857142857142858E-2</v>
      </c>
      <c r="Q28" s="54">
        <v>0.42</v>
      </c>
      <c r="R28" s="54">
        <v>7.29</v>
      </c>
      <c r="S28" s="41">
        <f t="shared" si="1"/>
        <v>7.3647761306722401</v>
      </c>
      <c r="T28" s="41">
        <f t="shared" si="29"/>
        <v>7.3149886734249883</v>
      </c>
      <c r="U28" s="41">
        <f t="shared" si="15"/>
        <v>7.2583745653890039</v>
      </c>
      <c r="V28" s="41">
        <f t="shared" si="16"/>
        <v>7.1928186560467031</v>
      </c>
      <c r="W28" s="55">
        <f t="shared" si="17"/>
        <v>7.3653376050106472</v>
      </c>
      <c r="X28" s="41">
        <f t="shared" si="18"/>
        <v>7.3780150024713915</v>
      </c>
      <c r="Y28" s="41">
        <f t="shared" si="19"/>
        <v>7.3765913587038492</v>
      </c>
      <c r="Z28" s="30">
        <f t="shared" si="2"/>
        <v>1.9881158831238574E-3</v>
      </c>
      <c r="AA28" s="30">
        <f t="shared" si="3"/>
        <v>6.6273830168838144E-2</v>
      </c>
      <c r="AB28" s="30">
        <f t="shared" si="4"/>
        <v>-2.6925038118054981E-9</v>
      </c>
      <c r="AC28" s="30">
        <f t="shared" si="5"/>
        <v>-3.4719162795805746E-18</v>
      </c>
      <c r="AD28" s="30">
        <f t="shared" si="20"/>
        <v>4.1877909836730969E-8</v>
      </c>
      <c r="AE28" s="30">
        <f t="shared" si="21"/>
        <v>1.7714087098950136E-3</v>
      </c>
      <c r="AF28" s="30">
        <f t="shared" si="6"/>
        <v>6.6057122995609313E-2</v>
      </c>
      <c r="AG28" s="30">
        <f t="shared" si="7"/>
        <v>-2.6927829847242588E-9</v>
      </c>
      <c r="AH28" s="30">
        <f t="shared" si="8"/>
        <v>-3.4719162795805746E-18</v>
      </c>
      <c r="AI28" s="30">
        <f t="shared" si="22"/>
        <v>4.2015413425686855E-8</v>
      </c>
    </row>
    <row r="29" spans="1:45" x14ac:dyDescent="0.3">
      <c r="A29" s="39">
        <v>106.02013888888905</v>
      </c>
      <c r="B29">
        <v>42.4</v>
      </c>
      <c r="C29">
        <v>7.33</v>
      </c>
      <c r="D29" s="39">
        <v>4.2</v>
      </c>
      <c r="E29" s="39"/>
      <c r="F29" s="39"/>
      <c r="G29" s="39">
        <v>106</v>
      </c>
      <c r="H29" s="40">
        <f t="shared" si="10"/>
        <v>0.42399999999999999</v>
      </c>
      <c r="I29" s="41">
        <f t="shared" si="11"/>
        <v>7.33</v>
      </c>
      <c r="J29" s="39">
        <f>$J$28+($J$35-$J$28)*(G29-$G$28)/($G$35-$G$28)</f>
        <v>870.3915553757937</v>
      </c>
      <c r="K29">
        <v>0.41799999999999998</v>
      </c>
      <c r="L29">
        <v>7.36</v>
      </c>
      <c r="M29" s="29">
        <f t="shared" si="28"/>
        <v>6.4285714285714293E-2</v>
      </c>
      <c r="N29" s="29">
        <f t="shared" si="28"/>
        <v>5.7142857142857148E-2</v>
      </c>
      <c r="O29" s="29">
        <f t="shared" si="28"/>
        <v>4.9999999999999996E-2</v>
      </c>
      <c r="P29" s="29">
        <f t="shared" si="28"/>
        <v>4.2857142857142858E-2</v>
      </c>
      <c r="Q29" s="54">
        <v>0.42399999999999999</v>
      </c>
      <c r="R29" s="54">
        <v>7.33</v>
      </c>
      <c r="S29" s="41">
        <f t="shared" si="1"/>
        <v>7.3607749764817125</v>
      </c>
      <c r="T29" s="41">
        <f t="shared" si="29"/>
        <v>7.3109756461316699</v>
      </c>
      <c r="U29" s="41">
        <f t="shared" si="15"/>
        <v>7.2543494446231671</v>
      </c>
      <c r="V29" s="41">
        <f t="shared" si="16"/>
        <v>7.1887812145361991</v>
      </c>
      <c r="W29" s="55">
        <f t="shared" si="17"/>
        <v>7.3613365917616882</v>
      </c>
      <c r="X29" s="41">
        <f t="shared" si="18"/>
        <v>7.3744446261591294</v>
      </c>
      <c r="Y29" s="41">
        <f t="shared" si="19"/>
        <v>7.3729735793155777</v>
      </c>
      <c r="Z29" s="30">
        <f t="shared" si="2"/>
        <v>2.0538603528009462E-3</v>
      </c>
      <c r="AA29" s="30">
        <f t="shared" si="3"/>
        <v>6.6339574638515239E-2</v>
      </c>
      <c r="AB29" s="30">
        <f t="shared" si="4"/>
        <v>-2.7180864022476306E-9</v>
      </c>
      <c r="AC29" s="30">
        <f t="shared" si="5"/>
        <v>-3.5049821489099133E-18</v>
      </c>
      <c r="AD29" s="30">
        <f t="shared" si="20"/>
        <v>4.2223611198189576E-8</v>
      </c>
      <c r="AE29" s="30">
        <f t="shared" si="21"/>
        <v>1.8297243043500992E-3</v>
      </c>
      <c r="AF29" s="30">
        <f t="shared" si="6"/>
        <v>6.6115438590064399E-2</v>
      </c>
      <c r="AG29" s="30">
        <f t="shared" si="7"/>
        <v>-2.7183751454115658E-9</v>
      </c>
      <c r="AH29" s="30">
        <f t="shared" si="8"/>
        <v>-3.5049821489099133E-18</v>
      </c>
      <c r="AI29" s="30">
        <f t="shared" si="22"/>
        <v>4.2366873952365366E-8</v>
      </c>
      <c r="AK29" s="31"/>
      <c r="AL29" s="30"/>
      <c r="AM29" s="30"/>
      <c r="AN29" s="40"/>
    </row>
    <row r="30" spans="1:45" x14ac:dyDescent="0.3">
      <c r="A30" s="39">
        <v>107.01736111110949</v>
      </c>
      <c r="B30">
        <v>41</v>
      </c>
      <c r="C30">
        <v>7.26</v>
      </c>
      <c r="D30" s="39"/>
      <c r="E30" s="39"/>
      <c r="F30" s="39"/>
      <c r="G30" s="39">
        <v>107</v>
      </c>
      <c r="H30" s="40">
        <f t="shared" si="10"/>
        <v>0.41</v>
      </c>
      <c r="I30" s="41">
        <f t="shared" si="11"/>
        <v>7.26</v>
      </c>
      <c r="J30" s="39">
        <f t="shared" ref="J30:J34" si="31">$J$28+($J$35-$J$28)*(G30-$G$28)/($G$35-$G$28)</f>
        <v>870.02737930825947</v>
      </c>
      <c r="K30">
        <v>0.41099999999999998</v>
      </c>
      <c r="L30">
        <v>7.33</v>
      </c>
      <c r="M30" s="29">
        <f t="shared" si="28"/>
        <v>6.4285714285714293E-2</v>
      </c>
      <c r="N30" s="29">
        <f t="shared" si="28"/>
        <v>5.7142857142857148E-2</v>
      </c>
      <c r="O30" s="29">
        <f t="shared" si="28"/>
        <v>4.9999999999999996E-2</v>
      </c>
      <c r="P30" s="29">
        <f t="shared" si="28"/>
        <v>4.2857142857142858E-2</v>
      </c>
      <c r="Q30" s="54">
        <v>0.41</v>
      </c>
      <c r="R30" s="54">
        <v>7.26</v>
      </c>
      <c r="S30" s="41">
        <f t="shared" si="1"/>
        <v>7.3749435998279553</v>
      </c>
      <c r="T30" s="41">
        <f t="shared" si="29"/>
        <v>7.3251867580861241</v>
      </c>
      <c r="U30" s="41">
        <f t="shared" si="15"/>
        <v>7.2686038425630786</v>
      </c>
      <c r="V30" s="41">
        <f t="shared" si="16"/>
        <v>7.2030797210974136</v>
      </c>
      <c r="W30" s="55">
        <f t="shared" si="17"/>
        <v>7.3755047107911142</v>
      </c>
      <c r="X30" s="41">
        <f t="shared" si="18"/>
        <v>7.3870892459360729</v>
      </c>
      <c r="Y30" s="41">
        <f t="shared" si="19"/>
        <v>7.3857858135421006</v>
      </c>
      <c r="Z30" s="30">
        <f t="shared" si="2"/>
        <v>1.8215686998115605E-3</v>
      </c>
      <c r="AA30" s="30">
        <f t="shared" si="3"/>
        <v>6.6107282985525859E-2</v>
      </c>
      <c r="AB30" s="30">
        <f t="shared" si="4"/>
        <v>-2.628550151825435E-9</v>
      </c>
      <c r="AC30" s="30">
        <f t="shared" si="5"/>
        <v>-3.3892516062572277E-18</v>
      </c>
      <c r="AD30" s="30">
        <f t="shared" si="20"/>
        <v>4.101198161963714E-8</v>
      </c>
      <c r="AE30" s="30">
        <f t="shared" si="21"/>
        <v>1.6236388902470403E-3</v>
      </c>
      <c r="AF30" s="30">
        <f t="shared" si="6"/>
        <v>6.5909353175961333E-2</v>
      </c>
      <c r="AG30" s="30">
        <f t="shared" si="7"/>
        <v>-2.6288051348138733E-9</v>
      </c>
      <c r="AH30" s="30">
        <f t="shared" si="8"/>
        <v>-3.3892516062572277E-18</v>
      </c>
      <c r="AI30" s="30">
        <f t="shared" si="22"/>
        <v>4.1135254298037932E-8</v>
      </c>
      <c r="AL30" s="30"/>
    </row>
    <row r="31" spans="1:45" x14ac:dyDescent="0.3">
      <c r="A31" s="39">
        <v>108.01597222222335</v>
      </c>
      <c r="B31">
        <v>42.7</v>
      </c>
      <c r="C31">
        <v>7.29</v>
      </c>
      <c r="D31" s="39">
        <v>4.5</v>
      </c>
      <c r="E31" s="39"/>
      <c r="F31" s="39"/>
      <c r="G31" s="39">
        <v>108</v>
      </c>
      <c r="H31" s="40">
        <f t="shared" si="10"/>
        <v>0.42700000000000005</v>
      </c>
      <c r="I31" s="41">
        <f t="shared" si="11"/>
        <v>7.29</v>
      </c>
      <c r="J31" s="39">
        <f t="shared" si="31"/>
        <v>869.66320324072524</v>
      </c>
      <c r="K31">
        <v>0.41199999999999998</v>
      </c>
      <c r="L31">
        <v>7.34</v>
      </c>
      <c r="M31" s="29">
        <f t="shared" si="28"/>
        <v>6.4285714285714293E-2</v>
      </c>
      <c r="N31" s="29">
        <f t="shared" si="28"/>
        <v>5.7142857142857148E-2</v>
      </c>
      <c r="O31" s="29">
        <f t="shared" si="28"/>
        <v>4.9999999999999996E-2</v>
      </c>
      <c r="P31" s="29">
        <f t="shared" si="28"/>
        <v>4.2857142857142858E-2</v>
      </c>
      <c r="Q31" s="54">
        <v>0.42699999999999999</v>
      </c>
      <c r="R31" s="54">
        <v>7.29</v>
      </c>
      <c r="S31" s="41">
        <f t="shared" si="1"/>
        <v>7.357798155966611</v>
      </c>
      <c r="T31" s="41">
        <f t="shared" si="29"/>
        <v>7.3079900555552486</v>
      </c>
      <c r="U31" s="41">
        <f t="shared" si="15"/>
        <v>7.2513549224305507</v>
      </c>
      <c r="V31" s="41">
        <f t="shared" si="16"/>
        <v>7.1857775941507409</v>
      </c>
      <c r="W31" s="55">
        <f t="shared" si="17"/>
        <v>7.3583598753601098</v>
      </c>
      <c r="X31" s="41">
        <f t="shared" si="18"/>
        <v>7.3717884915350709</v>
      </c>
      <c r="Y31" s="41">
        <f t="shared" si="19"/>
        <v>7.3702821482720413</v>
      </c>
      <c r="Z31" s="30">
        <f t="shared" si="2"/>
        <v>2.102846039778024E-3</v>
      </c>
      <c r="AA31" s="30">
        <f t="shared" si="3"/>
        <v>6.6388560325492313E-2</v>
      </c>
      <c r="AB31" s="30">
        <f t="shared" si="4"/>
        <v>-2.7372737607526336E-9</v>
      </c>
      <c r="AC31" s="30">
        <f t="shared" si="5"/>
        <v>-3.5297815509069184E-18</v>
      </c>
      <c r="AD31" s="30">
        <f t="shared" si="20"/>
        <v>4.2482641093392442E-8</v>
      </c>
      <c r="AE31" s="30">
        <f t="shared" si="21"/>
        <v>1.8731694516785757E-3</v>
      </c>
      <c r="AF31" s="30">
        <f t="shared" si="6"/>
        <v>6.6158883737392871E-2</v>
      </c>
      <c r="AG31" s="30">
        <f t="shared" si="7"/>
        <v>-2.7375696415142874E-9</v>
      </c>
      <c r="AH31" s="30">
        <f t="shared" si="8"/>
        <v>-3.5297815509069184E-18</v>
      </c>
      <c r="AI31" s="30">
        <f t="shared" si="22"/>
        <v>4.263024727168216E-8</v>
      </c>
    </row>
    <row r="32" spans="1:45" x14ac:dyDescent="0.3">
      <c r="A32" s="39">
        <v>109.02430555555475</v>
      </c>
      <c r="B32">
        <v>42</v>
      </c>
      <c r="C32">
        <v>7.27</v>
      </c>
      <c r="D32" s="39"/>
      <c r="E32" s="39"/>
      <c r="F32" s="39"/>
      <c r="G32" s="39">
        <v>109</v>
      </c>
      <c r="H32" s="40">
        <f t="shared" si="10"/>
        <v>0.42</v>
      </c>
      <c r="I32" s="41">
        <f t="shared" si="11"/>
        <v>7.27</v>
      </c>
      <c r="J32" s="39">
        <f t="shared" si="31"/>
        <v>869.29902717319089</v>
      </c>
      <c r="K32">
        <v>0.41199999999999998</v>
      </c>
      <c r="L32">
        <v>7.34</v>
      </c>
      <c r="M32" s="29">
        <f t="shared" si="28"/>
        <v>6.4285714285714293E-2</v>
      </c>
      <c r="N32" s="29">
        <f t="shared" si="28"/>
        <v>5.7142857142857148E-2</v>
      </c>
      <c r="O32" s="29">
        <f t="shared" si="28"/>
        <v>4.9999999999999996E-2</v>
      </c>
      <c r="P32" s="29">
        <f t="shared" si="28"/>
        <v>4.2857142857142858E-2</v>
      </c>
      <c r="Q32" s="54">
        <v>0.42</v>
      </c>
      <c r="R32" s="54">
        <v>7.27</v>
      </c>
      <c r="S32" s="41">
        <f t="shared" si="1"/>
        <v>7.3647761306722401</v>
      </c>
      <c r="T32" s="41">
        <f t="shared" si="29"/>
        <v>7.3149886734249883</v>
      </c>
      <c r="U32" s="41">
        <f t="shared" si="15"/>
        <v>7.2583745653890039</v>
      </c>
      <c r="V32" s="41">
        <f t="shared" si="16"/>
        <v>7.1928186560467031</v>
      </c>
      <c r="W32" s="55">
        <f t="shared" si="17"/>
        <v>7.3653376050106472</v>
      </c>
      <c r="X32" s="41">
        <f t="shared" si="18"/>
        <v>7.3780150024713915</v>
      </c>
      <c r="Y32" s="41">
        <f t="shared" si="19"/>
        <v>7.3765913587038492</v>
      </c>
      <c r="Z32" s="30">
        <f t="shared" si="2"/>
        <v>1.9881158831238574E-3</v>
      </c>
      <c r="AA32" s="30">
        <f t="shared" si="3"/>
        <v>6.6273830168838144E-2</v>
      </c>
      <c r="AB32" s="30">
        <f t="shared" si="4"/>
        <v>-2.6925038118054981E-9</v>
      </c>
      <c r="AC32" s="30">
        <f t="shared" si="5"/>
        <v>-3.4719162795805746E-18</v>
      </c>
      <c r="AD32" s="30">
        <f t="shared" si="20"/>
        <v>4.1877909836730969E-8</v>
      </c>
      <c r="AE32" s="30">
        <f t="shared" si="21"/>
        <v>1.7714087098950136E-3</v>
      </c>
      <c r="AF32" s="30">
        <f t="shared" si="6"/>
        <v>6.6057122995609313E-2</v>
      </c>
      <c r="AG32" s="30">
        <f t="shared" si="7"/>
        <v>-2.6927829847242588E-9</v>
      </c>
      <c r="AH32" s="30">
        <f t="shared" si="8"/>
        <v>-3.4719162795805746E-18</v>
      </c>
      <c r="AI32" s="30">
        <f t="shared" si="22"/>
        <v>4.2015413425686855E-8</v>
      </c>
    </row>
    <row r="33" spans="1:35" x14ac:dyDescent="0.3">
      <c r="A33" s="39">
        <v>110.02083333333576</v>
      </c>
      <c r="B33">
        <v>41.8</v>
      </c>
      <c r="C33">
        <v>7.29</v>
      </c>
      <c r="D33" s="39"/>
      <c r="E33" s="39"/>
      <c r="F33" s="39"/>
      <c r="G33" s="39">
        <v>110</v>
      </c>
      <c r="H33" s="40">
        <f t="shared" si="10"/>
        <v>0.41799999999999998</v>
      </c>
      <c r="I33" s="41">
        <f t="shared" si="11"/>
        <v>7.29</v>
      </c>
      <c r="J33" s="39">
        <f t="shared" si="31"/>
        <v>868.93485110565666</v>
      </c>
      <c r="K33">
        <v>0.41</v>
      </c>
      <c r="L33">
        <v>7.33</v>
      </c>
      <c r="M33" s="29">
        <f t="shared" ref="M33:P48" si="32">M32</f>
        <v>6.4285714285714293E-2</v>
      </c>
      <c r="N33" s="29">
        <f t="shared" si="32"/>
        <v>5.7142857142857148E-2</v>
      </c>
      <c r="O33" s="29">
        <f t="shared" si="32"/>
        <v>4.9999999999999996E-2</v>
      </c>
      <c r="P33" s="29">
        <f t="shared" si="32"/>
        <v>4.2857142857142858E-2</v>
      </c>
      <c r="Q33" s="54">
        <v>0.41799999999999998</v>
      </c>
      <c r="R33" s="54">
        <v>7.29</v>
      </c>
      <c r="S33" s="41">
        <f t="shared" si="1"/>
        <v>7.3667906394665961</v>
      </c>
      <c r="T33" s="41">
        <f t="shared" si="29"/>
        <v>7.317009197309166</v>
      </c>
      <c r="U33" s="41">
        <f t="shared" si="15"/>
        <v>7.2604012167312</v>
      </c>
      <c r="V33" s="41">
        <f t="shared" si="16"/>
        <v>7.1948515507578543</v>
      </c>
      <c r="W33" s="55">
        <f t="shared" si="17"/>
        <v>7.3673520424061376</v>
      </c>
      <c r="X33" s="41">
        <f t="shared" si="18"/>
        <v>7.3798127389349366</v>
      </c>
      <c r="Y33" s="41">
        <f t="shared" si="19"/>
        <v>7.3784129428514502</v>
      </c>
      <c r="Z33" s="30">
        <f t="shared" si="2"/>
        <v>1.9550576962400982E-3</v>
      </c>
      <c r="AA33" s="30">
        <f t="shared" si="3"/>
        <v>6.6240771981954397E-2</v>
      </c>
      <c r="AB33" s="30">
        <f t="shared" si="4"/>
        <v>-2.679712756137071E-9</v>
      </c>
      <c r="AC33" s="30">
        <f t="shared" si="5"/>
        <v>-3.4553833449159057E-18</v>
      </c>
      <c r="AD33" s="30">
        <f t="shared" si="20"/>
        <v>4.170491698601702E-8</v>
      </c>
      <c r="AE33" s="30">
        <f t="shared" si="21"/>
        <v>1.7420826432867111E-3</v>
      </c>
      <c r="AF33" s="30">
        <f t="shared" si="6"/>
        <v>6.6027796929001001E-2</v>
      </c>
      <c r="AG33" s="30">
        <f t="shared" si="7"/>
        <v>-2.67998712115356E-9</v>
      </c>
      <c r="AH33" s="30">
        <f t="shared" si="8"/>
        <v>-3.4553833449159057E-18</v>
      </c>
      <c r="AI33" s="30">
        <f t="shared" si="22"/>
        <v>4.1839555035039976E-8</v>
      </c>
    </row>
    <row r="34" spans="1:35" x14ac:dyDescent="0.3">
      <c r="A34" s="39">
        <v>111.02152777777519</v>
      </c>
      <c r="B34">
        <v>42.1</v>
      </c>
      <c r="C34">
        <v>7.23</v>
      </c>
      <c r="D34" s="39">
        <v>590.60000000000014</v>
      </c>
      <c r="E34" s="39"/>
      <c r="F34" s="39"/>
      <c r="G34" s="39">
        <v>111</v>
      </c>
      <c r="H34" s="40">
        <f t="shared" si="10"/>
        <v>0.42100000000000004</v>
      </c>
      <c r="I34" s="41">
        <f t="shared" si="11"/>
        <v>7.23</v>
      </c>
      <c r="J34" s="39">
        <f t="shared" si="31"/>
        <v>868.57067503812243</v>
      </c>
      <c r="K34">
        <v>0.38400000000000001</v>
      </c>
      <c r="L34">
        <v>7.28</v>
      </c>
      <c r="M34" s="29">
        <f t="shared" si="32"/>
        <v>6.4285714285714293E-2</v>
      </c>
      <c r="N34" s="29">
        <f t="shared" si="32"/>
        <v>5.7142857142857148E-2</v>
      </c>
      <c r="O34" s="29">
        <f t="shared" si="32"/>
        <v>4.9999999999999996E-2</v>
      </c>
      <c r="P34" s="29">
        <f t="shared" si="32"/>
        <v>4.2857142857142858E-2</v>
      </c>
      <c r="Q34" s="54">
        <v>0.42099999999999999</v>
      </c>
      <c r="R34" s="54">
        <v>7.23</v>
      </c>
      <c r="S34" s="41">
        <f t="shared" si="1"/>
        <v>7.363772375335242</v>
      </c>
      <c r="T34" s="41">
        <f t="shared" si="29"/>
        <v>7.3139819303068148</v>
      </c>
      <c r="U34" s="41">
        <f t="shared" si="15"/>
        <v>7.2573647788561528</v>
      </c>
      <c r="V34" s="41">
        <f t="shared" si="16"/>
        <v>7.1918057687174342</v>
      </c>
      <c r="W34" s="55">
        <f t="shared" si="17"/>
        <v>7.3643338851395423</v>
      </c>
      <c r="X34" s="41">
        <f t="shared" si="18"/>
        <v>7.3771192863293171</v>
      </c>
      <c r="Y34" s="41">
        <f t="shared" si="19"/>
        <v>7.3756837552484029</v>
      </c>
      <c r="Z34" s="30">
        <f t="shared" si="2"/>
        <v>2.0045983568133725E-3</v>
      </c>
      <c r="AA34" s="30">
        <f t="shared" si="3"/>
        <v>6.629031264252766E-2</v>
      </c>
      <c r="AB34" s="30">
        <f t="shared" si="4"/>
        <v>-2.698899399697587E-9</v>
      </c>
      <c r="AC34" s="30">
        <f t="shared" si="5"/>
        <v>-3.4801827469129097E-18</v>
      </c>
      <c r="AD34" s="30">
        <f t="shared" si="20"/>
        <v>4.1964370591444802E-8</v>
      </c>
      <c r="AE34" s="30">
        <f t="shared" si="21"/>
        <v>1.7860295356345282E-3</v>
      </c>
      <c r="AF34" s="30">
        <f t="shared" si="6"/>
        <v>6.6071743821348825E-2</v>
      </c>
      <c r="AG34" s="30">
        <f t="shared" si="7"/>
        <v>-2.6991809708834849E-9</v>
      </c>
      <c r="AH34" s="30">
        <f t="shared" si="8"/>
        <v>-3.4801827469129097E-18</v>
      </c>
      <c r="AI34" s="30">
        <f t="shared" si="22"/>
        <v>4.2103310486189761E-8</v>
      </c>
    </row>
    <row r="35" spans="1:35" x14ac:dyDescent="0.3">
      <c r="A35" s="39">
        <v>112.0222222222219</v>
      </c>
      <c r="B35">
        <v>39.4</v>
      </c>
      <c r="C35">
        <v>7.31</v>
      </c>
      <c r="D35" s="39"/>
      <c r="E35" s="39">
        <v>885.80285294117641</v>
      </c>
      <c r="F35" s="39">
        <v>850.6101450000001</v>
      </c>
      <c r="G35" s="39">
        <v>112</v>
      </c>
      <c r="H35" s="40">
        <f t="shared" si="10"/>
        <v>0.39399999999999996</v>
      </c>
      <c r="I35" s="41">
        <f t="shared" si="11"/>
        <v>7.31</v>
      </c>
      <c r="J35" s="42">
        <f>AVERAGE(E35:F35)</f>
        <v>868.2064989705882</v>
      </c>
      <c r="K35">
        <v>0.45</v>
      </c>
      <c r="L35">
        <v>7.34</v>
      </c>
      <c r="M35" s="29">
        <f t="shared" si="32"/>
        <v>6.4285714285714293E-2</v>
      </c>
      <c r="N35" s="29">
        <f t="shared" si="32"/>
        <v>5.7142857142857148E-2</v>
      </c>
      <c r="O35" s="29">
        <f t="shared" si="32"/>
        <v>4.9999999999999996E-2</v>
      </c>
      <c r="P35" s="29">
        <f t="shared" si="32"/>
        <v>4.2857142857142858E-2</v>
      </c>
      <c r="Q35" s="54">
        <v>0.39400000000000002</v>
      </c>
      <c r="R35" s="54">
        <v>7.31</v>
      </c>
      <c r="S35" s="41">
        <f t="shared" si="1"/>
        <v>7.3917244149170305</v>
      </c>
      <c r="T35" s="41">
        <f t="shared" si="29"/>
        <v>7.3420195233372612</v>
      </c>
      <c r="U35" s="41">
        <f t="shared" si="15"/>
        <v>7.2854895659800603</v>
      </c>
      <c r="V35" s="41">
        <f t="shared" si="16"/>
        <v>7.2200194437127703</v>
      </c>
      <c r="W35" s="55">
        <f t="shared" si="17"/>
        <v>7.3922849094519814</v>
      </c>
      <c r="X35" s="41">
        <f t="shared" si="18"/>
        <v>7.4020709027993243</v>
      </c>
      <c r="Y35" s="41">
        <f t="shared" si="19"/>
        <v>7.4009648460668425</v>
      </c>
      <c r="Z35" s="30">
        <f t="shared" si="2"/>
        <v>1.5484086659108089E-3</v>
      </c>
      <c r="AA35" s="30">
        <f t="shared" si="3"/>
        <v>6.5834122951625107E-2</v>
      </c>
      <c r="AB35" s="30">
        <f t="shared" si="4"/>
        <v>-2.5262329072137664E-9</v>
      </c>
      <c r="AC35" s="30">
        <f t="shared" si="5"/>
        <v>-3.2569881289398729E-18</v>
      </c>
      <c r="AD35" s="30">
        <f t="shared" si="20"/>
        <v>3.9621334329190562E-8</v>
      </c>
      <c r="AE35" s="30">
        <f t="shared" si="21"/>
        <v>1.3811180661190486E-3</v>
      </c>
      <c r="AF35" s="30">
        <f t="shared" si="6"/>
        <v>6.5666832351833349E-2</v>
      </c>
      <c r="AG35" s="30">
        <f t="shared" si="7"/>
        <v>-2.5264484192539506E-9</v>
      </c>
      <c r="AH35" s="30">
        <f t="shared" si="8"/>
        <v>-3.2569881289398729E-18</v>
      </c>
      <c r="AI35" s="30">
        <f t="shared" si="22"/>
        <v>3.9722370140985963E-8</v>
      </c>
    </row>
    <row r="36" spans="1:35" x14ac:dyDescent="0.3">
      <c r="A36" s="39">
        <v>113.0805555555562</v>
      </c>
      <c r="B36">
        <v>39.799999999999997</v>
      </c>
      <c r="C36">
        <v>7.28</v>
      </c>
      <c r="D36" s="39">
        <v>32.800000000000004</v>
      </c>
      <c r="E36" s="39"/>
      <c r="F36" s="39"/>
      <c r="G36" s="39">
        <v>113</v>
      </c>
      <c r="H36" s="40">
        <f t="shared" si="10"/>
        <v>0.39799999999999996</v>
      </c>
      <c r="I36" s="41">
        <f t="shared" si="11"/>
        <v>7.28</v>
      </c>
      <c r="J36" s="39">
        <f>$J$35+($J$42-$J$35)*(G36-$G$35)/($G$42-$G$35)</f>
        <v>856.54301276394563</v>
      </c>
      <c r="K36">
        <v>0.42799999999999999</v>
      </c>
      <c r="L36">
        <v>7.33</v>
      </c>
      <c r="M36" s="29">
        <f t="shared" si="32"/>
        <v>6.4285714285714293E-2</v>
      </c>
      <c r="N36" s="29">
        <f t="shared" si="32"/>
        <v>5.7142857142857148E-2</v>
      </c>
      <c r="O36" s="29">
        <f t="shared" si="32"/>
        <v>4.9999999999999996E-2</v>
      </c>
      <c r="P36" s="29">
        <f t="shared" si="32"/>
        <v>4.2857142857142858E-2</v>
      </c>
      <c r="Q36" s="54">
        <v>0.39800000000000002</v>
      </c>
      <c r="R36" s="54">
        <v>7.28</v>
      </c>
      <c r="S36" s="41">
        <f t="shared" si="1"/>
        <v>7.3874679236475593</v>
      </c>
      <c r="T36" s="41">
        <f t="shared" si="29"/>
        <v>7.3377496849911585</v>
      </c>
      <c r="U36" s="41">
        <f t="shared" si="15"/>
        <v>7.2812061181097416</v>
      </c>
      <c r="V36" s="41">
        <f t="shared" si="16"/>
        <v>7.2157221151553008</v>
      </c>
      <c r="W36" s="55">
        <f t="shared" si="17"/>
        <v>7.3880285765355795</v>
      </c>
      <c r="X36" s="41">
        <f t="shared" si="18"/>
        <v>7.3982701110793725</v>
      </c>
      <c r="Y36" s="41">
        <f t="shared" si="19"/>
        <v>7.397114132243038</v>
      </c>
      <c r="Z36" s="30">
        <f t="shared" si="2"/>
        <v>1.6174863640572802E-3</v>
      </c>
      <c r="AA36" s="30">
        <f t="shared" si="3"/>
        <v>6.5903200649771579E-2</v>
      </c>
      <c r="AB36" s="30">
        <f t="shared" si="4"/>
        <v>-2.5518112036258177E-9</v>
      </c>
      <c r="AC36" s="30">
        <f t="shared" si="5"/>
        <v>-3.2900539982692119E-18</v>
      </c>
      <c r="AD36" s="30">
        <f t="shared" si="20"/>
        <v>3.9969607996483563E-8</v>
      </c>
      <c r="AE36" s="30">
        <f t="shared" si="21"/>
        <v>1.442468629366837E-3</v>
      </c>
      <c r="AF36" s="30">
        <f t="shared" si="6"/>
        <v>6.5728182915081132E-2</v>
      </c>
      <c r="AG36" s="30">
        <f t="shared" si="7"/>
        <v>-2.5520366701440714E-9</v>
      </c>
      <c r="AH36" s="30">
        <f t="shared" si="8"/>
        <v>-3.2900539982692119E-18</v>
      </c>
      <c r="AI36" s="30">
        <f t="shared" si="22"/>
        <v>4.0076138401542313E-8</v>
      </c>
    </row>
    <row r="37" spans="1:35" x14ac:dyDescent="0.3">
      <c r="A37" s="39">
        <v>114.05208333333576</v>
      </c>
      <c r="B37">
        <v>38.5</v>
      </c>
      <c r="C37">
        <v>7.32</v>
      </c>
      <c r="D37" s="39"/>
      <c r="E37" s="39"/>
      <c r="F37" s="39"/>
      <c r="G37" s="39">
        <v>114</v>
      </c>
      <c r="H37" s="40">
        <f t="shared" si="10"/>
        <v>0.38500000000000001</v>
      </c>
      <c r="I37" s="41">
        <f t="shared" si="11"/>
        <v>7.32</v>
      </c>
      <c r="J37" s="39">
        <f t="shared" ref="J37:J41" si="33">$J$35+($J$42-$J$35)*(G37-$G$35)/($G$42-$G$35)</f>
        <v>844.87952655730305</v>
      </c>
      <c r="K37">
        <v>0.371</v>
      </c>
      <c r="L37">
        <v>7.32</v>
      </c>
      <c r="M37" s="29">
        <f t="shared" si="32"/>
        <v>6.4285714285714293E-2</v>
      </c>
      <c r="N37" s="29">
        <f t="shared" si="32"/>
        <v>5.7142857142857148E-2</v>
      </c>
      <c r="O37" s="29">
        <f t="shared" si="32"/>
        <v>4.9999999999999996E-2</v>
      </c>
      <c r="P37" s="29">
        <f t="shared" si="32"/>
        <v>4.2857142857142858E-2</v>
      </c>
      <c r="Q37" s="54">
        <v>0.38500000000000001</v>
      </c>
      <c r="R37" s="54">
        <v>7.32</v>
      </c>
      <c r="S37" s="41">
        <f t="shared" si="1"/>
        <v>7.4014571398833215</v>
      </c>
      <c r="T37" s="41">
        <f t="shared" si="29"/>
        <v>7.3517832077503042</v>
      </c>
      <c r="U37" s="41">
        <f t="shared" si="15"/>
        <v>7.2952848278391436</v>
      </c>
      <c r="V37" s="41">
        <f t="shared" si="16"/>
        <v>7.2298469218558132</v>
      </c>
      <c r="W37" s="55">
        <f t="shared" si="17"/>
        <v>7.4020172671611961</v>
      </c>
      <c r="X37" s="41">
        <f t="shared" si="18"/>
        <v>7.4107634914220517</v>
      </c>
      <c r="Y37" s="41">
        <f t="shared" si="19"/>
        <v>7.4097711563690334</v>
      </c>
      <c r="Z37" s="30">
        <f t="shared" si="2"/>
        <v>1.3910168580823967E-3</v>
      </c>
      <c r="AA37" s="30">
        <f t="shared" si="3"/>
        <v>6.5676731143796685E-2</v>
      </c>
      <c r="AB37" s="30">
        <f t="shared" si="4"/>
        <v>-2.4686842742567707E-9</v>
      </c>
      <c r="AC37" s="30">
        <f t="shared" si="5"/>
        <v>-3.1825899229488606E-18</v>
      </c>
      <c r="AD37" s="30">
        <f t="shared" si="20"/>
        <v>3.8836180292105204E-8</v>
      </c>
      <c r="AE37" s="30">
        <f t="shared" si="21"/>
        <v>1.2412719623041473E-3</v>
      </c>
      <c r="AF37" s="30">
        <f t="shared" si="6"/>
        <v>6.5526986248018435E-2</v>
      </c>
      <c r="AG37" s="30">
        <f t="shared" si="7"/>
        <v>-2.4688771830516253E-9</v>
      </c>
      <c r="AH37" s="30">
        <f t="shared" si="8"/>
        <v>-3.1825899229488606E-18</v>
      </c>
      <c r="AI37" s="30">
        <f t="shared" si="22"/>
        <v>3.892501993247628E-8</v>
      </c>
    </row>
    <row r="38" spans="1:35" x14ac:dyDescent="0.3">
      <c r="A38" s="39">
        <v>115.02777777778101</v>
      </c>
      <c r="B38">
        <v>36.6</v>
      </c>
      <c r="C38">
        <v>7.32</v>
      </c>
      <c r="D38" s="39">
        <v>35.200000000000003</v>
      </c>
      <c r="E38" s="39"/>
      <c r="F38" s="39"/>
      <c r="G38" s="39">
        <v>115</v>
      </c>
      <c r="H38" s="40">
        <f t="shared" si="10"/>
        <v>0.36599999999999999</v>
      </c>
      <c r="I38" s="41">
        <f t="shared" si="11"/>
        <v>7.32</v>
      </c>
      <c r="J38" s="39">
        <f t="shared" si="33"/>
        <v>833.21604035066048</v>
      </c>
      <c r="K38">
        <v>0.36299999999999999</v>
      </c>
      <c r="L38">
        <v>7.32</v>
      </c>
      <c r="M38" s="29">
        <f t="shared" si="32"/>
        <v>6.4285714285714293E-2</v>
      </c>
      <c r="N38" s="29">
        <f t="shared" si="32"/>
        <v>5.7142857142857148E-2</v>
      </c>
      <c r="O38" s="29">
        <f t="shared" si="32"/>
        <v>4.9999999999999996E-2</v>
      </c>
      <c r="P38" s="29">
        <f t="shared" si="32"/>
        <v>4.2857142857142858E-2</v>
      </c>
      <c r="Q38" s="54">
        <v>0.36599999999999999</v>
      </c>
      <c r="R38" s="54">
        <v>7.32</v>
      </c>
      <c r="S38" s="41">
        <f t="shared" si="1"/>
        <v>7.4227510075855747</v>
      </c>
      <c r="T38" s="41">
        <f t="shared" si="29"/>
        <v>7.3731469931803968</v>
      </c>
      <c r="U38" s="41">
        <f t="shared" si="15"/>
        <v>7.3167199741115434</v>
      </c>
      <c r="V38" s="41">
        <f t="shared" si="16"/>
        <v>7.2513549224305507</v>
      </c>
      <c r="W38" s="55">
        <f t="shared" si="17"/>
        <v>7.4233103057379317</v>
      </c>
      <c r="X38" s="41">
        <f t="shared" si="18"/>
        <v>7.4297916718413211</v>
      </c>
      <c r="Y38" s="41">
        <f t="shared" si="19"/>
        <v>7.4290456627055432</v>
      </c>
      <c r="Z38" s="30">
        <f t="shared" si="2"/>
        <v>1.0495156570880348E-3</v>
      </c>
      <c r="AA38" s="30">
        <f t="shared" si="3"/>
        <v>6.5335229942802331E-2</v>
      </c>
      <c r="AB38" s="30">
        <f t="shared" si="4"/>
        <v>-2.347204605828682E-9</v>
      </c>
      <c r="AC38" s="30">
        <f t="shared" si="5"/>
        <v>-3.025527043634501E-18</v>
      </c>
      <c r="AD38" s="30">
        <f t="shared" si="20"/>
        <v>3.7171349481499298E-8</v>
      </c>
      <c r="AE38" s="30">
        <f t="shared" si="21"/>
        <v>9.3750601992756465E-4</v>
      </c>
      <c r="AF38" s="30">
        <f t="shared" si="6"/>
        <v>6.5223220305641857E-2</v>
      </c>
      <c r="AG38" s="30">
        <f t="shared" si="7"/>
        <v>-2.3473489021935393E-9</v>
      </c>
      <c r="AH38" s="30">
        <f t="shared" si="8"/>
        <v>-3.025527043634501E-18</v>
      </c>
      <c r="AI38" s="30">
        <f t="shared" si="22"/>
        <v>3.7235255420537625E-8</v>
      </c>
    </row>
    <row r="39" spans="1:35" x14ac:dyDescent="0.3">
      <c r="A39" s="39">
        <v>116.01736111110949</v>
      </c>
      <c r="B39">
        <v>37.700000000000003</v>
      </c>
      <c r="C39">
        <v>7.31</v>
      </c>
      <c r="D39" s="39"/>
      <c r="E39" s="39"/>
      <c r="F39" s="39"/>
      <c r="G39" s="39">
        <v>116</v>
      </c>
      <c r="H39" s="40">
        <f t="shared" si="10"/>
        <v>0.377</v>
      </c>
      <c r="I39" s="41">
        <f t="shared" si="11"/>
        <v>7.31</v>
      </c>
      <c r="J39" s="39">
        <f t="shared" si="33"/>
        <v>821.55255414401779</v>
      </c>
      <c r="K39">
        <v>0.371</v>
      </c>
      <c r="L39">
        <v>7.29</v>
      </c>
      <c r="M39" s="29">
        <f t="shared" si="32"/>
        <v>6.4285714285714293E-2</v>
      </c>
      <c r="N39" s="29">
        <f t="shared" si="32"/>
        <v>5.7142857142857148E-2</v>
      </c>
      <c r="O39" s="29">
        <f t="shared" si="32"/>
        <v>4.9999999999999996E-2</v>
      </c>
      <c r="P39" s="29">
        <f t="shared" si="32"/>
        <v>4.2857142857142858E-2</v>
      </c>
      <c r="Q39" s="54">
        <v>0.377</v>
      </c>
      <c r="R39" s="54">
        <v>7.31</v>
      </c>
      <c r="S39" s="41">
        <f t="shared" si="1"/>
        <v>7.4102958117169218</v>
      </c>
      <c r="T39" s="41">
        <f t="shared" si="29"/>
        <v>7.3606505334094594</v>
      </c>
      <c r="U39" s="41">
        <f t="shared" si="15"/>
        <v>7.3041813907931896</v>
      </c>
      <c r="V39" s="41">
        <f t="shared" si="16"/>
        <v>7.2387733256490616</v>
      </c>
      <c r="W39" s="55">
        <f t="shared" si="17"/>
        <v>7.4108555991548375</v>
      </c>
      <c r="X39" s="41">
        <f t="shared" si="18"/>
        <v>7.4186599672183942</v>
      </c>
      <c r="Y39" s="41">
        <f t="shared" si="19"/>
        <v>7.4177703257744465</v>
      </c>
      <c r="Z39" s="30">
        <f t="shared" si="2"/>
        <v>1.2487792155193231E-3</v>
      </c>
      <c r="AA39" s="30">
        <f t="shared" si="3"/>
        <v>6.5534493501233609E-2</v>
      </c>
      <c r="AB39" s="30">
        <f t="shared" si="4"/>
        <v>-2.4175329403845954E-9</v>
      </c>
      <c r="AC39" s="30">
        <f t="shared" si="5"/>
        <v>-3.1164581842901826E-18</v>
      </c>
      <c r="AD39" s="30">
        <f t="shared" si="20"/>
        <v>3.8136429739276459E-8</v>
      </c>
      <c r="AE39" s="30">
        <f t="shared" si="21"/>
        <v>1.1148110269816422E-3</v>
      </c>
      <c r="AF39" s="30">
        <f t="shared" si="6"/>
        <v>6.540052531269594E-2</v>
      </c>
      <c r="AG39" s="30">
        <f t="shared" si="7"/>
        <v>-2.4177055248434202E-9</v>
      </c>
      <c r="AH39" s="30">
        <f t="shared" si="8"/>
        <v>-3.1164581842901826E-18</v>
      </c>
      <c r="AI39" s="30">
        <f t="shared" si="22"/>
        <v>3.8214631336695312E-8</v>
      </c>
    </row>
    <row r="40" spans="1:35" x14ac:dyDescent="0.3">
      <c r="A40" s="39">
        <v>117.0263888888876</v>
      </c>
      <c r="B40">
        <v>36.700000000000003</v>
      </c>
      <c r="C40">
        <v>7.37</v>
      </c>
      <c r="D40" s="39"/>
      <c r="E40" s="39"/>
      <c r="F40" s="39"/>
      <c r="G40" s="39">
        <v>117</v>
      </c>
      <c r="H40" s="40">
        <f t="shared" si="10"/>
        <v>0.36700000000000005</v>
      </c>
      <c r="I40" s="41">
        <f t="shared" si="11"/>
        <v>7.37</v>
      </c>
      <c r="J40" s="39">
        <f t="shared" si="33"/>
        <v>809.88906793737522</v>
      </c>
      <c r="K40">
        <v>0.37</v>
      </c>
      <c r="L40">
        <v>7.33</v>
      </c>
      <c r="M40" s="29">
        <f t="shared" si="32"/>
        <v>6.4285714285714293E-2</v>
      </c>
      <c r="N40" s="29">
        <f t="shared" si="32"/>
        <v>5.7142857142857148E-2</v>
      </c>
      <c r="O40" s="29">
        <f t="shared" si="32"/>
        <v>4.9999999999999996E-2</v>
      </c>
      <c r="P40" s="29">
        <f t="shared" si="32"/>
        <v>4.2857142857142858E-2</v>
      </c>
      <c r="Q40" s="54">
        <v>0.36699999999999999</v>
      </c>
      <c r="R40" s="54">
        <v>7.37</v>
      </c>
      <c r="S40" s="41">
        <f t="shared" si="1"/>
        <v>7.4216038096332966</v>
      </c>
      <c r="T40" s="41">
        <f t="shared" si="29"/>
        <v>7.3719959507395361</v>
      </c>
      <c r="U40" s="41">
        <f t="shared" si="15"/>
        <v>7.3155650061234532</v>
      </c>
      <c r="V40" s="41">
        <f t="shared" si="16"/>
        <v>7.250195944947496</v>
      </c>
      <c r="W40" s="55">
        <f t="shared" si="17"/>
        <v>7.4221631533659709</v>
      </c>
      <c r="X40" s="41">
        <f t="shared" si="18"/>
        <v>7.4287661575136319</v>
      </c>
      <c r="Y40" s="41">
        <f t="shared" si="19"/>
        <v>7.4280069762388408</v>
      </c>
      <c r="Z40" s="30">
        <f t="shared" si="2"/>
        <v>1.0678100968379168E-3</v>
      </c>
      <c r="AA40" s="30">
        <f t="shared" si="3"/>
        <v>6.5353524382552208E-2</v>
      </c>
      <c r="AB40" s="30">
        <f t="shared" si="4"/>
        <v>-2.353597859456306E-9</v>
      </c>
      <c r="AC40" s="30">
        <f t="shared" si="5"/>
        <v>-3.0337935109668357E-18</v>
      </c>
      <c r="AD40" s="30">
        <f t="shared" si="20"/>
        <v>3.7259227166438982E-8</v>
      </c>
      <c r="AE40" s="30">
        <f t="shared" si="21"/>
        <v>9.5379192662464762E-4</v>
      </c>
      <c r="AF40" s="30">
        <f t="shared" si="6"/>
        <v>6.5239506212338941E-2</v>
      </c>
      <c r="AG40" s="30">
        <f t="shared" si="7"/>
        <v>-2.3537447433129682E-9</v>
      </c>
      <c r="AH40" s="30">
        <f t="shared" si="8"/>
        <v>-3.0337935109668357E-18</v>
      </c>
      <c r="AI40" s="30">
        <f t="shared" si="22"/>
        <v>3.7324416218342711E-8</v>
      </c>
    </row>
    <row r="41" spans="1:35" x14ac:dyDescent="0.3">
      <c r="A41" s="39">
        <v>118.02083333333576</v>
      </c>
      <c r="B41">
        <v>36.700000000000003</v>
      </c>
      <c r="C41">
        <v>7.36</v>
      </c>
      <c r="D41" s="39">
        <v>21.1</v>
      </c>
      <c r="E41" s="39"/>
      <c r="F41" s="39"/>
      <c r="G41" s="39">
        <v>118</v>
      </c>
      <c r="H41" s="40">
        <f t="shared" si="10"/>
        <v>0.36700000000000005</v>
      </c>
      <c r="I41" s="41">
        <f t="shared" si="11"/>
        <v>7.36</v>
      </c>
      <c r="J41" s="39">
        <f t="shared" si="33"/>
        <v>798.22558173073264</v>
      </c>
      <c r="K41">
        <v>0.36299999999999999</v>
      </c>
      <c r="L41">
        <v>7.33</v>
      </c>
      <c r="M41" s="29">
        <f t="shared" si="32"/>
        <v>6.4285714285714293E-2</v>
      </c>
      <c r="N41" s="29">
        <f t="shared" si="32"/>
        <v>5.7142857142857148E-2</v>
      </c>
      <c r="O41" s="29">
        <f t="shared" si="32"/>
        <v>4.9999999999999996E-2</v>
      </c>
      <c r="P41" s="29">
        <f t="shared" si="32"/>
        <v>4.2857142857142858E-2</v>
      </c>
      <c r="Q41" s="54">
        <v>0.36699999999999999</v>
      </c>
      <c r="R41" s="54">
        <v>7.36</v>
      </c>
      <c r="S41" s="41">
        <f t="shared" si="1"/>
        <v>7.4216038096332966</v>
      </c>
      <c r="T41" s="41">
        <f t="shared" si="29"/>
        <v>7.3719959507395361</v>
      </c>
      <c r="U41" s="41">
        <f t="shared" si="15"/>
        <v>7.3155650061234532</v>
      </c>
      <c r="V41" s="41">
        <f t="shared" si="16"/>
        <v>7.250195944947496</v>
      </c>
      <c r="W41" s="55">
        <f t="shared" si="17"/>
        <v>7.4221631533659709</v>
      </c>
      <c r="X41" s="41">
        <f t="shared" si="18"/>
        <v>7.4287661575136319</v>
      </c>
      <c r="Y41" s="41">
        <f t="shared" si="19"/>
        <v>7.4280069762388408</v>
      </c>
      <c r="Z41" s="30">
        <f t="shared" si="2"/>
        <v>1.0678100968379168E-3</v>
      </c>
      <c r="AA41" s="30">
        <f t="shared" si="3"/>
        <v>6.5353524382552208E-2</v>
      </c>
      <c r="AB41" s="30">
        <f t="shared" si="4"/>
        <v>-2.353597859456306E-9</v>
      </c>
      <c r="AC41" s="30">
        <f t="shared" si="5"/>
        <v>-3.0337935109668357E-18</v>
      </c>
      <c r="AD41" s="30">
        <f t="shared" si="20"/>
        <v>3.7259227166438982E-8</v>
      </c>
      <c r="AE41" s="30">
        <f t="shared" si="21"/>
        <v>9.5379192662464762E-4</v>
      </c>
      <c r="AF41" s="30">
        <f t="shared" si="6"/>
        <v>6.5239506212338941E-2</v>
      </c>
      <c r="AG41" s="30">
        <f t="shared" si="7"/>
        <v>-2.3537447433129682E-9</v>
      </c>
      <c r="AH41" s="30">
        <f t="shared" si="8"/>
        <v>-3.0337935109668357E-18</v>
      </c>
      <c r="AI41" s="30">
        <f t="shared" si="22"/>
        <v>3.7324416218342711E-8</v>
      </c>
    </row>
    <row r="42" spans="1:35" x14ac:dyDescent="0.3">
      <c r="A42" s="39">
        <v>119.01736111110949</v>
      </c>
      <c r="B42">
        <v>37.4</v>
      </c>
      <c r="C42">
        <v>7.31</v>
      </c>
      <c r="D42" s="39"/>
      <c r="E42" s="39">
        <v>778.86809411764705</v>
      </c>
      <c r="F42" s="39">
        <v>794.25609693053309</v>
      </c>
      <c r="G42" s="39">
        <v>119</v>
      </c>
      <c r="H42" s="40">
        <f t="shared" si="10"/>
        <v>0.374</v>
      </c>
      <c r="I42" s="41">
        <f t="shared" si="11"/>
        <v>7.31</v>
      </c>
      <c r="J42" s="42">
        <f>AVERAGE(E42:F42)</f>
        <v>786.56209552409007</v>
      </c>
      <c r="K42">
        <v>0.39300000000000002</v>
      </c>
      <c r="L42">
        <v>7.29</v>
      </c>
      <c r="M42" s="29">
        <f t="shared" si="32"/>
        <v>6.4285714285714293E-2</v>
      </c>
      <c r="N42" s="29">
        <f t="shared" si="32"/>
        <v>5.7142857142857148E-2</v>
      </c>
      <c r="O42" s="29">
        <f t="shared" si="32"/>
        <v>4.9999999999999996E-2</v>
      </c>
      <c r="P42" s="29">
        <f t="shared" si="32"/>
        <v>4.2857142857142858E-2</v>
      </c>
      <c r="Q42" s="54">
        <v>0.374</v>
      </c>
      <c r="R42" s="54">
        <v>7.31</v>
      </c>
      <c r="S42" s="41">
        <f t="shared" si="1"/>
        <v>7.4136573408337005</v>
      </c>
      <c r="T42" s="41">
        <f t="shared" si="29"/>
        <v>7.3640230964078839</v>
      </c>
      <c r="U42" s="41">
        <f t="shared" si="15"/>
        <v>7.3075652152981911</v>
      </c>
      <c r="V42" s="41">
        <f t="shared" si="16"/>
        <v>7.242168647221173</v>
      </c>
      <c r="W42" s="55">
        <f t="shared" si="17"/>
        <v>7.4142169974246928</v>
      </c>
      <c r="X42" s="41">
        <f t="shared" si="18"/>
        <v>7.4216637967867474</v>
      </c>
      <c r="Y42" s="41">
        <f t="shared" si="19"/>
        <v>7.4208130510729546</v>
      </c>
      <c r="Z42" s="30">
        <f t="shared" si="2"/>
        <v>1.1948625881715534E-3</v>
      </c>
      <c r="AA42" s="30">
        <f t="shared" si="3"/>
        <v>6.5480576873885851E-2</v>
      </c>
      <c r="AB42" s="30">
        <f t="shared" si="4"/>
        <v>-2.3983519341613147E-9</v>
      </c>
      <c r="AC42" s="30">
        <f t="shared" si="5"/>
        <v>-3.0916587822931786E-18</v>
      </c>
      <c r="AD42" s="30">
        <f t="shared" si="20"/>
        <v>3.787356643649368E-8</v>
      </c>
      <c r="AE42" s="30">
        <f t="shared" si="21"/>
        <v>1.0668531773230247E-3</v>
      </c>
      <c r="AF42" s="30">
        <f t="shared" si="6"/>
        <v>6.5352567463037317E-2</v>
      </c>
      <c r="AG42" s="30">
        <f t="shared" si="7"/>
        <v>-2.3985168422274527E-9</v>
      </c>
      <c r="AH42" s="30">
        <f t="shared" si="8"/>
        <v>-3.0916587822931786E-18</v>
      </c>
      <c r="AI42" s="30">
        <f t="shared" si="22"/>
        <v>3.7947830225563804E-8</v>
      </c>
    </row>
    <row r="43" spans="1:35" x14ac:dyDescent="0.3">
      <c r="A43" s="39">
        <v>120.0270833333343</v>
      </c>
      <c r="B43">
        <v>36.799999999999997</v>
      </c>
      <c r="C43">
        <v>7.35</v>
      </c>
      <c r="D43" s="39">
        <v>6.5</v>
      </c>
      <c r="E43" s="39"/>
      <c r="F43" s="39"/>
      <c r="G43" s="39">
        <v>120</v>
      </c>
      <c r="H43" s="40">
        <f t="shared" si="10"/>
        <v>0.36799999999999999</v>
      </c>
      <c r="I43" s="41">
        <f t="shared" si="11"/>
        <v>7.35</v>
      </c>
      <c r="J43" s="39">
        <f>$J$42+($J$48-$J$42)*(G43-$G$42)/($G$48-$G$42)</f>
        <v>771.11393005170271</v>
      </c>
      <c r="K43">
        <v>0.371</v>
      </c>
      <c r="L43">
        <v>7.3</v>
      </c>
      <c r="M43" s="29">
        <f t="shared" si="32"/>
        <v>6.4285714285714293E-2</v>
      </c>
      <c r="N43" s="29">
        <f t="shared" si="32"/>
        <v>5.7142857142857148E-2</v>
      </c>
      <c r="O43" s="29">
        <f t="shared" si="32"/>
        <v>4.9999999999999996E-2</v>
      </c>
      <c r="P43" s="29">
        <f t="shared" si="32"/>
        <v>4.2857142857142858E-2</v>
      </c>
      <c r="Q43" s="54">
        <v>0.36799999999999999</v>
      </c>
      <c r="R43" s="54">
        <v>7.35</v>
      </c>
      <c r="S43" s="41">
        <f t="shared" si="1"/>
        <v>7.4204596403609502</v>
      </c>
      <c r="T43" s="41">
        <f t="shared" si="29"/>
        <v>7.370847956039972</v>
      </c>
      <c r="U43" s="41">
        <f t="shared" si="15"/>
        <v>7.3144131055370938</v>
      </c>
      <c r="V43" s="41">
        <f t="shared" si="16"/>
        <v>7.2490400551541372</v>
      </c>
      <c r="W43" s="55">
        <f t="shared" si="17"/>
        <v>7.4210190294490914</v>
      </c>
      <c r="X43" s="41">
        <f t="shared" si="18"/>
        <v>7.4277433957731063</v>
      </c>
      <c r="Y43" s="41">
        <f t="shared" si="19"/>
        <v>7.4269710651192318</v>
      </c>
      <c r="Z43" s="30">
        <f t="shared" si="2"/>
        <v>1.0860683000736748E-3</v>
      </c>
      <c r="AA43" s="30">
        <f t="shared" si="3"/>
        <v>6.5371782585787963E-2</v>
      </c>
      <c r="AB43" s="30">
        <f t="shared" si="4"/>
        <v>-2.3599911597656031E-9</v>
      </c>
      <c r="AC43" s="30">
        <f t="shared" si="5"/>
        <v>-3.0420599782991707E-18</v>
      </c>
      <c r="AD43" s="30">
        <f t="shared" si="20"/>
        <v>3.734707589614731E-8</v>
      </c>
      <c r="AE43" s="30">
        <f t="shared" si="21"/>
        <v>9.7004401365407991E-4</v>
      </c>
      <c r="AF43" s="30">
        <f t="shared" si="6"/>
        <v>6.5255758299368374E-2</v>
      </c>
      <c r="AG43" s="30">
        <f t="shared" si="7"/>
        <v>-2.3601406280005686E-9</v>
      </c>
      <c r="AH43" s="30">
        <f t="shared" si="8"/>
        <v>-3.0420599782991707E-18</v>
      </c>
      <c r="AI43" s="30">
        <f t="shared" si="22"/>
        <v>3.7413551422973326E-8</v>
      </c>
    </row>
    <row r="44" spans="1:35" x14ac:dyDescent="0.3">
      <c r="A44" s="39">
        <v>121.0090277777781</v>
      </c>
      <c r="B44">
        <v>37.299999999999997</v>
      </c>
      <c r="C44">
        <v>7.3</v>
      </c>
      <c r="D44" s="39"/>
      <c r="E44" s="39"/>
      <c r="F44" s="39"/>
      <c r="G44" s="39">
        <v>121</v>
      </c>
      <c r="H44" s="40">
        <f t="shared" si="10"/>
        <v>0.373</v>
      </c>
      <c r="I44" s="41">
        <f t="shared" si="11"/>
        <v>7.3</v>
      </c>
      <c r="J44" s="39">
        <f t="shared" ref="J44:J47" si="34">$J$42+($J$48-$J$42)*(G44-$G$42)/($G$48-$G$42)</f>
        <v>755.66576457931535</v>
      </c>
      <c r="K44">
        <v>0.36399999999999999</v>
      </c>
      <c r="L44">
        <v>7.25</v>
      </c>
      <c r="M44" s="29">
        <f t="shared" si="32"/>
        <v>6.4285714285714293E-2</v>
      </c>
      <c r="N44" s="29">
        <f t="shared" si="32"/>
        <v>5.7142857142857148E-2</v>
      </c>
      <c r="O44" s="29">
        <f t="shared" si="32"/>
        <v>4.9999999999999996E-2</v>
      </c>
      <c r="P44" s="29">
        <f t="shared" si="32"/>
        <v>4.2857142857142858E-2</v>
      </c>
      <c r="Q44" s="54">
        <v>0.373</v>
      </c>
      <c r="R44" s="54">
        <v>7.3</v>
      </c>
      <c r="S44" s="41">
        <f t="shared" si="1"/>
        <v>7.4147836692534028</v>
      </c>
      <c r="T44" s="41">
        <f t="shared" si="29"/>
        <v>7.365153138810931</v>
      </c>
      <c r="U44" s="41">
        <f t="shared" si="15"/>
        <v>7.3086990486709862</v>
      </c>
      <c r="V44" s="41">
        <f t="shared" si="16"/>
        <v>7.2433063512471376</v>
      </c>
      <c r="W44" s="55">
        <f t="shared" si="17"/>
        <v>7.4153432818037048</v>
      </c>
      <c r="X44" s="41">
        <f t="shared" si="18"/>
        <v>7.4226703542843619</v>
      </c>
      <c r="Y44" s="41">
        <f t="shared" si="19"/>
        <v>7.4218326201811156</v>
      </c>
      <c r="Z44" s="30">
        <f t="shared" si="2"/>
        <v>1.1768195445250097E-3</v>
      </c>
      <c r="AA44" s="30">
        <f t="shared" si="3"/>
        <v>6.5462533830239297E-2</v>
      </c>
      <c r="AB44" s="30">
        <f t="shared" si="4"/>
        <v>-2.3919583566727733E-9</v>
      </c>
      <c r="AC44" s="30">
        <f t="shared" si="5"/>
        <v>-3.083392314960844E-18</v>
      </c>
      <c r="AD44" s="30">
        <f t="shared" si="20"/>
        <v>3.7785889110014796E-8</v>
      </c>
      <c r="AE44" s="30">
        <f t="shared" si="21"/>
        <v>1.0508014436334736E-3</v>
      </c>
      <c r="AF44" s="30">
        <f t="shared" si="6"/>
        <v>6.5336515729347761E-2</v>
      </c>
      <c r="AG44" s="30">
        <f t="shared" si="7"/>
        <v>-2.3921206994347519E-9</v>
      </c>
      <c r="AH44" s="30">
        <f t="shared" si="8"/>
        <v>-3.083392314960844E-18</v>
      </c>
      <c r="AI44" s="30">
        <f t="shared" si="22"/>
        <v>3.785884669744479E-8</v>
      </c>
    </row>
    <row r="45" spans="1:35" x14ac:dyDescent="0.3">
      <c r="A45" s="39">
        <v>122.05555555555475</v>
      </c>
      <c r="B45">
        <v>37.799999999999997</v>
      </c>
      <c r="C45">
        <v>7.26</v>
      </c>
      <c r="D45" s="39"/>
      <c r="E45" s="39"/>
      <c r="F45" s="39"/>
      <c r="G45" s="39">
        <v>122</v>
      </c>
      <c r="H45" s="40">
        <f t="shared" si="10"/>
        <v>0.37799999999999995</v>
      </c>
      <c r="I45" s="41">
        <f t="shared" si="11"/>
        <v>7.26</v>
      </c>
      <c r="J45" s="39">
        <f t="shared" si="34"/>
        <v>740.21759910692799</v>
      </c>
      <c r="K45">
        <v>0.377</v>
      </c>
      <c r="L45">
        <v>7.29</v>
      </c>
      <c r="M45" s="29">
        <f t="shared" si="32"/>
        <v>6.4285714285714293E-2</v>
      </c>
      <c r="N45" s="29">
        <f t="shared" si="32"/>
        <v>5.7142857142857148E-2</v>
      </c>
      <c r="O45" s="29">
        <f t="shared" si="32"/>
        <v>4.9999999999999996E-2</v>
      </c>
      <c r="P45" s="29">
        <f t="shared" si="32"/>
        <v>4.2857142857142858E-2</v>
      </c>
      <c r="Q45" s="54">
        <v>0.378</v>
      </c>
      <c r="R45" s="54">
        <v>7.26</v>
      </c>
      <c r="S45" s="41">
        <f t="shared" si="1"/>
        <v>7.4091810707030241</v>
      </c>
      <c r="T45" s="41">
        <f t="shared" si="29"/>
        <v>7.3595321500216944</v>
      </c>
      <c r="U45" s="41">
        <f t="shared" si="15"/>
        <v>7.3030592902501983</v>
      </c>
      <c r="V45" s="41">
        <f t="shared" si="16"/>
        <v>7.2376474305750653</v>
      </c>
      <c r="W45" s="55">
        <f t="shared" si="17"/>
        <v>7.4097409013366526</v>
      </c>
      <c r="X45" s="41">
        <f t="shared" si="18"/>
        <v>7.4176639247195144</v>
      </c>
      <c r="Y45" s="41">
        <f t="shared" si="19"/>
        <v>7.416761364563075</v>
      </c>
      <c r="Z45" s="30">
        <f t="shared" si="2"/>
        <v>1.2666809396884228E-3</v>
      </c>
      <c r="AA45" s="30">
        <f t="shared" si="3"/>
        <v>6.555239522540271E-2</v>
      </c>
      <c r="AB45" s="30">
        <f t="shared" si="4"/>
        <v>-2.4239266999278902E-9</v>
      </c>
      <c r="AC45" s="30">
        <f t="shared" si="5"/>
        <v>-3.1247246516225176E-18</v>
      </c>
      <c r="AD45" s="30">
        <f t="shared" si="20"/>
        <v>3.8223994972171917E-8</v>
      </c>
      <c r="AE45" s="30">
        <f t="shared" si="21"/>
        <v>1.1307315864763424E-3</v>
      </c>
      <c r="AF45" s="30">
        <f t="shared" si="6"/>
        <v>6.5416445872190629E-2</v>
      </c>
      <c r="AG45" s="30">
        <f t="shared" si="7"/>
        <v>-2.4241018366212185E-9</v>
      </c>
      <c r="AH45" s="30">
        <f t="shared" si="8"/>
        <v>-3.1247246516225176E-18</v>
      </c>
      <c r="AI45" s="30">
        <f t="shared" si="22"/>
        <v>3.830351550472111E-8</v>
      </c>
    </row>
    <row r="46" spans="1:35" x14ac:dyDescent="0.3">
      <c r="A46" s="39">
        <v>123.03472222221899</v>
      </c>
      <c r="B46">
        <v>37.700000000000003</v>
      </c>
      <c r="C46">
        <v>7.27</v>
      </c>
      <c r="D46" s="39"/>
      <c r="E46" s="39"/>
      <c r="F46" s="39"/>
      <c r="G46" s="39">
        <v>123</v>
      </c>
      <c r="H46" s="40">
        <f t="shared" si="10"/>
        <v>0.377</v>
      </c>
      <c r="I46" s="41">
        <f t="shared" si="11"/>
        <v>7.27</v>
      </c>
      <c r="J46" s="39">
        <f t="shared" si="34"/>
        <v>724.76943363454075</v>
      </c>
      <c r="K46">
        <v>0.374</v>
      </c>
      <c r="L46">
        <v>7.29</v>
      </c>
      <c r="M46" s="29">
        <f t="shared" si="32"/>
        <v>6.4285714285714293E-2</v>
      </c>
      <c r="N46" s="29">
        <f t="shared" si="32"/>
        <v>5.7142857142857148E-2</v>
      </c>
      <c r="O46" s="29">
        <f t="shared" si="32"/>
        <v>4.9999999999999996E-2</v>
      </c>
      <c r="P46" s="29">
        <f t="shared" si="32"/>
        <v>4.2857142857142858E-2</v>
      </c>
      <c r="Q46" s="54">
        <v>0.377</v>
      </c>
      <c r="R46" s="54">
        <v>7.27</v>
      </c>
      <c r="S46" s="41">
        <f t="shared" si="1"/>
        <v>7.4102958117169218</v>
      </c>
      <c r="T46" s="41">
        <f t="shared" si="29"/>
        <v>7.3606505334094594</v>
      </c>
      <c r="U46" s="41">
        <f t="shared" si="15"/>
        <v>7.3041813907931896</v>
      </c>
      <c r="V46" s="41">
        <f t="shared" si="16"/>
        <v>7.2387733256490616</v>
      </c>
      <c r="W46" s="55">
        <f t="shared" si="17"/>
        <v>7.4108555991548375</v>
      </c>
      <c r="X46" s="41">
        <f t="shared" si="18"/>
        <v>7.4186599672183942</v>
      </c>
      <c r="Y46" s="41">
        <f t="shared" si="19"/>
        <v>7.4177703257744465</v>
      </c>
      <c r="Z46" s="30">
        <f t="shared" si="2"/>
        <v>1.2487792155193231E-3</v>
      </c>
      <c r="AA46" s="30">
        <f t="shared" si="3"/>
        <v>6.5534493501233609E-2</v>
      </c>
      <c r="AB46" s="30">
        <f t="shared" si="4"/>
        <v>-2.4175329403845954E-9</v>
      </c>
      <c r="AC46" s="30">
        <f t="shared" si="5"/>
        <v>-3.1164581842901826E-18</v>
      </c>
      <c r="AD46" s="30">
        <f t="shared" si="20"/>
        <v>3.8136429739276459E-8</v>
      </c>
      <c r="AE46" s="30">
        <f t="shared" si="21"/>
        <v>1.1148110269816422E-3</v>
      </c>
      <c r="AF46" s="30">
        <f t="shared" si="6"/>
        <v>6.540052531269594E-2</v>
      </c>
      <c r="AG46" s="30">
        <f t="shared" si="7"/>
        <v>-2.4177055248434202E-9</v>
      </c>
      <c r="AH46" s="30">
        <f t="shared" si="8"/>
        <v>-3.1164581842901826E-18</v>
      </c>
      <c r="AI46" s="30">
        <f t="shared" si="22"/>
        <v>3.8214631336695312E-8</v>
      </c>
    </row>
    <row r="47" spans="1:35" x14ac:dyDescent="0.3">
      <c r="A47" s="39">
        <v>124.03472222221899</v>
      </c>
      <c r="B47">
        <v>38.700000000000003</v>
      </c>
      <c r="C47">
        <v>7.31</v>
      </c>
      <c r="D47" s="39"/>
      <c r="E47" s="39"/>
      <c r="F47" s="39"/>
      <c r="G47" s="39">
        <v>124</v>
      </c>
      <c r="H47" s="40">
        <f t="shared" si="10"/>
        <v>0.38700000000000001</v>
      </c>
      <c r="I47" s="41">
        <f t="shared" si="11"/>
        <v>7.31</v>
      </c>
      <c r="J47" s="39">
        <f t="shared" si="34"/>
        <v>709.32126816215339</v>
      </c>
      <c r="K47">
        <v>0.39200000000000002</v>
      </c>
      <c r="L47">
        <v>7.29</v>
      </c>
      <c r="M47" s="29">
        <f t="shared" si="32"/>
        <v>6.4285714285714293E-2</v>
      </c>
      <c r="N47" s="29">
        <f t="shared" si="32"/>
        <v>5.7142857142857148E-2</v>
      </c>
      <c r="O47" s="29">
        <f t="shared" si="32"/>
        <v>4.9999999999999996E-2</v>
      </c>
      <c r="P47" s="29">
        <f t="shared" si="32"/>
        <v>4.2857142857142858E-2</v>
      </c>
      <c r="Q47" s="54">
        <v>0.38700000000000001</v>
      </c>
      <c r="R47" s="54">
        <v>7.31</v>
      </c>
      <c r="S47" s="41">
        <f t="shared" si="1"/>
        <v>7.399275348699466</v>
      </c>
      <c r="T47" s="41">
        <f t="shared" si="29"/>
        <v>7.3495944226881997</v>
      </c>
      <c r="U47" s="41">
        <f t="shared" si="15"/>
        <v>7.2930889081618719</v>
      </c>
      <c r="V47" s="41">
        <f t="shared" si="16"/>
        <v>7.2276437220421794</v>
      </c>
      <c r="W47" s="55">
        <f t="shared" si="17"/>
        <v>7.3998355589358233</v>
      </c>
      <c r="X47" s="41">
        <f t="shared" si="18"/>
        <v>7.4088146360556717</v>
      </c>
      <c r="Y47" s="41">
        <f t="shared" si="19"/>
        <v>7.4077968631622628</v>
      </c>
      <c r="Z47" s="30">
        <f t="shared" si="2"/>
        <v>1.4262307119268349E-3</v>
      </c>
      <c r="AA47" s="30">
        <f t="shared" si="3"/>
        <v>6.5711944997641131E-2</v>
      </c>
      <c r="AB47" s="30">
        <f t="shared" si="4"/>
        <v>-2.4814725528882025E-9</v>
      </c>
      <c r="AC47" s="30">
        <f t="shared" si="5"/>
        <v>-3.1991228576135303E-18</v>
      </c>
      <c r="AD47" s="30">
        <f t="shared" si="20"/>
        <v>3.9010845577829152E-8</v>
      </c>
      <c r="AE47" s="30">
        <f t="shared" si="21"/>
        <v>1.2725679279295065E-3</v>
      </c>
      <c r="AF47" s="30">
        <f t="shared" si="6"/>
        <v>6.5558282213643806E-2</v>
      </c>
      <c r="AG47" s="30">
        <f t="shared" si="7"/>
        <v>-2.4816705089007987E-9</v>
      </c>
      <c r="AH47" s="30">
        <f t="shared" si="8"/>
        <v>-3.1991228576135303E-18</v>
      </c>
      <c r="AI47" s="30">
        <f t="shared" si="22"/>
        <v>3.9102375041696168E-8</v>
      </c>
    </row>
    <row r="48" spans="1:35" x14ac:dyDescent="0.3">
      <c r="A48" s="39">
        <v>125.02152777777519</v>
      </c>
      <c r="B48">
        <v>37.6</v>
      </c>
      <c r="C48">
        <v>7.3</v>
      </c>
      <c r="D48" s="39">
        <v>18.899999999999999</v>
      </c>
      <c r="E48" s="39">
        <v>682.50312522686033</v>
      </c>
      <c r="F48" s="39">
        <v>705.24308015267184</v>
      </c>
      <c r="G48" s="39">
        <v>125</v>
      </c>
      <c r="H48" s="40">
        <f t="shared" si="10"/>
        <v>0.376</v>
      </c>
      <c r="I48" s="41">
        <f t="shared" si="11"/>
        <v>7.3</v>
      </c>
      <c r="J48" s="42">
        <f>AVERAGE(E48:F48)</f>
        <v>693.87310268976603</v>
      </c>
      <c r="K48">
        <v>0.38800000000000001</v>
      </c>
      <c r="L48">
        <v>7.28</v>
      </c>
      <c r="M48" s="29">
        <f t="shared" si="32"/>
        <v>6.4285714285714293E-2</v>
      </c>
      <c r="N48" s="29">
        <f t="shared" si="32"/>
        <v>5.7142857142857148E-2</v>
      </c>
      <c r="O48" s="29">
        <f t="shared" si="32"/>
        <v>4.9999999999999996E-2</v>
      </c>
      <c r="P48" s="29">
        <f t="shared" si="32"/>
        <v>4.2857142857142858E-2</v>
      </c>
      <c r="Q48" s="54">
        <v>0.376</v>
      </c>
      <c r="R48" s="54">
        <v>7.3</v>
      </c>
      <c r="S48" s="41">
        <f t="shared" si="1"/>
        <v>7.4114134271305341</v>
      </c>
      <c r="T48" s="41">
        <f t="shared" si="29"/>
        <v>7.3617718089036934</v>
      </c>
      <c r="U48" s="41">
        <f t="shared" si="15"/>
        <v>7.3053064016926852</v>
      </c>
      <c r="V48" s="41">
        <f t="shared" si="16"/>
        <v>7.2399021498980618</v>
      </c>
      <c r="W48" s="55">
        <f t="shared" si="17"/>
        <v>7.4119731711637895</v>
      </c>
      <c r="X48" s="41">
        <f t="shared" si="18"/>
        <v>7.4196586173951973</v>
      </c>
      <c r="Y48" s="41">
        <f t="shared" si="19"/>
        <v>7.4187819179612955</v>
      </c>
      <c r="Z48" s="30">
        <f t="shared" si="2"/>
        <v>1.2308423185826349E-3</v>
      </c>
      <c r="AA48" s="30">
        <f t="shared" si="3"/>
        <v>6.5516556604296922E-2</v>
      </c>
      <c r="AB48" s="30">
        <f t="shared" si="4"/>
        <v>-2.4111392261526027E-9</v>
      </c>
      <c r="AC48" s="30">
        <f t="shared" si="5"/>
        <v>-3.1081917169578479E-18</v>
      </c>
      <c r="AD48" s="30">
        <f t="shared" si="20"/>
        <v>3.804883664359033E-8</v>
      </c>
      <c r="AE48" s="30">
        <f t="shared" si="21"/>
        <v>1.0988578506574659E-3</v>
      </c>
      <c r="AF48" s="30">
        <f t="shared" si="6"/>
        <v>6.5384572136371763E-2</v>
      </c>
      <c r="AG48" s="30">
        <f t="shared" si="7"/>
        <v>-2.4113092550842377E-9</v>
      </c>
      <c r="AH48" s="30">
        <f t="shared" si="8"/>
        <v>-3.1081917169578479E-18</v>
      </c>
      <c r="AI48" s="30">
        <f t="shared" si="22"/>
        <v>3.8125722458339035E-8</v>
      </c>
    </row>
    <row r="49" spans="1:35" x14ac:dyDescent="0.3">
      <c r="A49" s="39">
        <v>126.01944444444234</v>
      </c>
      <c r="B49">
        <v>37.9</v>
      </c>
      <c r="C49">
        <v>7.29</v>
      </c>
      <c r="D49" s="39"/>
      <c r="E49" s="39"/>
      <c r="F49" s="39"/>
      <c r="G49" s="39">
        <v>126</v>
      </c>
      <c r="H49" s="40">
        <f t="shared" si="10"/>
        <v>0.379</v>
      </c>
      <c r="I49" s="41">
        <f t="shared" si="11"/>
        <v>7.29</v>
      </c>
      <c r="J49" s="39">
        <f>$J$48+($J$56-$J$48)*(G49-$G$48)/($G$56-$G$48)</f>
        <v>697.38011358737219</v>
      </c>
      <c r="K49">
        <v>0.378</v>
      </c>
      <c r="L49">
        <v>7.28</v>
      </c>
      <c r="M49" s="29">
        <f t="shared" ref="M49:P64" si="35">M48</f>
        <v>6.4285714285714293E-2</v>
      </c>
      <c r="N49" s="29">
        <f t="shared" si="35"/>
        <v>5.7142857142857148E-2</v>
      </c>
      <c r="O49" s="29">
        <f t="shared" si="35"/>
        <v>4.9999999999999996E-2</v>
      </c>
      <c r="P49" s="29">
        <f t="shared" si="35"/>
        <v>4.2857142857142858E-2</v>
      </c>
      <c r="Q49" s="54">
        <v>0.379</v>
      </c>
      <c r="R49" s="54">
        <v>7.29</v>
      </c>
      <c r="S49" s="41">
        <f t="shared" si="1"/>
        <v>7.4080691893137072</v>
      </c>
      <c r="T49" s="41">
        <f t="shared" si="29"/>
        <v>7.358416643836958</v>
      </c>
      <c r="U49" s="41">
        <f t="shared" si="15"/>
        <v>7.3019400850267475</v>
      </c>
      <c r="V49" s="41">
        <f t="shared" si="16"/>
        <v>7.2365244495000693</v>
      </c>
      <c r="W49" s="55">
        <f t="shared" si="17"/>
        <v>7.4086290629356091</v>
      </c>
      <c r="X49" s="41">
        <f t="shared" si="18"/>
        <v>7.416670476036141</v>
      </c>
      <c r="Y49" s="41">
        <f t="shared" si="19"/>
        <v>7.4157550205113543</v>
      </c>
      <c r="Z49" s="30">
        <f t="shared" si="2"/>
        <v>1.2845475951247141E-3</v>
      </c>
      <c r="AA49" s="30">
        <f t="shared" si="3"/>
        <v>6.5570261880839004E-2</v>
      </c>
      <c r="AB49" s="30">
        <f t="shared" si="4"/>
        <v>-2.4303205046484644E-9</v>
      </c>
      <c r="AC49" s="30">
        <f t="shared" si="5"/>
        <v>-3.1329911189548523E-18</v>
      </c>
      <c r="AD49" s="30">
        <f t="shared" si="20"/>
        <v>3.8311532448424261E-8</v>
      </c>
      <c r="AE49" s="30">
        <f t="shared" si="21"/>
        <v>1.1466196459074633E-3</v>
      </c>
      <c r="AF49" s="30">
        <f t="shared" si="6"/>
        <v>6.5432333931621761E-2</v>
      </c>
      <c r="AG49" s="30">
        <f t="shared" si="7"/>
        <v>-2.4304981902672094E-9</v>
      </c>
      <c r="AH49" s="30">
        <f t="shared" si="8"/>
        <v>-3.1329911189548523E-18</v>
      </c>
      <c r="AI49" s="30">
        <f t="shared" si="22"/>
        <v>3.8392375048107317E-8</v>
      </c>
    </row>
    <row r="50" spans="1:35" x14ac:dyDescent="0.3">
      <c r="A50" s="39">
        <v>127.0222222222219</v>
      </c>
      <c r="B50">
        <v>37.1</v>
      </c>
      <c r="C50">
        <v>7.24</v>
      </c>
      <c r="D50" s="39">
        <v>54.7</v>
      </c>
      <c r="E50" s="39"/>
      <c r="F50" s="39"/>
      <c r="G50" s="39">
        <v>127</v>
      </c>
      <c r="H50" s="40">
        <f t="shared" si="10"/>
        <v>0.371</v>
      </c>
      <c r="I50" s="41">
        <f t="shared" si="11"/>
        <v>7.24</v>
      </c>
      <c r="J50" s="39">
        <f t="shared" ref="J50:J55" si="36">$J$48+($J$56-$J$48)*(G50-$G$48)/($G$56-$G$48)</f>
        <v>700.88712448497836</v>
      </c>
      <c r="K50">
        <v>0.36499999999999999</v>
      </c>
      <c r="L50">
        <v>7.24</v>
      </c>
      <c r="M50" s="29">
        <f t="shared" si="35"/>
        <v>6.4285714285714293E-2</v>
      </c>
      <c r="N50" s="29">
        <f t="shared" si="35"/>
        <v>5.7142857142857148E-2</v>
      </c>
      <c r="O50" s="29">
        <f t="shared" si="35"/>
        <v>4.9999999999999996E-2</v>
      </c>
      <c r="P50" s="29">
        <f t="shared" si="35"/>
        <v>4.2857142857142858E-2</v>
      </c>
      <c r="Q50" s="54">
        <v>0.371</v>
      </c>
      <c r="R50" s="54">
        <v>7.24</v>
      </c>
      <c r="S50" s="41">
        <f t="shared" si="1"/>
        <v>7.4170451454425184</v>
      </c>
      <c r="T50" s="41">
        <f t="shared" si="29"/>
        <v>7.3674220977994862</v>
      </c>
      <c r="U50" s="41">
        <f t="shared" si="15"/>
        <v>7.3109756461316699</v>
      </c>
      <c r="V50" s="41">
        <f t="shared" si="16"/>
        <v>7.2455907483263209</v>
      </c>
      <c r="W50" s="55">
        <f t="shared" si="17"/>
        <v>7.4176046692644908</v>
      </c>
      <c r="X50" s="41">
        <f t="shared" si="18"/>
        <v>7.4246914764453429</v>
      </c>
      <c r="Y50" s="41">
        <f t="shared" si="19"/>
        <v>7.4238798348056285</v>
      </c>
      <c r="Z50" s="30">
        <f t="shared" si="2"/>
        <v>1.1406265717325765E-3</v>
      </c>
      <c r="AA50" s="30">
        <f t="shared" si="3"/>
        <v>6.5426340857446863E-2</v>
      </c>
      <c r="AB50" s="30">
        <f t="shared" si="4"/>
        <v>-2.3791713393908877E-9</v>
      </c>
      <c r="AC50" s="30">
        <f t="shared" si="5"/>
        <v>-3.0668593802961747E-18</v>
      </c>
      <c r="AD50" s="30">
        <f t="shared" si="20"/>
        <v>3.7610449469308827E-8</v>
      </c>
      <c r="AE50" s="30">
        <f t="shared" si="21"/>
        <v>1.018598585722156E-3</v>
      </c>
      <c r="AF50" s="30">
        <f t="shared" si="6"/>
        <v>6.5304312871436454E-2</v>
      </c>
      <c r="AG50" s="30">
        <f t="shared" si="7"/>
        <v>-2.3793285418891593E-9</v>
      </c>
      <c r="AH50" s="30">
        <f t="shared" si="8"/>
        <v>-3.0668593802961747E-18</v>
      </c>
      <c r="AI50" s="30">
        <f t="shared" si="22"/>
        <v>3.7680804379963266E-8</v>
      </c>
    </row>
    <row r="51" spans="1:35" x14ac:dyDescent="0.3">
      <c r="A51" s="39">
        <v>128.02291666666861</v>
      </c>
      <c r="B51">
        <v>38.5</v>
      </c>
      <c r="C51">
        <v>7.18</v>
      </c>
      <c r="D51" s="39"/>
      <c r="E51" s="39"/>
      <c r="F51" s="39"/>
      <c r="G51" s="39">
        <v>128</v>
      </c>
      <c r="H51" s="40">
        <f t="shared" si="10"/>
        <v>0.38500000000000001</v>
      </c>
      <c r="I51" s="41">
        <f t="shared" si="11"/>
        <v>7.18</v>
      </c>
      <c r="J51" s="39">
        <f t="shared" si="36"/>
        <v>704.39413538258441</v>
      </c>
      <c r="K51">
        <v>0.377</v>
      </c>
      <c r="L51">
        <v>7.23</v>
      </c>
      <c r="M51" s="29">
        <f t="shared" si="35"/>
        <v>6.4285714285714293E-2</v>
      </c>
      <c r="N51" s="29">
        <f t="shared" si="35"/>
        <v>5.7142857142857148E-2</v>
      </c>
      <c r="O51" s="29">
        <f t="shared" si="35"/>
        <v>4.9999999999999996E-2</v>
      </c>
      <c r="P51" s="29">
        <f t="shared" si="35"/>
        <v>4.2857142857142858E-2</v>
      </c>
      <c r="Q51" s="54">
        <v>0.38500000000000001</v>
      </c>
      <c r="R51" s="54">
        <v>7.18</v>
      </c>
      <c r="S51" s="41">
        <f t="shared" si="1"/>
        <v>7.4014571398833215</v>
      </c>
      <c r="T51" s="41">
        <f t="shared" si="29"/>
        <v>7.3517832077503042</v>
      </c>
      <c r="U51" s="41">
        <f t="shared" si="15"/>
        <v>7.2952848278391436</v>
      </c>
      <c r="V51" s="41">
        <f t="shared" si="16"/>
        <v>7.2298469218558132</v>
      </c>
      <c r="W51" s="55">
        <f t="shared" si="17"/>
        <v>7.4020172671611961</v>
      </c>
      <c r="X51" s="41">
        <f t="shared" si="18"/>
        <v>7.4107634914220517</v>
      </c>
      <c r="Y51" s="41">
        <f t="shared" si="19"/>
        <v>7.4097711563690334</v>
      </c>
      <c r="Z51" s="30">
        <f t="shared" si="2"/>
        <v>1.3910168580823967E-3</v>
      </c>
      <c r="AA51" s="30">
        <f t="shared" si="3"/>
        <v>6.5676731143796685E-2</v>
      </c>
      <c r="AB51" s="30">
        <f t="shared" si="4"/>
        <v>-2.4686842742567707E-9</v>
      </c>
      <c r="AC51" s="30">
        <f t="shared" si="5"/>
        <v>-3.1825899229488606E-18</v>
      </c>
      <c r="AD51" s="30">
        <f t="shared" si="20"/>
        <v>3.8836180292105204E-8</v>
      </c>
      <c r="AE51" s="30">
        <f t="shared" si="21"/>
        <v>1.2412719623041473E-3</v>
      </c>
      <c r="AF51" s="30">
        <f t="shared" si="6"/>
        <v>6.5526986248018435E-2</v>
      </c>
      <c r="AG51" s="30">
        <f t="shared" si="7"/>
        <v>-2.4688771830516253E-9</v>
      </c>
      <c r="AH51" s="30">
        <f t="shared" si="8"/>
        <v>-3.1825899229488606E-18</v>
      </c>
      <c r="AI51" s="30">
        <f t="shared" si="22"/>
        <v>3.892501993247628E-8</v>
      </c>
    </row>
    <row r="52" spans="1:35" x14ac:dyDescent="0.3">
      <c r="A52" s="39">
        <v>129.03472222221899</v>
      </c>
      <c r="B52">
        <v>37.9</v>
      </c>
      <c r="C52">
        <v>7.22</v>
      </c>
      <c r="D52" s="39">
        <v>6.7</v>
      </c>
      <c r="E52" s="39"/>
      <c r="F52" s="39"/>
      <c r="G52" s="39">
        <v>129</v>
      </c>
      <c r="H52" s="40">
        <f t="shared" si="10"/>
        <v>0.379</v>
      </c>
      <c r="I52" s="41">
        <f t="shared" si="11"/>
        <v>7.22</v>
      </c>
      <c r="J52" s="39">
        <f t="shared" si="36"/>
        <v>707.90114628019057</v>
      </c>
      <c r="K52">
        <v>0.377</v>
      </c>
      <c r="L52">
        <v>7.22</v>
      </c>
      <c r="M52" s="29">
        <f t="shared" si="35"/>
        <v>6.4285714285714293E-2</v>
      </c>
      <c r="N52" s="29">
        <f t="shared" si="35"/>
        <v>5.7142857142857148E-2</v>
      </c>
      <c r="O52" s="29">
        <f t="shared" si="35"/>
        <v>4.9999999999999996E-2</v>
      </c>
      <c r="P52" s="29">
        <f t="shared" si="35"/>
        <v>4.2857142857142858E-2</v>
      </c>
      <c r="Q52" s="54">
        <v>0.379</v>
      </c>
      <c r="R52" s="54">
        <v>7.22</v>
      </c>
      <c r="S52" s="41">
        <f t="shared" si="1"/>
        <v>7.4080691893137072</v>
      </c>
      <c r="T52" s="41">
        <f t="shared" si="29"/>
        <v>7.358416643836958</v>
      </c>
      <c r="U52" s="41">
        <f t="shared" si="15"/>
        <v>7.3019400850267475</v>
      </c>
      <c r="V52" s="41">
        <f t="shared" si="16"/>
        <v>7.2365244495000693</v>
      </c>
      <c r="W52" s="55">
        <f t="shared" si="17"/>
        <v>7.4086290629356091</v>
      </c>
      <c r="X52" s="41">
        <f t="shared" si="18"/>
        <v>7.416670476036141</v>
      </c>
      <c r="Y52" s="41">
        <f t="shared" si="19"/>
        <v>7.4157550205113543</v>
      </c>
      <c r="Z52" s="30">
        <f t="shared" si="2"/>
        <v>1.2845475951247141E-3</v>
      </c>
      <c r="AA52" s="30">
        <f t="shared" si="3"/>
        <v>6.5570261880839004E-2</v>
      </c>
      <c r="AB52" s="30">
        <f t="shared" si="4"/>
        <v>-2.4303205046484644E-9</v>
      </c>
      <c r="AC52" s="30">
        <f t="shared" si="5"/>
        <v>-3.1329911189548523E-18</v>
      </c>
      <c r="AD52" s="30">
        <f t="shared" si="20"/>
        <v>3.8311532448424261E-8</v>
      </c>
      <c r="AE52" s="30">
        <f t="shared" si="21"/>
        <v>1.1466196459074633E-3</v>
      </c>
      <c r="AF52" s="30">
        <f t="shared" si="6"/>
        <v>6.5432333931621761E-2</v>
      </c>
      <c r="AG52" s="30">
        <f t="shared" si="7"/>
        <v>-2.4304981902672094E-9</v>
      </c>
      <c r="AH52" s="30">
        <f t="shared" si="8"/>
        <v>-3.1329911189548523E-18</v>
      </c>
      <c r="AI52" s="30">
        <f t="shared" si="22"/>
        <v>3.8392375048107317E-8</v>
      </c>
    </row>
    <row r="53" spans="1:35" x14ac:dyDescent="0.3">
      <c r="A53" s="39">
        <v>130.02777777778101</v>
      </c>
      <c r="B53">
        <v>38.700000000000003</v>
      </c>
      <c r="C53">
        <v>7.29</v>
      </c>
      <c r="D53" s="39"/>
      <c r="E53" s="39"/>
      <c r="F53" s="39"/>
      <c r="G53" s="39">
        <v>130</v>
      </c>
      <c r="H53" s="40">
        <f t="shared" si="10"/>
        <v>0.38700000000000001</v>
      </c>
      <c r="I53" s="41">
        <f t="shared" si="11"/>
        <v>7.29</v>
      </c>
      <c r="J53" s="39">
        <f t="shared" si="36"/>
        <v>711.40815717779674</v>
      </c>
      <c r="K53">
        <v>0.38</v>
      </c>
      <c r="L53">
        <v>7.24</v>
      </c>
      <c r="M53" s="29">
        <f t="shared" si="35"/>
        <v>6.4285714285714293E-2</v>
      </c>
      <c r="N53" s="29">
        <f t="shared" si="35"/>
        <v>5.7142857142857148E-2</v>
      </c>
      <c r="O53" s="29">
        <f t="shared" si="35"/>
        <v>4.9999999999999996E-2</v>
      </c>
      <c r="P53" s="29">
        <f t="shared" si="35"/>
        <v>4.2857142857142858E-2</v>
      </c>
      <c r="Q53" s="54">
        <v>0.38700000000000001</v>
      </c>
      <c r="R53" s="54">
        <v>7.29</v>
      </c>
      <c r="S53" s="41">
        <f t="shared" si="1"/>
        <v>7.399275348699466</v>
      </c>
      <c r="T53" s="41">
        <f t="shared" si="29"/>
        <v>7.3495944226881997</v>
      </c>
      <c r="U53" s="41">
        <f t="shared" si="15"/>
        <v>7.2930889081618719</v>
      </c>
      <c r="V53" s="41">
        <f t="shared" si="16"/>
        <v>7.2276437220421794</v>
      </c>
      <c r="W53" s="55">
        <f t="shared" si="17"/>
        <v>7.3998355589358233</v>
      </c>
      <c r="X53" s="41">
        <f t="shared" si="18"/>
        <v>7.4088146360556717</v>
      </c>
      <c r="Y53" s="41">
        <f t="shared" si="19"/>
        <v>7.4077968631622628</v>
      </c>
      <c r="Z53" s="30">
        <f t="shared" si="2"/>
        <v>1.4262307119268349E-3</v>
      </c>
      <c r="AA53" s="30">
        <f t="shared" si="3"/>
        <v>6.5711944997641131E-2</v>
      </c>
      <c r="AB53" s="30">
        <f t="shared" si="4"/>
        <v>-2.4814725528882025E-9</v>
      </c>
      <c r="AC53" s="30">
        <f t="shared" si="5"/>
        <v>-3.1991228576135303E-18</v>
      </c>
      <c r="AD53" s="30">
        <f t="shared" si="20"/>
        <v>3.9010845577829152E-8</v>
      </c>
      <c r="AE53" s="30">
        <f t="shared" si="21"/>
        <v>1.2725679279295065E-3</v>
      </c>
      <c r="AF53" s="30">
        <f t="shared" si="6"/>
        <v>6.5558282213643806E-2</v>
      </c>
      <c r="AG53" s="30">
        <f t="shared" si="7"/>
        <v>-2.4816705089007987E-9</v>
      </c>
      <c r="AH53" s="30">
        <f t="shared" si="8"/>
        <v>-3.1991228576135303E-18</v>
      </c>
      <c r="AI53" s="30">
        <f t="shared" si="22"/>
        <v>3.9102375041696168E-8</v>
      </c>
    </row>
    <row r="54" spans="1:35" x14ac:dyDescent="0.3">
      <c r="A54" s="39">
        <v>131.02777777778101</v>
      </c>
      <c r="B54">
        <v>39.299999999999997</v>
      </c>
      <c r="C54">
        <v>7.26</v>
      </c>
      <c r="D54" s="39"/>
      <c r="E54" s="39"/>
      <c r="F54" s="39"/>
      <c r="G54" s="39">
        <v>131</v>
      </c>
      <c r="H54" s="40">
        <f t="shared" si="10"/>
        <v>0.39299999999999996</v>
      </c>
      <c r="I54" s="41">
        <f t="shared" si="11"/>
        <v>7.26</v>
      </c>
      <c r="J54" s="39">
        <f t="shared" si="36"/>
        <v>714.91516807540279</v>
      </c>
      <c r="K54">
        <v>0.36599999999999999</v>
      </c>
      <c r="L54">
        <v>7.23</v>
      </c>
      <c r="M54" s="29">
        <f t="shared" si="35"/>
        <v>6.4285714285714293E-2</v>
      </c>
      <c r="N54" s="29">
        <f t="shared" si="35"/>
        <v>5.7142857142857148E-2</v>
      </c>
      <c r="O54" s="29">
        <f t="shared" si="35"/>
        <v>4.9999999999999996E-2</v>
      </c>
      <c r="P54" s="29">
        <f t="shared" si="35"/>
        <v>4.2857142857142858E-2</v>
      </c>
      <c r="Q54" s="54">
        <v>0.39300000000000002</v>
      </c>
      <c r="R54" s="54">
        <v>7.26</v>
      </c>
      <c r="S54" s="41">
        <f t="shared" si="1"/>
        <v>7.3927951002391517</v>
      </c>
      <c r="T54" s="41">
        <f t="shared" si="29"/>
        <v>7.3430935843674847</v>
      </c>
      <c r="U54" s="41">
        <f t="shared" si="15"/>
        <v>7.2865670694760505</v>
      </c>
      <c r="V54" s="41">
        <f t="shared" si="16"/>
        <v>7.221100458661927</v>
      </c>
      <c r="W54" s="55">
        <f t="shared" si="17"/>
        <v>7.3933555547260594</v>
      </c>
      <c r="X54" s="41">
        <f t="shared" si="18"/>
        <v>7.4030270358990773</v>
      </c>
      <c r="Y54" s="41">
        <f t="shared" si="19"/>
        <v>7.4019335195884084</v>
      </c>
      <c r="Z54" s="30">
        <f t="shared" si="2"/>
        <v>1.5310558355074524E-3</v>
      </c>
      <c r="AA54" s="30">
        <f t="shared" si="3"/>
        <v>6.5816770121221752E-2</v>
      </c>
      <c r="AB54" s="30">
        <f t="shared" si="4"/>
        <v>-2.5198384405583241E-9</v>
      </c>
      <c r="AC54" s="30">
        <f t="shared" si="5"/>
        <v>-3.2487216616075382E-18</v>
      </c>
      <c r="AD54" s="30">
        <f t="shared" si="20"/>
        <v>3.9534200829022187E-8</v>
      </c>
      <c r="AE54" s="30">
        <f t="shared" si="21"/>
        <v>1.3657039080311034E-3</v>
      </c>
      <c r="AF54" s="30">
        <f t="shared" si="6"/>
        <v>6.5651418193745398E-2</v>
      </c>
      <c r="AG54" s="30">
        <f t="shared" si="7"/>
        <v>-2.5200514551047671E-9</v>
      </c>
      <c r="AH54" s="30">
        <f t="shared" si="8"/>
        <v>-3.2487216616075382E-18</v>
      </c>
      <c r="AI54" s="30">
        <f t="shared" si="22"/>
        <v>3.9633869987383008E-8</v>
      </c>
    </row>
    <row r="55" spans="1:35" x14ac:dyDescent="0.3">
      <c r="A55" s="39">
        <v>132.03472222221899</v>
      </c>
      <c r="B55">
        <v>37.1</v>
      </c>
      <c r="C55">
        <v>7.11</v>
      </c>
      <c r="D55" s="39">
        <v>546.30000000000007</v>
      </c>
      <c r="E55" s="39"/>
      <c r="F55" s="39"/>
      <c r="G55" s="39">
        <v>132</v>
      </c>
      <c r="H55" s="40">
        <f t="shared" si="10"/>
        <v>0.371</v>
      </c>
      <c r="I55" s="41">
        <f t="shared" si="11"/>
        <v>7.11</v>
      </c>
      <c r="J55" s="39">
        <f t="shared" si="36"/>
        <v>718.42217897300895</v>
      </c>
      <c r="K55">
        <v>0.36299999999999999</v>
      </c>
      <c r="L55">
        <v>7.23</v>
      </c>
      <c r="M55" s="29">
        <f t="shared" si="35"/>
        <v>6.4285714285714293E-2</v>
      </c>
      <c r="N55" s="29">
        <f t="shared" si="35"/>
        <v>5.7142857142857148E-2</v>
      </c>
      <c r="O55" s="29">
        <f t="shared" si="35"/>
        <v>4.9999999999999996E-2</v>
      </c>
      <c r="P55" s="29">
        <f t="shared" si="35"/>
        <v>4.2857142857142858E-2</v>
      </c>
      <c r="Q55" s="54">
        <v>0.371</v>
      </c>
      <c r="R55" s="54">
        <v>7.11</v>
      </c>
      <c r="S55" s="41">
        <f t="shared" si="1"/>
        <v>7.4170451454425184</v>
      </c>
      <c r="T55" s="41">
        <f t="shared" si="29"/>
        <v>7.3674220977994862</v>
      </c>
      <c r="U55" s="41">
        <f t="shared" si="15"/>
        <v>7.3109756461316699</v>
      </c>
      <c r="V55" s="41">
        <f t="shared" si="16"/>
        <v>7.2455907483263209</v>
      </c>
      <c r="W55" s="55">
        <f t="shared" si="17"/>
        <v>7.4176046692644908</v>
      </c>
      <c r="X55" s="41">
        <f t="shared" si="18"/>
        <v>7.4246914764453429</v>
      </c>
      <c r="Y55" s="41">
        <f t="shared" si="19"/>
        <v>7.4238798348056285</v>
      </c>
      <c r="Z55" s="30">
        <f t="shared" si="2"/>
        <v>1.1406265717325765E-3</v>
      </c>
      <c r="AA55" s="30">
        <f t="shared" si="3"/>
        <v>6.5426340857446863E-2</v>
      </c>
      <c r="AB55" s="30">
        <f t="shared" si="4"/>
        <v>-2.3791713393908877E-9</v>
      </c>
      <c r="AC55" s="30">
        <f t="shared" si="5"/>
        <v>-3.0668593802961747E-18</v>
      </c>
      <c r="AD55" s="30">
        <f t="shared" si="20"/>
        <v>3.7610449469308827E-8</v>
      </c>
      <c r="AE55" s="30">
        <f t="shared" si="21"/>
        <v>1.018598585722156E-3</v>
      </c>
      <c r="AF55" s="30">
        <f t="shared" si="6"/>
        <v>6.5304312871436454E-2</v>
      </c>
      <c r="AG55" s="30">
        <f t="shared" si="7"/>
        <v>-2.3793285418891593E-9</v>
      </c>
      <c r="AH55" s="30">
        <f t="shared" si="8"/>
        <v>-3.0668593802961747E-18</v>
      </c>
      <c r="AI55" s="30">
        <f t="shared" si="22"/>
        <v>3.7680804379963266E-8</v>
      </c>
    </row>
    <row r="56" spans="1:35" x14ac:dyDescent="0.3">
      <c r="A56" s="39">
        <v>133.02430555555475</v>
      </c>
      <c r="B56">
        <v>36</v>
      </c>
      <c r="C56">
        <v>7.34</v>
      </c>
      <c r="D56" s="39"/>
      <c r="E56" s="39">
        <v>691.97489932885901</v>
      </c>
      <c r="F56" s="39">
        <v>751.88348041237123</v>
      </c>
      <c r="G56" s="39">
        <v>133</v>
      </c>
      <c r="H56" s="40">
        <f t="shared" si="10"/>
        <v>0.36</v>
      </c>
      <c r="I56" s="41">
        <f t="shared" si="11"/>
        <v>7.34</v>
      </c>
      <c r="J56" s="42">
        <f>AVERAGE(E56:F56)</f>
        <v>721.92918987061512</v>
      </c>
      <c r="K56">
        <v>0.373</v>
      </c>
      <c r="L56">
        <v>7.28</v>
      </c>
      <c r="M56" s="29">
        <f t="shared" si="35"/>
        <v>6.4285714285714293E-2</v>
      </c>
      <c r="N56" s="29">
        <f t="shared" si="35"/>
        <v>5.7142857142857148E-2</v>
      </c>
      <c r="O56" s="29">
        <f t="shared" si="35"/>
        <v>4.9999999999999996E-2</v>
      </c>
      <c r="P56" s="29">
        <f t="shared" si="35"/>
        <v>4.2857142857142858E-2</v>
      </c>
      <c r="Q56" s="54">
        <v>0.36</v>
      </c>
      <c r="R56" s="54">
        <v>7.34</v>
      </c>
      <c r="S56" s="41">
        <f t="shared" si="1"/>
        <v>7.4296987087918884</v>
      </c>
      <c r="T56" s="41">
        <f t="shared" si="29"/>
        <v>7.3801181697149323</v>
      </c>
      <c r="U56" s="41">
        <f t="shared" si="15"/>
        <v>7.3237151252459638</v>
      </c>
      <c r="V56" s="41">
        <f t="shared" si="16"/>
        <v>7.2583745653890039</v>
      </c>
      <c r="W56" s="55">
        <f t="shared" si="17"/>
        <v>7.4302577286453042</v>
      </c>
      <c r="X56" s="41">
        <f t="shared" si="18"/>
        <v>7.4360034191443569</v>
      </c>
      <c r="Y56" s="41">
        <f t="shared" si="19"/>
        <v>7.4353369172658175</v>
      </c>
      <c r="Z56" s="30">
        <f t="shared" si="2"/>
        <v>9.389819297907589E-4</v>
      </c>
      <c r="AA56" s="30">
        <f t="shared" si="3"/>
        <v>6.5224696215505057E-2</v>
      </c>
      <c r="AB56" s="30">
        <f t="shared" si="4"/>
        <v>-2.3088460722647391E-9</v>
      </c>
      <c r="AC56" s="30">
        <f t="shared" si="5"/>
        <v>-2.9759282396404931E-18</v>
      </c>
      <c r="AD56" s="30">
        <f t="shared" si="20"/>
        <v>3.6643468974349811E-8</v>
      </c>
      <c r="AE56" s="30">
        <f t="shared" si="21"/>
        <v>8.3907338034539631E-4</v>
      </c>
      <c r="AF56" s="30">
        <f t="shared" si="6"/>
        <v>6.5124787666059683E-2</v>
      </c>
      <c r="AG56" s="30">
        <f t="shared" si="7"/>
        <v>-2.3089747794087726E-9</v>
      </c>
      <c r="AH56" s="30">
        <f t="shared" si="8"/>
        <v>-2.9759282396404931E-18</v>
      </c>
      <c r="AI56" s="30">
        <f t="shared" si="22"/>
        <v>3.6699748048073021E-8</v>
      </c>
    </row>
    <row r="57" spans="1:35" x14ac:dyDescent="0.3">
      <c r="A57" s="39">
        <v>134.0625</v>
      </c>
      <c r="B57">
        <v>39.1</v>
      </c>
      <c r="C57">
        <v>7.32</v>
      </c>
      <c r="D57" s="39">
        <v>58.8</v>
      </c>
      <c r="E57" s="39"/>
      <c r="F57" s="39"/>
      <c r="G57" s="39">
        <v>134</v>
      </c>
      <c r="H57" s="40">
        <f t="shared" si="10"/>
        <v>0.39100000000000001</v>
      </c>
      <c r="I57" s="41">
        <f t="shared" si="11"/>
        <v>7.32</v>
      </c>
      <c r="J57" s="39">
        <f>$J$56+($J$70-$J$56)*(G57-$G$56)/($G$70-$G$56)</f>
        <v>729.12348460541125</v>
      </c>
      <c r="K57">
        <v>0.4</v>
      </c>
      <c r="L57">
        <v>7.32</v>
      </c>
      <c r="M57" s="29">
        <f t="shared" si="35"/>
        <v>6.4285714285714293E-2</v>
      </c>
      <c r="N57" s="29">
        <f t="shared" si="35"/>
        <v>5.7142857142857148E-2</v>
      </c>
      <c r="O57" s="29">
        <f t="shared" si="35"/>
        <v>4.9999999999999996E-2</v>
      </c>
      <c r="P57" s="29">
        <f t="shared" si="35"/>
        <v>4.2857142857142858E-2</v>
      </c>
      <c r="Q57" s="54">
        <v>0.39100000000000001</v>
      </c>
      <c r="R57" s="54">
        <v>7.32</v>
      </c>
      <c r="S57" s="41">
        <f t="shared" si="1"/>
        <v>7.3949444371552557</v>
      </c>
      <c r="T57" s="41">
        <f t="shared" si="29"/>
        <v>7.3452497201942135</v>
      </c>
      <c r="U57" s="41">
        <f t="shared" si="15"/>
        <v>7.2887301391336861</v>
      </c>
      <c r="V57" s="41">
        <f t="shared" si="16"/>
        <v>7.2232706015929722</v>
      </c>
      <c r="W57" s="55">
        <f t="shared" si="17"/>
        <v>7.395504810985325</v>
      </c>
      <c r="X57" s="41">
        <f t="shared" si="18"/>
        <v>7.4049465096546214</v>
      </c>
      <c r="Y57" s="41">
        <f t="shared" si="19"/>
        <v>7.403878145866269</v>
      </c>
      <c r="Z57" s="30">
        <f t="shared" si="2"/>
        <v>1.4962494056489993E-3</v>
      </c>
      <c r="AA57" s="30">
        <f t="shared" si="3"/>
        <v>6.5781963691363299E-2</v>
      </c>
      <c r="AB57" s="30">
        <f t="shared" si="4"/>
        <v>-2.5070496370631254E-9</v>
      </c>
      <c r="AC57" s="30">
        <f t="shared" si="5"/>
        <v>-3.2321887269428689E-18</v>
      </c>
      <c r="AD57" s="30">
        <f t="shared" si="20"/>
        <v>3.9359855045783897E-8</v>
      </c>
      <c r="AE57" s="30">
        <f t="shared" si="21"/>
        <v>1.3347830217349177E-3</v>
      </c>
      <c r="AF57" s="30">
        <f t="shared" si="6"/>
        <v>6.5620497307449205E-2</v>
      </c>
      <c r="AG57" s="30">
        <f t="shared" si="7"/>
        <v>-2.5072576460598161E-9</v>
      </c>
      <c r="AH57" s="30">
        <f t="shared" si="8"/>
        <v>-3.2321887269428689E-18</v>
      </c>
      <c r="AI57" s="30">
        <f t="shared" si="22"/>
        <v>3.9456799424079048E-8</v>
      </c>
    </row>
    <row r="58" spans="1:35" x14ac:dyDescent="0.3">
      <c r="A58" s="39">
        <v>135.02430555555475</v>
      </c>
      <c r="B58">
        <v>37.299999999999997</v>
      </c>
      <c r="C58">
        <v>7.24</v>
      </c>
      <c r="D58" s="39"/>
      <c r="E58" s="39"/>
      <c r="F58" s="39"/>
      <c r="G58" s="39">
        <v>135</v>
      </c>
      <c r="H58" s="40">
        <f t="shared" si="10"/>
        <v>0.373</v>
      </c>
      <c r="I58" s="41">
        <f t="shared" si="11"/>
        <v>7.24</v>
      </c>
      <c r="J58" s="39">
        <f t="shared" ref="J58:J69" si="37">$J$56+($J$70-$J$56)*(G58-$G$56)/($G$70-$G$56)</f>
        <v>736.31777934020738</v>
      </c>
      <c r="K58">
        <v>0.38600000000000001</v>
      </c>
      <c r="L58">
        <v>7.25</v>
      </c>
      <c r="M58" s="29">
        <f t="shared" si="35"/>
        <v>6.4285714285714293E-2</v>
      </c>
      <c r="N58" s="29">
        <f t="shared" si="35"/>
        <v>5.7142857142857148E-2</v>
      </c>
      <c r="O58" s="29">
        <f t="shared" si="35"/>
        <v>4.9999999999999996E-2</v>
      </c>
      <c r="P58" s="29">
        <f t="shared" si="35"/>
        <v>4.2857142857142858E-2</v>
      </c>
      <c r="Q58" s="54">
        <v>0.373</v>
      </c>
      <c r="R58" s="54">
        <v>7.24</v>
      </c>
      <c r="S58" s="41">
        <f t="shared" si="1"/>
        <v>7.4147836692534028</v>
      </c>
      <c r="T58" s="41">
        <f t="shared" si="29"/>
        <v>7.365153138810931</v>
      </c>
      <c r="U58" s="41">
        <f t="shared" si="15"/>
        <v>7.3086990486709862</v>
      </c>
      <c r="V58" s="41">
        <f t="shared" si="16"/>
        <v>7.2433063512471376</v>
      </c>
      <c r="W58" s="55">
        <f t="shared" si="17"/>
        <v>7.4153432818037048</v>
      </c>
      <c r="X58" s="41">
        <f t="shared" si="18"/>
        <v>7.4226703542843619</v>
      </c>
      <c r="Y58" s="41">
        <f t="shared" si="19"/>
        <v>7.4218326201811156</v>
      </c>
      <c r="Z58" s="30">
        <f t="shared" si="2"/>
        <v>1.1768195445250097E-3</v>
      </c>
      <c r="AA58" s="30">
        <f t="shared" si="3"/>
        <v>6.5462533830239297E-2</v>
      </c>
      <c r="AB58" s="30">
        <f t="shared" si="4"/>
        <v>-2.3919583566727733E-9</v>
      </c>
      <c r="AC58" s="30">
        <f t="shared" si="5"/>
        <v>-3.083392314960844E-18</v>
      </c>
      <c r="AD58" s="30">
        <f t="shared" si="20"/>
        <v>3.7785889110014796E-8</v>
      </c>
      <c r="AE58" s="30">
        <f t="shared" si="21"/>
        <v>1.0508014436334736E-3</v>
      </c>
      <c r="AF58" s="30">
        <f t="shared" si="6"/>
        <v>6.5336515729347761E-2</v>
      </c>
      <c r="AG58" s="30">
        <f t="shared" si="7"/>
        <v>-2.3921206994347519E-9</v>
      </c>
      <c r="AH58" s="30">
        <f t="shared" si="8"/>
        <v>-3.083392314960844E-18</v>
      </c>
      <c r="AI58" s="30">
        <f t="shared" si="22"/>
        <v>3.785884669744479E-8</v>
      </c>
    </row>
    <row r="59" spans="1:35" x14ac:dyDescent="0.3">
      <c r="A59" s="39">
        <v>136.02083333333576</v>
      </c>
      <c r="B59">
        <v>35.9</v>
      </c>
      <c r="C59">
        <v>7.3</v>
      </c>
      <c r="D59" s="39">
        <v>10.8</v>
      </c>
      <c r="E59" s="39"/>
      <c r="F59" s="39"/>
      <c r="G59" s="39">
        <v>136</v>
      </c>
      <c r="H59" s="40">
        <f t="shared" si="10"/>
        <v>0.35899999999999999</v>
      </c>
      <c r="I59" s="41">
        <f t="shared" si="11"/>
        <v>7.3</v>
      </c>
      <c r="J59" s="39">
        <f t="shared" si="37"/>
        <v>743.51207407500351</v>
      </c>
      <c r="K59">
        <v>0.34899999999999998</v>
      </c>
      <c r="L59">
        <v>7.28</v>
      </c>
      <c r="M59" s="29">
        <f t="shared" si="35"/>
        <v>6.4285714285714293E-2</v>
      </c>
      <c r="N59" s="29">
        <f t="shared" si="35"/>
        <v>5.7142857142857148E-2</v>
      </c>
      <c r="O59" s="29">
        <f t="shared" si="35"/>
        <v>4.9999999999999996E-2</v>
      </c>
      <c r="P59" s="29">
        <f t="shared" si="35"/>
        <v>4.2857142857142858E-2</v>
      </c>
      <c r="Q59" s="54">
        <v>0.35899999999999999</v>
      </c>
      <c r="R59" s="54">
        <v>7.3</v>
      </c>
      <c r="S59" s="41">
        <f t="shared" si="1"/>
        <v>7.4308675658809742</v>
      </c>
      <c r="T59" s="41">
        <f t="shared" si="29"/>
        <v>7.3812910088070938</v>
      </c>
      <c r="U59" s="41">
        <f t="shared" si="15"/>
        <v>7.324892031764608</v>
      </c>
      <c r="V59" s="41">
        <f t="shared" si="16"/>
        <v>7.2595556278561055</v>
      </c>
      <c r="W59" s="55">
        <f t="shared" si="17"/>
        <v>7.4314265385321727</v>
      </c>
      <c r="X59" s="41">
        <f t="shared" si="18"/>
        <v>7.4370486327562801</v>
      </c>
      <c r="Y59" s="41">
        <f t="shared" si="19"/>
        <v>7.4363954605375007</v>
      </c>
      <c r="Z59" s="30">
        <f t="shared" si="2"/>
        <v>9.2043076402244868E-4</v>
      </c>
      <c r="AA59" s="30">
        <f t="shared" si="3"/>
        <v>6.5206145049736736E-2</v>
      </c>
      <c r="AB59" s="30">
        <f t="shared" si="4"/>
        <v>-2.3024531493642933E-9</v>
      </c>
      <c r="AC59" s="30">
        <f t="shared" si="5"/>
        <v>-2.9676617723081581E-18</v>
      </c>
      <c r="AD59" s="30">
        <f t="shared" si="20"/>
        <v>3.6555385421311017E-8</v>
      </c>
      <c r="AE59" s="30">
        <f t="shared" si="21"/>
        <v>8.2254722834437897E-4</v>
      </c>
      <c r="AF59" s="30">
        <f t="shared" si="6"/>
        <v>6.5108261514058671E-2</v>
      </c>
      <c r="AG59" s="30">
        <f t="shared" si="7"/>
        <v>-2.3025792477852486E-9</v>
      </c>
      <c r="AH59" s="30">
        <f t="shared" si="8"/>
        <v>-2.9676617723081581E-18</v>
      </c>
      <c r="AI59" s="30">
        <f t="shared" si="22"/>
        <v>3.6610405522869807E-8</v>
      </c>
    </row>
    <row r="60" spans="1:35" x14ac:dyDescent="0.3">
      <c r="A60" s="39">
        <v>137.03819444444525</v>
      </c>
      <c r="B60">
        <v>33.5</v>
      </c>
      <c r="C60">
        <v>7.33</v>
      </c>
      <c r="D60" s="39"/>
      <c r="E60" s="39"/>
      <c r="F60" s="39"/>
      <c r="G60" s="39">
        <v>137</v>
      </c>
      <c r="H60" s="40">
        <f t="shared" si="10"/>
        <v>0.33500000000000002</v>
      </c>
      <c r="I60" s="41">
        <f t="shared" si="11"/>
        <v>7.33</v>
      </c>
      <c r="J60" s="39">
        <f t="shared" si="37"/>
        <v>750.70636880979964</v>
      </c>
      <c r="K60">
        <v>0.34300000000000003</v>
      </c>
      <c r="L60">
        <v>7.32</v>
      </c>
      <c r="M60" s="29">
        <f t="shared" si="35"/>
        <v>6.4285714285714293E-2</v>
      </c>
      <c r="N60" s="29">
        <f t="shared" si="35"/>
        <v>5.7142857142857148E-2</v>
      </c>
      <c r="O60" s="29">
        <f t="shared" si="35"/>
        <v>4.9999999999999996E-2</v>
      </c>
      <c r="P60" s="29">
        <f t="shared" si="35"/>
        <v>4.2857142857142858E-2</v>
      </c>
      <c r="Q60" s="54">
        <v>0.33500000000000002</v>
      </c>
      <c r="R60" s="54">
        <v>7.33</v>
      </c>
      <c r="S60" s="41">
        <f t="shared" si="1"/>
        <v>7.4599098935609218</v>
      </c>
      <c r="T60" s="41">
        <f t="shared" si="29"/>
        <v>7.4104353561456353</v>
      </c>
      <c r="U60" s="41">
        <f t="shared" si="15"/>
        <v>7.3541406599063901</v>
      </c>
      <c r="V60" s="41">
        <f t="shared" si="16"/>
        <v>7.2889108827529956</v>
      </c>
      <c r="W60" s="55">
        <f t="shared" si="17"/>
        <v>7.460467657301745</v>
      </c>
      <c r="X60" s="41">
        <f t="shared" si="18"/>
        <v>7.4630359752825663</v>
      </c>
      <c r="Y60" s="41">
        <f t="shared" si="19"/>
        <v>7.4627091932142777</v>
      </c>
      <c r="Z60" s="30">
        <f t="shared" si="2"/>
        <v>4.6380255553973631E-4</v>
      </c>
      <c r="AA60" s="30">
        <f t="shared" si="3"/>
        <v>6.4749516841254032E-2</v>
      </c>
      <c r="AB60" s="30">
        <f t="shared" si="4"/>
        <v>-2.1490376860948391E-9</v>
      </c>
      <c r="AC60" s="30">
        <f t="shared" si="5"/>
        <v>-2.7692665563321256E-18</v>
      </c>
      <c r="AD60" s="30">
        <f t="shared" si="20"/>
        <v>3.4432140732244602E-8</v>
      </c>
      <c r="AE60" s="30">
        <f t="shared" si="21"/>
        <v>4.151633722837485E-4</v>
      </c>
      <c r="AF60" s="30">
        <f t="shared" si="6"/>
        <v>6.4700877657998035E-2</v>
      </c>
      <c r="AG60" s="30">
        <f t="shared" si="7"/>
        <v>-2.1491003455008634E-9</v>
      </c>
      <c r="AH60" s="30">
        <f t="shared" si="8"/>
        <v>-2.7692665563321256E-18</v>
      </c>
      <c r="AI60" s="30">
        <f t="shared" si="22"/>
        <v>3.4458058723076586E-8</v>
      </c>
    </row>
    <row r="61" spans="1:35" x14ac:dyDescent="0.3">
      <c r="A61" s="39">
        <v>138.03472222221899</v>
      </c>
      <c r="B61">
        <v>33.9</v>
      </c>
      <c r="C61">
        <v>7.33</v>
      </c>
      <c r="D61" s="39"/>
      <c r="E61" s="39"/>
      <c r="F61" s="39"/>
      <c r="G61" s="39">
        <v>138</v>
      </c>
      <c r="H61" s="40">
        <f t="shared" si="10"/>
        <v>0.33899999999999997</v>
      </c>
      <c r="I61" s="41">
        <f t="shared" si="11"/>
        <v>7.33</v>
      </c>
      <c r="J61" s="39">
        <f t="shared" si="37"/>
        <v>757.90066354459577</v>
      </c>
      <c r="K61">
        <v>0.33200000000000002</v>
      </c>
      <c r="L61">
        <v>7.31</v>
      </c>
      <c r="M61" s="29">
        <f t="shared" si="35"/>
        <v>6.4285714285714293E-2</v>
      </c>
      <c r="N61" s="29">
        <f t="shared" si="35"/>
        <v>5.7142857142857148E-2</v>
      </c>
      <c r="O61" s="29">
        <f t="shared" si="35"/>
        <v>4.9999999999999996E-2</v>
      </c>
      <c r="P61" s="29">
        <f t="shared" si="35"/>
        <v>4.2857142857142858E-2</v>
      </c>
      <c r="Q61" s="54">
        <v>0.33900000000000002</v>
      </c>
      <c r="R61" s="54">
        <v>7.33</v>
      </c>
      <c r="S61" s="41">
        <f t="shared" si="1"/>
        <v>7.4549322956078834</v>
      </c>
      <c r="T61" s="41">
        <f t="shared" si="29"/>
        <v>7.4054398463881013</v>
      </c>
      <c r="U61" s="41">
        <f t="shared" si="15"/>
        <v>7.3491268312451448</v>
      </c>
      <c r="V61" s="41">
        <f t="shared" si="16"/>
        <v>7.2838783124303594</v>
      </c>
      <c r="W61" s="55">
        <f t="shared" si="17"/>
        <v>7.4554902715413132</v>
      </c>
      <c r="X61" s="41">
        <f t="shared" si="18"/>
        <v>7.4585795085794668</v>
      </c>
      <c r="Y61" s="41">
        <f t="shared" si="19"/>
        <v>7.4581974898640446</v>
      </c>
      <c r="Z61" s="30">
        <f t="shared" si="2"/>
        <v>5.4146012736358388E-4</v>
      </c>
      <c r="AA61" s="30">
        <f t="shared" si="3"/>
        <v>6.4827174413077879E-2</v>
      </c>
      <c r="AB61" s="30">
        <f t="shared" si="4"/>
        <v>-2.1746049294884721E-9</v>
      </c>
      <c r="AC61" s="30">
        <f t="shared" si="5"/>
        <v>-2.8023324256614646E-18</v>
      </c>
      <c r="AD61" s="30">
        <f t="shared" si="20"/>
        <v>3.4787281490952803E-8</v>
      </c>
      <c r="AE61" s="30">
        <f t="shared" si="21"/>
        <v>4.845332498992012E-4</v>
      </c>
      <c r="AF61" s="30">
        <f t="shared" si="6"/>
        <v>6.4770247535613501E-2</v>
      </c>
      <c r="AG61" s="30">
        <f t="shared" si="7"/>
        <v>-2.1746782655128447E-9</v>
      </c>
      <c r="AH61" s="30">
        <f t="shared" si="8"/>
        <v>-2.8023324256614646E-18</v>
      </c>
      <c r="AI61" s="30">
        <f t="shared" si="22"/>
        <v>3.4817894910497705E-8</v>
      </c>
    </row>
    <row r="62" spans="1:35" x14ac:dyDescent="0.3">
      <c r="A62" s="39">
        <v>139.01736111110949</v>
      </c>
      <c r="B62">
        <v>34.5</v>
      </c>
      <c r="C62">
        <v>7.33</v>
      </c>
      <c r="D62" s="39">
        <v>0</v>
      </c>
      <c r="E62" s="39"/>
      <c r="F62" s="39"/>
      <c r="G62" s="39">
        <v>139</v>
      </c>
      <c r="H62" s="40">
        <f t="shared" si="10"/>
        <v>0.34499999999999997</v>
      </c>
      <c r="I62" s="41">
        <f t="shared" si="11"/>
        <v>7.33</v>
      </c>
      <c r="J62" s="39">
        <f t="shared" si="37"/>
        <v>765.0949582793919</v>
      </c>
      <c r="K62">
        <v>0.318</v>
      </c>
      <c r="L62">
        <v>7.3</v>
      </c>
      <c r="M62" s="29">
        <f t="shared" si="35"/>
        <v>6.4285714285714293E-2</v>
      </c>
      <c r="N62" s="29">
        <f t="shared" si="35"/>
        <v>5.7142857142857148E-2</v>
      </c>
      <c r="O62" s="29">
        <f t="shared" si="35"/>
        <v>4.9999999999999996E-2</v>
      </c>
      <c r="P62" s="29">
        <f t="shared" si="35"/>
        <v>4.2857142857142858E-2</v>
      </c>
      <c r="Q62" s="54">
        <v>0.34499999999999997</v>
      </c>
      <c r="R62" s="54">
        <v>7.33</v>
      </c>
      <c r="S62" s="41">
        <f t="shared" si="1"/>
        <v>7.4475715103502491</v>
      </c>
      <c r="T62" s="41">
        <f t="shared" si="29"/>
        <v>7.3980528999332362</v>
      </c>
      <c r="U62" s="41">
        <f t="shared" si="15"/>
        <v>7.3417131367328112</v>
      </c>
      <c r="V62" s="41">
        <f t="shared" si="16"/>
        <v>7.2764372607253209</v>
      </c>
      <c r="W62" s="55">
        <f t="shared" si="17"/>
        <v>7.4481297962474935</v>
      </c>
      <c r="X62" s="41">
        <f t="shared" si="18"/>
        <v>7.451991294708721</v>
      </c>
      <c r="Y62" s="41">
        <f t="shared" si="19"/>
        <v>7.4515270360391757</v>
      </c>
      <c r="Z62" s="30">
        <f t="shared" si="2"/>
        <v>6.5676515499327941E-4</v>
      </c>
      <c r="AA62" s="30">
        <f t="shared" si="3"/>
        <v>6.4942479440707579E-2</v>
      </c>
      <c r="AB62" s="30">
        <f t="shared" si="4"/>
        <v>-2.2129573164269001E-9</v>
      </c>
      <c r="AC62" s="30">
        <f t="shared" si="5"/>
        <v>-2.8519312296554717E-18</v>
      </c>
      <c r="AD62" s="30">
        <f t="shared" si="20"/>
        <v>3.5319024930438609E-8</v>
      </c>
      <c r="AE62" s="30">
        <f t="shared" si="21"/>
        <v>5.8746402843469232E-4</v>
      </c>
      <c r="AF62" s="30">
        <f t="shared" si="6"/>
        <v>6.4873178314148988E-2</v>
      </c>
      <c r="AG62" s="30">
        <f t="shared" si="7"/>
        <v>-2.213046593572121E-9</v>
      </c>
      <c r="AH62" s="30">
        <f t="shared" si="8"/>
        <v>-2.8519312296554717E-18</v>
      </c>
      <c r="AI62" s="30">
        <f t="shared" si="22"/>
        <v>3.5356800982345653E-8</v>
      </c>
    </row>
    <row r="63" spans="1:35" x14ac:dyDescent="0.3">
      <c r="A63" s="39">
        <v>140.01944444444234</v>
      </c>
      <c r="B63">
        <v>32.700000000000003</v>
      </c>
      <c r="C63">
        <v>7.36</v>
      </c>
      <c r="D63" s="39"/>
      <c r="E63" s="39"/>
      <c r="F63" s="39"/>
      <c r="G63" s="39">
        <v>140</v>
      </c>
      <c r="H63" s="40">
        <f t="shared" si="10"/>
        <v>0.32700000000000001</v>
      </c>
      <c r="I63" s="41">
        <f t="shared" si="11"/>
        <v>7.36</v>
      </c>
      <c r="J63" s="39">
        <f t="shared" si="37"/>
        <v>772.28925301418803</v>
      </c>
      <c r="K63">
        <v>0.31900000000000001</v>
      </c>
      <c r="L63">
        <v>7.26</v>
      </c>
      <c r="M63" s="29">
        <f t="shared" si="35"/>
        <v>6.4285714285714293E-2</v>
      </c>
      <c r="N63" s="29">
        <f t="shared" si="35"/>
        <v>5.7142857142857148E-2</v>
      </c>
      <c r="O63" s="29">
        <f t="shared" si="35"/>
        <v>4.9999999999999996E-2</v>
      </c>
      <c r="P63" s="29">
        <f t="shared" si="35"/>
        <v>4.2857142857142858E-2</v>
      </c>
      <c r="Q63" s="54">
        <v>0.32700000000000001</v>
      </c>
      <c r="R63" s="54">
        <v>7.36</v>
      </c>
      <c r="S63" s="41">
        <f t="shared" si="1"/>
        <v>7.4700400235908981</v>
      </c>
      <c r="T63" s="41">
        <f t="shared" si="29"/>
        <v>7.4206024964365112</v>
      </c>
      <c r="U63" s="41">
        <f t="shared" si="15"/>
        <v>7.3643456652488783</v>
      </c>
      <c r="V63" s="41">
        <f t="shared" si="16"/>
        <v>7.2991546413578412</v>
      </c>
      <c r="W63" s="55">
        <f t="shared" si="17"/>
        <v>7.4705973489673108</v>
      </c>
      <c r="X63" s="41">
        <f t="shared" si="18"/>
        <v>7.4721089202814372</v>
      </c>
      <c r="Y63" s="41">
        <f t="shared" si="19"/>
        <v>7.4718935627895036</v>
      </c>
      <c r="Z63" s="30">
        <f t="shared" si="2"/>
        <v>3.0656180430276307E-4</v>
      </c>
      <c r="AA63" s="30">
        <f t="shared" si="3"/>
        <v>6.4592276090017053E-2</v>
      </c>
      <c r="AB63" s="30">
        <f t="shared" si="4"/>
        <v>-2.0979056799706872E-9</v>
      </c>
      <c r="AC63" s="30">
        <f t="shared" si="5"/>
        <v>-2.703134817673448E-18</v>
      </c>
      <c r="AD63" s="30">
        <f t="shared" si="20"/>
        <v>3.3720272821021208E-8</v>
      </c>
      <c r="AE63" s="30">
        <f t="shared" si="21"/>
        <v>2.7458292916450775E-4</v>
      </c>
      <c r="AF63" s="30">
        <f t="shared" si="6"/>
        <v>6.4560297214878798E-2</v>
      </c>
      <c r="AG63" s="30">
        <f t="shared" si="7"/>
        <v>-2.0979468767422475E-9</v>
      </c>
      <c r="AH63" s="30">
        <f t="shared" si="8"/>
        <v>-2.703134817673448E-18</v>
      </c>
      <c r="AI63" s="30">
        <f t="shared" si="22"/>
        <v>3.3736998141045682E-8</v>
      </c>
    </row>
    <row r="64" spans="1:35" x14ac:dyDescent="0.3">
      <c r="A64" s="39">
        <v>141.03472222221899</v>
      </c>
      <c r="B64">
        <v>32.799999999999997</v>
      </c>
      <c r="C64">
        <v>7.35</v>
      </c>
      <c r="D64" s="39">
        <v>35.6</v>
      </c>
      <c r="E64" s="39"/>
      <c r="F64" s="39"/>
      <c r="G64" s="39">
        <v>141</v>
      </c>
      <c r="H64" s="40">
        <f t="shared" si="10"/>
        <v>0.32799999999999996</v>
      </c>
      <c r="I64" s="41">
        <f t="shared" si="11"/>
        <v>7.35</v>
      </c>
      <c r="J64" s="39">
        <f t="shared" si="37"/>
        <v>779.48354774898417</v>
      </c>
      <c r="K64">
        <v>0.35299999999999998</v>
      </c>
      <c r="L64">
        <v>7.3</v>
      </c>
      <c r="M64" s="29">
        <f t="shared" si="35"/>
        <v>6.4285714285714293E-2</v>
      </c>
      <c r="N64" s="29">
        <f t="shared" si="35"/>
        <v>5.7142857142857148E-2</v>
      </c>
      <c r="O64" s="29">
        <f t="shared" si="35"/>
        <v>4.9999999999999996E-2</v>
      </c>
      <c r="P64" s="29">
        <f t="shared" si="35"/>
        <v>4.2857142857142858E-2</v>
      </c>
      <c r="Q64" s="54">
        <v>0.32800000000000001</v>
      </c>
      <c r="R64" s="54">
        <v>7.35</v>
      </c>
      <c r="S64" s="41">
        <f t="shared" si="1"/>
        <v>7.4687607263745655</v>
      </c>
      <c r="T64" s="41">
        <f t="shared" si="29"/>
        <v>7.4193184837873751</v>
      </c>
      <c r="U64" s="41">
        <f t="shared" si="15"/>
        <v>7.3630568272388874</v>
      </c>
      <c r="V64" s="41">
        <f t="shared" si="16"/>
        <v>7.2978608637203211</v>
      </c>
      <c r="W64" s="55">
        <f t="shared" si="17"/>
        <v>7.4693181075965835</v>
      </c>
      <c r="X64" s="41">
        <f t="shared" si="18"/>
        <v>7.4709628739486202</v>
      </c>
      <c r="Y64" s="41">
        <f t="shared" si="19"/>
        <v>7.4707335205960463</v>
      </c>
      <c r="Z64" s="30">
        <f t="shared" si="2"/>
        <v>3.2635891677827039E-4</v>
      </c>
      <c r="AA64" s="30">
        <f t="shared" si="3"/>
        <v>6.461207320249257E-2</v>
      </c>
      <c r="AB64" s="30">
        <f t="shared" si="4"/>
        <v>-2.1042969977808462E-9</v>
      </c>
      <c r="AC64" s="30">
        <f t="shared" si="5"/>
        <v>-2.7114012850057826E-18</v>
      </c>
      <c r="AD64" s="30">
        <f t="shared" si="20"/>
        <v>3.3809373721551334E-8</v>
      </c>
      <c r="AE64" s="30">
        <f t="shared" si="21"/>
        <v>2.9229162977646191E-4</v>
      </c>
      <c r="AF64" s="30">
        <f t="shared" si="6"/>
        <v>6.457800591549076E-2</v>
      </c>
      <c r="AG64" s="30">
        <f t="shared" si="7"/>
        <v>-2.1043408849480534E-9</v>
      </c>
      <c r="AH64" s="30">
        <f t="shared" si="8"/>
        <v>-2.7114012850057826E-18</v>
      </c>
      <c r="AI64" s="30">
        <f t="shared" si="22"/>
        <v>3.3827233356978542E-8</v>
      </c>
    </row>
    <row r="65" spans="1:35" x14ac:dyDescent="0.3">
      <c r="A65" s="39">
        <v>142.03263888888614</v>
      </c>
      <c r="B65">
        <v>32.4</v>
      </c>
      <c r="C65">
        <v>7.37</v>
      </c>
      <c r="D65" s="39"/>
      <c r="E65" s="39"/>
      <c r="F65" s="39"/>
      <c r="G65" s="39">
        <v>142</v>
      </c>
      <c r="H65" s="40">
        <f t="shared" si="10"/>
        <v>0.32400000000000001</v>
      </c>
      <c r="I65" s="41">
        <f t="shared" si="11"/>
        <v>7.37</v>
      </c>
      <c r="J65" s="39">
        <f t="shared" si="37"/>
        <v>786.6778424837803</v>
      </c>
      <c r="K65">
        <v>0.33100000000000002</v>
      </c>
      <c r="L65">
        <v>7.3</v>
      </c>
      <c r="M65" s="29">
        <f t="shared" ref="M65:P80" si="38">M64</f>
        <v>6.4285714285714293E-2</v>
      </c>
      <c r="N65" s="29">
        <f t="shared" si="38"/>
        <v>5.7142857142857148E-2</v>
      </c>
      <c r="O65" s="29">
        <f t="shared" si="38"/>
        <v>4.9999999999999996E-2</v>
      </c>
      <c r="P65" s="29">
        <f t="shared" si="38"/>
        <v>4.2857142857142858E-2</v>
      </c>
      <c r="Q65" s="54">
        <v>0.32400000000000001</v>
      </c>
      <c r="R65" s="54">
        <v>7.37</v>
      </c>
      <c r="S65" s="41">
        <f t="shared" si="1"/>
        <v>7.4739007419037451</v>
      </c>
      <c r="T65" s="41">
        <f t="shared" si="29"/>
        <v>7.4244775185623508</v>
      </c>
      <c r="U65" s="41">
        <f t="shared" si="15"/>
        <v>7.3682353264658174</v>
      </c>
      <c r="V65" s="41">
        <f t="shared" si="16"/>
        <v>7.3030592902501983</v>
      </c>
      <c r="W65" s="55">
        <f t="shared" si="17"/>
        <v>7.4744578978883585</v>
      </c>
      <c r="X65" s="41">
        <f t="shared" si="18"/>
        <v>7.4755679698940805</v>
      </c>
      <c r="Y65" s="41">
        <f t="shared" si="19"/>
        <v>7.4753947133059357</v>
      </c>
      <c r="Z65" s="30">
        <f t="shared" si="2"/>
        <v>2.4692420253254307E-4</v>
      </c>
      <c r="AA65" s="30">
        <f t="shared" si="3"/>
        <v>6.4532638488246835E-2</v>
      </c>
      <c r="AB65" s="30">
        <f t="shared" si="4"/>
        <v>-2.0787320437901415E-9</v>
      </c>
      <c r="AC65" s="30">
        <f t="shared" si="5"/>
        <v>-2.678335415676444E-18</v>
      </c>
      <c r="AD65" s="30">
        <f t="shared" si="20"/>
        <v>3.3452765801491972E-8</v>
      </c>
      <c r="AE65" s="30">
        <f t="shared" si="21"/>
        <v>2.2122005665165353E-4</v>
      </c>
      <c r="AF65" s="30">
        <f t="shared" si="6"/>
        <v>6.4506934342365943E-2</v>
      </c>
      <c r="AG65" s="30">
        <f t="shared" si="7"/>
        <v>-2.0787651571445492E-9</v>
      </c>
      <c r="AH65" s="30">
        <f t="shared" si="8"/>
        <v>-2.678335415676444E-18</v>
      </c>
      <c r="AI65" s="30">
        <f t="shared" si="22"/>
        <v>3.3466114044601195E-8</v>
      </c>
    </row>
    <row r="66" spans="1:35" x14ac:dyDescent="0.3">
      <c r="A66" s="39">
        <v>143.03819444444525</v>
      </c>
      <c r="B66">
        <v>33</v>
      </c>
      <c r="C66">
        <v>7.36</v>
      </c>
      <c r="D66" s="39"/>
      <c r="E66" s="39"/>
      <c r="F66" s="39"/>
      <c r="G66" s="39">
        <v>143</v>
      </c>
      <c r="H66" s="40">
        <f t="shared" si="10"/>
        <v>0.33</v>
      </c>
      <c r="I66" s="41">
        <f t="shared" si="11"/>
        <v>7.36</v>
      </c>
      <c r="J66" s="39">
        <f t="shared" si="37"/>
        <v>793.87213721857643</v>
      </c>
      <c r="K66">
        <v>0.33300000000000002</v>
      </c>
      <c r="L66">
        <v>7.33</v>
      </c>
      <c r="M66" s="29">
        <f t="shared" si="38"/>
        <v>6.4285714285714293E-2</v>
      </c>
      <c r="N66" s="29">
        <f t="shared" si="38"/>
        <v>5.7142857142857148E-2</v>
      </c>
      <c r="O66" s="29">
        <f t="shared" si="38"/>
        <v>4.9999999999999996E-2</v>
      </c>
      <c r="P66" s="29">
        <f t="shared" si="38"/>
        <v>4.2857142857142858E-2</v>
      </c>
      <c r="Q66" s="54">
        <v>0.33</v>
      </c>
      <c r="R66" s="54">
        <v>7.36</v>
      </c>
      <c r="S66" s="41">
        <f t="shared" si="1"/>
        <v>7.4662134107472378</v>
      </c>
      <c r="T66" s="41">
        <f t="shared" si="29"/>
        <v>7.4167618147562804</v>
      </c>
      <c r="U66" s="41">
        <f t="shared" si="15"/>
        <v>7.3604905876351774</v>
      </c>
      <c r="V66" s="41">
        <f t="shared" si="16"/>
        <v>7.2952848278391436</v>
      </c>
      <c r="W66" s="55">
        <f t="shared" si="17"/>
        <v>7.4667709027481513</v>
      </c>
      <c r="X66" s="41">
        <f t="shared" si="18"/>
        <v>7.4686811090943213</v>
      </c>
      <c r="Y66" s="41">
        <f t="shared" si="19"/>
        <v>7.4684238214860885</v>
      </c>
      <c r="Z66" s="30">
        <f t="shared" si="2"/>
        <v>3.6583077835231293E-4</v>
      </c>
      <c r="AA66" s="30">
        <f t="shared" si="3"/>
        <v>6.4651545064066604E-2</v>
      </c>
      <c r="AB66" s="30">
        <f t="shared" si="4"/>
        <v>-2.117079791035729E-9</v>
      </c>
      <c r="AC66" s="30">
        <f t="shared" si="5"/>
        <v>-2.7279342196704519E-18</v>
      </c>
      <c r="AD66" s="30">
        <f t="shared" si="20"/>
        <v>3.39874741987731E-8</v>
      </c>
      <c r="AE66" s="30">
        <f t="shared" si="21"/>
        <v>3.2759157390518061E-4</v>
      </c>
      <c r="AF66" s="30">
        <f t="shared" si="6"/>
        <v>6.4613305859619469E-2</v>
      </c>
      <c r="AG66" s="30">
        <f t="shared" si="7"/>
        <v>-2.1171290526737147E-9</v>
      </c>
      <c r="AH66" s="30">
        <f t="shared" si="8"/>
        <v>-2.7279342196704519E-18</v>
      </c>
      <c r="AI66" s="30">
        <f t="shared" si="22"/>
        <v>3.4007615248398131E-8</v>
      </c>
    </row>
    <row r="67" spans="1:35" x14ac:dyDescent="0.3">
      <c r="A67" s="39">
        <v>144.03125</v>
      </c>
      <c r="B67">
        <v>32.6</v>
      </c>
      <c r="C67">
        <v>7.3</v>
      </c>
      <c r="D67" s="39"/>
      <c r="E67" s="39"/>
      <c r="F67" s="39"/>
      <c r="G67" s="39">
        <v>144</v>
      </c>
      <c r="H67" s="40">
        <f t="shared" si="10"/>
        <v>0.32600000000000001</v>
      </c>
      <c r="I67" s="41">
        <f t="shared" si="11"/>
        <v>7.3</v>
      </c>
      <c r="J67" s="39">
        <f t="shared" si="37"/>
        <v>801.06643195337256</v>
      </c>
      <c r="K67">
        <v>0.32900000000000001</v>
      </c>
      <c r="L67">
        <v>7.3</v>
      </c>
      <c r="M67" s="29">
        <f t="shared" si="38"/>
        <v>6.4285714285714293E-2</v>
      </c>
      <c r="N67" s="29">
        <f t="shared" si="38"/>
        <v>5.7142857142857148E-2</v>
      </c>
      <c r="O67" s="29">
        <f t="shared" si="38"/>
        <v>4.9999999999999996E-2</v>
      </c>
      <c r="P67" s="29">
        <f t="shared" si="38"/>
        <v>4.2857142857142858E-2</v>
      </c>
      <c r="Q67" s="54">
        <v>0.32600000000000001</v>
      </c>
      <c r="R67" s="54">
        <v>7.3</v>
      </c>
      <c r="S67" s="41">
        <f t="shared" si="1"/>
        <v>7.4713231101702533</v>
      </c>
      <c r="T67" s="41">
        <f t="shared" si="29"/>
        <v>7.4218903245555623</v>
      </c>
      <c r="U67" s="41">
        <f t="shared" si="15"/>
        <v>7.3656383457446095</v>
      </c>
      <c r="V67" s="41">
        <f t="shared" si="16"/>
        <v>7.300452289453804</v>
      </c>
      <c r="W67" s="55">
        <f t="shared" si="17"/>
        <v>7.4718803793936006</v>
      </c>
      <c r="X67" s="41">
        <f t="shared" si="18"/>
        <v>7.4732584374209594</v>
      </c>
      <c r="Y67" s="41">
        <f t="shared" si="19"/>
        <v>7.4730570947676256</v>
      </c>
      <c r="Z67" s="30">
        <f t="shared" si="2"/>
        <v>2.8672373355843813E-4</v>
      </c>
      <c r="AA67" s="30">
        <f t="shared" si="3"/>
        <v>6.4572438019272732E-2</v>
      </c>
      <c r="AB67" s="30">
        <f t="shared" si="4"/>
        <v>-2.0915144149249998E-9</v>
      </c>
      <c r="AC67" s="30">
        <f t="shared" si="5"/>
        <v>-2.6948683503411129E-18</v>
      </c>
      <c r="AD67" s="30">
        <f t="shared" si="20"/>
        <v>3.3631137960816464E-8</v>
      </c>
      <c r="AE67" s="30">
        <f t="shared" si="21"/>
        <v>2.5683487051828582E-4</v>
      </c>
      <c r="AF67" s="30">
        <f t="shared" si="6"/>
        <v>6.4542549156232573E-2</v>
      </c>
      <c r="AG67" s="30">
        <f t="shared" si="7"/>
        <v>-2.091552919239412E-9</v>
      </c>
      <c r="AH67" s="30">
        <f t="shared" si="8"/>
        <v>-2.6948683503411129E-18</v>
      </c>
      <c r="AI67" s="30">
        <f t="shared" si="22"/>
        <v>3.3646733260116937E-8</v>
      </c>
    </row>
    <row r="68" spans="1:35" x14ac:dyDescent="0.3">
      <c r="A68" s="39">
        <v>145.03472222221899</v>
      </c>
      <c r="B68">
        <v>34.1</v>
      </c>
      <c r="C68">
        <v>7.28</v>
      </c>
      <c r="D68" s="39"/>
      <c r="E68" s="39"/>
      <c r="F68" s="39"/>
      <c r="G68" s="39">
        <v>145</v>
      </c>
      <c r="H68" s="40">
        <f t="shared" si="10"/>
        <v>0.34100000000000003</v>
      </c>
      <c r="I68" s="41">
        <f t="shared" si="11"/>
        <v>7.28</v>
      </c>
      <c r="J68" s="39">
        <f t="shared" si="37"/>
        <v>808.26072668816869</v>
      </c>
      <c r="K68">
        <v>0.32100000000000001</v>
      </c>
      <c r="L68">
        <v>7.34</v>
      </c>
      <c r="M68" s="29">
        <f t="shared" si="38"/>
        <v>6.4285714285714293E-2</v>
      </c>
      <c r="N68" s="29">
        <f t="shared" si="38"/>
        <v>5.7142857142857148E-2</v>
      </c>
      <c r="O68" s="29">
        <f t="shared" si="38"/>
        <v>4.9999999999999996E-2</v>
      </c>
      <c r="P68" s="29">
        <f t="shared" si="38"/>
        <v>4.2857142857142858E-2</v>
      </c>
      <c r="Q68" s="54">
        <v>0.34100000000000003</v>
      </c>
      <c r="R68" s="54">
        <v>7.28</v>
      </c>
      <c r="S68" s="41">
        <f t="shared" si="1"/>
        <v>7.4524647794274577</v>
      </c>
      <c r="T68" s="41">
        <f t="shared" si="29"/>
        <v>7.4029635171111954</v>
      </c>
      <c r="U68" s="41">
        <f t="shared" si="15"/>
        <v>7.3466414901469141</v>
      </c>
      <c r="V68" s="41">
        <f t="shared" si="16"/>
        <v>7.2813837532035377</v>
      </c>
      <c r="W68" s="55">
        <f t="shared" si="17"/>
        <v>7.4530228597745429</v>
      </c>
      <c r="X68" s="41">
        <f t="shared" si="18"/>
        <v>7.4563707241481607</v>
      </c>
      <c r="Y68" s="41">
        <f t="shared" si="19"/>
        <v>7.4559612092608623</v>
      </c>
      <c r="Z68" s="30">
        <f t="shared" si="2"/>
        <v>5.8005167624151032E-4</v>
      </c>
      <c r="AA68" s="30">
        <f t="shared" si="3"/>
        <v>6.4865765961955799E-2</v>
      </c>
      <c r="AB68" s="30">
        <f t="shared" si="4"/>
        <v>-2.1873888568057909E-9</v>
      </c>
      <c r="AC68" s="30">
        <f t="shared" si="5"/>
        <v>-2.8188653603261335E-18</v>
      </c>
      <c r="AD68" s="30">
        <f t="shared" si="20"/>
        <v>3.4964657293274281E-8</v>
      </c>
      <c r="AE68" s="30">
        <f t="shared" si="21"/>
        <v>5.1899223166692579E-4</v>
      </c>
      <c r="AF68" s="30">
        <f t="shared" si="6"/>
        <v>6.4804706517381225E-2</v>
      </c>
      <c r="AG68" s="30">
        <f t="shared" si="7"/>
        <v>-2.1874675166078909E-9</v>
      </c>
      <c r="AH68" s="30">
        <f t="shared" si="8"/>
        <v>-2.8188653603261335E-18</v>
      </c>
      <c r="AI68" s="30">
        <f t="shared" si="22"/>
        <v>3.4997642516887369E-8</v>
      </c>
    </row>
    <row r="69" spans="1:35" x14ac:dyDescent="0.3">
      <c r="A69" s="39">
        <v>146.03472222221899</v>
      </c>
      <c r="B69">
        <v>31.9</v>
      </c>
      <c r="C69">
        <v>7.34</v>
      </c>
      <c r="D69" s="39">
        <v>0</v>
      </c>
      <c r="E69" s="39"/>
      <c r="F69" s="39"/>
      <c r="G69" s="39">
        <v>146</v>
      </c>
      <c r="H69" s="40">
        <f t="shared" si="10"/>
        <v>0.31900000000000001</v>
      </c>
      <c r="I69" s="41">
        <f t="shared" si="11"/>
        <v>7.34</v>
      </c>
      <c r="J69" s="39">
        <f t="shared" si="37"/>
        <v>815.45502142296482</v>
      </c>
      <c r="K69">
        <v>0.32300000000000001</v>
      </c>
      <c r="L69">
        <v>7.33</v>
      </c>
      <c r="M69" s="29">
        <f t="shared" si="38"/>
        <v>6.4285714285714293E-2</v>
      </c>
      <c r="N69" s="29">
        <f t="shared" si="38"/>
        <v>5.7142857142857148E-2</v>
      </c>
      <c r="O69" s="29">
        <f t="shared" si="38"/>
        <v>4.9999999999999996E-2</v>
      </c>
      <c r="P69" s="29">
        <f t="shared" si="38"/>
        <v>4.2857142857142858E-2</v>
      </c>
      <c r="Q69" s="54">
        <v>0.31900000000000001</v>
      </c>
      <c r="R69" s="54">
        <v>7.34</v>
      </c>
      <c r="S69" s="41">
        <f t="shared" ref="S69:S132" si="39">-LOG10(($AS$15*Q69+(($AS$15*Q69)^2-4*M69*(-$AS$15*Q69*10^(-8.89)))^0.5)/(2*M69))</f>
        <v>7.480412740187691</v>
      </c>
      <c r="T69" s="41">
        <f t="shared" si="29"/>
        <v>7.4310138949411408</v>
      </c>
      <c r="U69" s="41">
        <f t="shared" si="15"/>
        <v>7.3747966586698084</v>
      </c>
      <c r="V69" s="41">
        <f t="shared" si="16"/>
        <v>7.3096461791958305</v>
      </c>
      <c r="W69" s="55">
        <f t="shared" si="17"/>
        <v>7.4809696075129333</v>
      </c>
      <c r="X69" s="41">
        <f t="shared" si="18"/>
        <v>7.4814040621807019</v>
      </c>
      <c r="Y69" s="41">
        <f t="shared" si="19"/>
        <v>7.4813013430623521</v>
      </c>
      <c r="Z69" s="30">
        <f t="shared" ref="Z69:Z132" si="40">$AN$10*(1/($AM$4/10^(-S69)+1)-1/($AM$4/10^(-$AL$16)+1))</f>
        <v>1.466995389554608E-4</v>
      </c>
      <c r="AA69" s="30">
        <f t="shared" ref="AA69:AA132" si="41">M69+Z69</f>
        <v>6.4432413824669757E-2</v>
      </c>
      <c r="AB69" s="30">
        <f t="shared" ref="AB69:AB132" si="42">Z69*10^(-8.89)-$AS$15*Q69</f>
        <v>-2.0467770510109124E-9</v>
      </c>
      <c r="AC69" s="30">
        <f t="shared" ref="AC69:AC132" si="43">-$AS$15*Q69*10^(-8.89)</f>
        <v>-2.63700307901477E-18</v>
      </c>
      <c r="AD69" s="30">
        <f t="shared" si="20"/>
        <v>3.300623122707096E-8</v>
      </c>
      <c r="AE69" s="30">
        <f t="shared" si="21"/>
        <v>1.3148326584654882E-4</v>
      </c>
      <c r="AF69" s="30">
        <f t="shared" ref="AF69:AF132" si="44">M69+AE69</f>
        <v>6.4417197551560848E-2</v>
      </c>
      <c r="AG69" s="30">
        <f t="shared" ref="AG69:AG132" si="45">AE69*10^(-8.89)-$AS$15*Q69</f>
        <v>-2.0467966533679235E-9</v>
      </c>
      <c r="AH69" s="30">
        <f t="shared" ref="AH69:AH132" si="46">-$AS$15*Q69*10^(-8.89)</f>
        <v>-2.63700307901477E-18</v>
      </c>
      <c r="AI69" s="30">
        <f t="shared" si="22"/>
        <v>3.3014038768011608E-8</v>
      </c>
    </row>
    <row r="70" spans="1:35" x14ac:dyDescent="0.3">
      <c r="A70" s="39">
        <v>147.02777777778101</v>
      </c>
      <c r="B70">
        <v>33.4</v>
      </c>
      <c r="C70">
        <v>7.33</v>
      </c>
      <c r="D70" s="39"/>
      <c r="E70" s="39">
        <v>845.17196564885501</v>
      </c>
      <c r="F70" s="39">
        <v>800.12666666666678</v>
      </c>
      <c r="G70" s="39">
        <v>147</v>
      </c>
      <c r="H70" s="40">
        <f t="shared" ref="H70:H133" si="47">B70/100</f>
        <v>0.33399999999999996</v>
      </c>
      <c r="I70" s="41">
        <f t="shared" ref="I70:I133" si="48">C70</f>
        <v>7.33</v>
      </c>
      <c r="J70" s="42">
        <f>AVERAGE(E70:F70)</f>
        <v>822.64931615776095</v>
      </c>
      <c r="K70">
        <v>0.33100000000000002</v>
      </c>
      <c r="L70">
        <v>7.33</v>
      </c>
      <c r="M70" s="29">
        <f t="shared" si="38"/>
        <v>6.4285714285714293E-2</v>
      </c>
      <c r="N70" s="29">
        <f t="shared" si="38"/>
        <v>5.7142857142857148E-2</v>
      </c>
      <c r="O70" s="29">
        <f t="shared" si="38"/>
        <v>4.9999999999999996E-2</v>
      </c>
      <c r="P70" s="29">
        <f t="shared" si="38"/>
        <v>4.2857142857142858E-2</v>
      </c>
      <c r="Q70" s="54">
        <v>0.33400000000000002</v>
      </c>
      <c r="R70" s="54">
        <v>7.33</v>
      </c>
      <c r="S70" s="41">
        <f t="shared" si="39"/>
        <v>7.4611632806837322</v>
      </c>
      <c r="T70" s="41">
        <f t="shared" si="29"/>
        <v>7.4116932818512877</v>
      </c>
      <c r="U70" s="41">
        <f t="shared" ref="U70:U133" si="49">-LOG10(($AS$15*Q70+(($AS$15*Q70)^2-4*O70*(-$AS$15*Q70*10^(-8.89)))^0.5)/(2*O70))</f>
        <v>7.3554032280307116</v>
      </c>
      <c r="V70" s="41">
        <f t="shared" ref="V70:V133" si="50">-LOG10(($AS$15*Q70+(($AS$15*Q70)^2-4*P70*(-$AS$15*Q70*10^(-8.89)))^0.5)/(2*P70))</f>
        <v>7.2901782011525205</v>
      </c>
      <c r="W70" s="55">
        <f t="shared" ref="W70:W133" si="51">-LOG10(($S$1*Q70+($S$1*$S$1*Q70*Q70+4*$S$1*Q70*10^(-8.89))^0.5)/2)</f>
        <v>7.4617209906620658</v>
      </c>
      <c r="X70" s="41">
        <f t="shared" ref="X70:X133" si="52">-LOG10(AD70)</f>
        <v>7.4641583089868302</v>
      </c>
      <c r="Y70" s="41">
        <f t="shared" ref="Y70:Y133" si="53">-LOG(AI70)</f>
        <v>7.4638453863232765</v>
      </c>
      <c r="Z70" s="30">
        <f t="shared" si="40"/>
        <v>4.4428859753259284E-4</v>
      </c>
      <c r="AA70" s="30">
        <f t="shared" si="41"/>
        <v>6.4730002883246887E-2</v>
      </c>
      <c r="AB70" s="30">
        <f t="shared" si="42"/>
        <v>-2.1426460035110634E-9</v>
      </c>
      <c r="AC70" s="30">
        <f t="shared" si="43"/>
        <v>-2.7610000889997906E-18</v>
      </c>
      <c r="AD70" s="30">
        <f t="shared" ref="AD70:AD133" si="54">(-AB70+(AB70*AB70-4*AA70*AC70)^0.5)/(2*AA70)</f>
        <v>3.4343273700885813E-8</v>
      </c>
      <c r="AE70" s="30">
        <f t="shared" ref="AE70:AE133" si="55">$AN$10*(1/($AM$4/10^(-X70)+1)-1/($AM$4/10^(-$AL$16)+1))</f>
        <v>3.977259026363123E-4</v>
      </c>
      <c r="AF70" s="30">
        <f t="shared" si="44"/>
        <v>6.4683440188350608E-2</v>
      </c>
      <c r="AG70" s="30">
        <f t="shared" si="45"/>
        <v>-2.1427059878818891E-9</v>
      </c>
      <c r="AH70" s="30">
        <f t="shared" si="46"/>
        <v>-2.7610000889997906E-18</v>
      </c>
      <c r="AI70" s="30">
        <f t="shared" ref="AI70:AI133" si="56">(-AG70+(AG70*AG70-4*AF70*AH70)^0.5)/(2*AF70)</f>
        <v>3.4368028013356204E-8</v>
      </c>
    </row>
    <row r="71" spans="1:35" x14ac:dyDescent="0.3">
      <c r="A71" s="39">
        <v>148.02083333333576</v>
      </c>
      <c r="B71">
        <v>32.1</v>
      </c>
      <c r="C71">
        <v>7.35</v>
      </c>
      <c r="D71" s="39">
        <v>34.6</v>
      </c>
      <c r="E71" s="39"/>
      <c r="F71" s="39"/>
      <c r="G71" s="39">
        <v>148</v>
      </c>
      <c r="H71" s="40">
        <f t="shared" si="47"/>
        <v>0.32100000000000001</v>
      </c>
      <c r="I71" s="41">
        <f t="shared" si="48"/>
        <v>7.35</v>
      </c>
      <c r="J71" s="39">
        <f>$J$70+($J$77-$J$70)*(G71-$G$70)/($G$77-$G$70)</f>
        <v>829.65477978356637</v>
      </c>
      <c r="K71">
        <v>0.32800000000000001</v>
      </c>
      <c r="L71">
        <v>7.32</v>
      </c>
      <c r="M71" s="29">
        <f t="shared" si="38"/>
        <v>6.4285714285714293E-2</v>
      </c>
      <c r="N71" s="29">
        <f t="shared" si="38"/>
        <v>5.7142857142857148E-2</v>
      </c>
      <c r="O71" s="29">
        <f t="shared" si="38"/>
        <v>4.9999999999999996E-2</v>
      </c>
      <c r="P71" s="29">
        <f t="shared" si="38"/>
        <v>4.2857142857142858E-2</v>
      </c>
      <c r="Q71" s="54">
        <v>0.32100000000000001</v>
      </c>
      <c r="R71" s="54">
        <v>7.35</v>
      </c>
      <c r="S71" s="41">
        <f t="shared" si="39"/>
        <v>7.4777961806355524</v>
      </c>
      <c r="T71" s="41">
        <f t="shared" si="29"/>
        <v>7.4283875020279755</v>
      </c>
      <c r="U71" s="41">
        <f t="shared" si="49"/>
        <v>7.3721601983998912</v>
      </c>
      <c r="V71" s="41">
        <f t="shared" si="50"/>
        <v>7.3069994081434002</v>
      </c>
      <c r="W71" s="55">
        <f t="shared" si="51"/>
        <v>7.4783531643914491</v>
      </c>
      <c r="X71" s="41">
        <f t="shared" si="52"/>
        <v>7.4790588409511924</v>
      </c>
      <c r="Y71" s="41">
        <f t="shared" si="53"/>
        <v>7.4789278523204397</v>
      </c>
      <c r="Z71" s="30">
        <f t="shared" si="40"/>
        <v>1.8691448731398058E-4</v>
      </c>
      <c r="AA71" s="30">
        <f t="shared" si="41"/>
        <v>6.447262877302827E-2</v>
      </c>
      <c r="AB71" s="30">
        <f t="shared" si="42"/>
        <v>-2.0595588869845785E-9</v>
      </c>
      <c r="AC71" s="30">
        <f t="shared" si="43"/>
        <v>-2.6535360136794393E-18</v>
      </c>
      <c r="AD71" s="30">
        <f t="shared" si="54"/>
        <v>3.3184949344761596E-8</v>
      </c>
      <c r="AE71" s="30">
        <f t="shared" si="55"/>
        <v>1.6749873590371633E-4</v>
      </c>
      <c r="AF71" s="30">
        <f t="shared" si="44"/>
        <v>6.4453213021618008E-2</v>
      </c>
      <c r="AG71" s="30">
        <f t="shared" si="45"/>
        <v>-2.0595838993176286E-9</v>
      </c>
      <c r="AH71" s="30">
        <f t="shared" si="46"/>
        <v>-2.6535360136794393E-18</v>
      </c>
      <c r="AI71" s="30">
        <f t="shared" si="56"/>
        <v>3.3194959848821832E-8</v>
      </c>
    </row>
    <row r="72" spans="1:35" x14ac:dyDescent="0.3">
      <c r="A72" s="39">
        <v>149.0222222222219</v>
      </c>
      <c r="B72">
        <v>32.4</v>
      </c>
      <c r="C72">
        <v>7.32</v>
      </c>
      <c r="D72" s="39"/>
      <c r="E72" s="39"/>
      <c r="F72" s="39"/>
      <c r="G72" s="39">
        <v>149</v>
      </c>
      <c r="H72" s="40">
        <f t="shared" si="47"/>
        <v>0.32400000000000001</v>
      </c>
      <c r="I72" s="41">
        <f t="shared" si="48"/>
        <v>7.32</v>
      </c>
      <c r="J72" s="39">
        <f t="shared" ref="J72:J76" si="57">$J$70+($J$77-$J$70)*(G72-$G$70)/($G$77-$G$70)</f>
        <v>836.66024340937179</v>
      </c>
      <c r="K72">
        <v>0.32900000000000001</v>
      </c>
      <c r="L72">
        <v>7.29</v>
      </c>
      <c r="M72" s="29">
        <f t="shared" si="38"/>
        <v>6.4285714285714293E-2</v>
      </c>
      <c r="N72" s="29">
        <f t="shared" si="38"/>
        <v>5.7142857142857148E-2</v>
      </c>
      <c r="O72" s="29">
        <f t="shared" si="38"/>
        <v>4.9999999999999996E-2</v>
      </c>
      <c r="P72" s="29">
        <f t="shared" si="38"/>
        <v>4.2857142857142858E-2</v>
      </c>
      <c r="Q72" s="54">
        <v>0.32400000000000001</v>
      </c>
      <c r="R72" s="54">
        <v>7.32</v>
      </c>
      <c r="S72" s="41">
        <f t="shared" si="39"/>
        <v>7.4739007419037451</v>
      </c>
      <c r="T72" s="41">
        <f t="shared" si="29"/>
        <v>7.4244775185623508</v>
      </c>
      <c r="U72" s="41">
        <f t="shared" si="49"/>
        <v>7.3682353264658174</v>
      </c>
      <c r="V72" s="41">
        <f t="shared" si="50"/>
        <v>7.3030592902501983</v>
      </c>
      <c r="W72" s="55">
        <f t="shared" si="51"/>
        <v>7.4744578978883585</v>
      </c>
      <c r="X72" s="41">
        <f t="shared" si="52"/>
        <v>7.4755679698940805</v>
      </c>
      <c r="Y72" s="41">
        <f t="shared" si="53"/>
        <v>7.4753947133059357</v>
      </c>
      <c r="Z72" s="30">
        <f t="shared" si="40"/>
        <v>2.4692420253254307E-4</v>
      </c>
      <c r="AA72" s="30">
        <f t="shared" si="41"/>
        <v>6.4532638488246835E-2</v>
      </c>
      <c r="AB72" s="30">
        <f t="shared" si="42"/>
        <v>-2.0787320437901415E-9</v>
      </c>
      <c r="AC72" s="30">
        <f t="shared" si="43"/>
        <v>-2.678335415676444E-18</v>
      </c>
      <c r="AD72" s="30">
        <f t="shared" si="54"/>
        <v>3.3452765801491972E-8</v>
      </c>
      <c r="AE72" s="30">
        <f t="shared" si="55"/>
        <v>2.2122005665165353E-4</v>
      </c>
      <c r="AF72" s="30">
        <f t="shared" si="44"/>
        <v>6.4506934342365943E-2</v>
      </c>
      <c r="AG72" s="30">
        <f t="shared" si="45"/>
        <v>-2.0787651571445492E-9</v>
      </c>
      <c r="AH72" s="30">
        <f t="shared" si="46"/>
        <v>-2.678335415676444E-18</v>
      </c>
      <c r="AI72" s="30">
        <f t="shared" si="56"/>
        <v>3.3466114044601195E-8</v>
      </c>
    </row>
    <row r="73" spans="1:35" x14ac:dyDescent="0.3">
      <c r="A73" s="39">
        <v>150.10416666666424</v>
      </c>
      <c r="B73">
        <v>32.799999999999997</v>
      </c>
      <c r="C73">
        <v>7.28</v>
      </c>
      <c r="D73" s="39">
        <v>45.099999999999994</v>
      </c>
      <c r="E73" s="39"/>
      <c r="F73" s="39"/>
      <c r="G73" s="39">
        <v>150</v>
      </c>
      <c r="H73" s="40">
        <f t="shared" si="47"/>
        <v>0.32799999999999996</v>
      </c>
      <c r="I73" s="41">
        <f t="shared" si="48"/>
        <v>7.28</v>
      </c>
      <c r="J73" s="39">
        <f t="shared" si="57"/>
        <v>843.66570703517721</v>
      </c>
      <c r="K73">
        <v>0.33100000000000002</v>
      </c>
      <c r="L73">
        <v>7.29</v>
      </c>
      <c r="M73" s="29">
        <f t="shared" si="38"/>
        <v>6.4285714285714293E-2</v>
      </c>
      <c r="N73" s="29">
        <f t="shared" si="38"/>
        <v>5.7142857142857148E-2</v>
      </c>
      <c r="O73" s="29">
        <f t="shared" si="38"/>
        <v>4.9999999999999996E-2</v>
      </c>
      <c r="P73" s="29">
        <f t="shared" si="38"/>
        <v>4.2857142857142858E-2</v>
      </c>
      <c r="Q73" s="54">
        <v>0.32800000000000001</v>
      </c>
      <c r="R73" s="54">
        <v>7.28</v>
      </c>
      <c r="S73" s="41">
        <f t="shared" si="39"/>
        <v>7.4687607263745655</v>
      </c>
      <c r="T73" s="41">
        <f t="shared" si="29"/>
        <v>7.4193184837873751</v>
      </c>
      <c r="U73" s="41">
        <f t="shared" si="49"/>
        <v>7.3630568272388874</v>
      </c>
      <c r="V73" s="41">
        <f t="shared" si="50"/>
        <v>7.2978608637203211</v>
      </c>
      <c r="W73" s="55">
        <f t="shared" si="51"/>
        <v>7.4693181075965835</v>
      </c>
      <c r="X73" s="41">
        <f t="shared" si="52"/>
        <v>7.4709628739486202</v>
      </c>
      <c r="Y73" s="41">
        <f t="shared" si="53"/>
        <v>7.4707335205960463</v>
      </c>
      <c r="Z73" s="30">
        <f t="shared" si="40"/>
        <v>3.2635891677827039E-4</v>
      </c>
      <c r="AA73" s="30">
        <f t="shared" si="41"/>
        <v>6.461207320249257E-2</v>
      </c>
      <c r="AB73" s="30">
        <f t="shared" si="42"/>
        <v>-2.1042969977808462E-9</v>
      </c>
      <c r="AC73" s="30">
        <f t="shared" si="43"/>
        <v>-2.7114012850057826E-18</v>
      </c>
      <c r="AD73" s="30">
        <f t="shared" si="54"/>
        <v>3.3809373721551334E-8</v>
      </c>
      <c r="AE73" s="30">
        <f t="shared" si="55"/>
        <v>2.9229162977646191E-4</v>
      </c>
      <c r="AF73" s="30">
        <f t="shared" si="44"/>
        <v>6.457800591549076E-2</v>
      </c>
      <c r="AG73" s="30">
        <f t="shared" si="45"/>
        <v>-2.1043408849480534E-9</v>
      </c>
      <c r="AH73" s="30">
        <f t="shared" si="46"/>
        <v>-2.7114012850057826E-18</v>
      </c>
      <c r="AI73" s="30">
        <f t="shared" si="56"/>
        <v>3.3827233356978542E-8</v>
      </c>
    </row>
    <row r="74" spans="1:35" x14ac:dyDescent="0.3">
      <c r="A74" s="39">
        <v>151.02777777778101</v>
      </c>
      <c r="B74">
        <v>33</v>
      </c>
      <c r="C74">
        <v>7.29</v>
      </c>
      <c r="D74" s="39"/>
      <c r="E74" s="39"/>
      <c r="F74" s="39"/>
      <c r="G74" s="39">
        <v>151</v>
      </c>
      <c r="H74" s="40">
        <f t="shared" si="47"/>
        <v>0.33</v>
      </c>
      <c r="I74" s="41">
        <f t="shared" si="48"/>
        <v>7.29</v>
      </c>
      <c r="J74" s="39">
        <f t="shared" si="57"/>
        <v>850.67117066098251</v>
      </c>
      <c r="K74">
        <v>0.34</v>
      </c>
      <c r="L74">
        <v>7.29</v>
      </c>
      <c r="M74" s="29">
        <f t="shared" si="38"/>
        <v>6.4285714285714293E-2</v>
      </c>
      <c r="N74" s="29">
        <f t="shared" si="38"/>
        <v>5.7142857142857148E-2</v>
      </c>
      <c r="O74" s="29">
        <f t="shared" si="38"/>
        <v>4.9999999999999996E-2</v>
      </c>
      <c r="P74" s="29">
        <f t="shared" si="38"/>
        <v>4.2857142857142858E-2</v>
      </c>
      <c r="Q74" s="54">
        <v>0.33</v>
      </c>
      <c r="R74" s="54">
        <v>7.29</v>
      </c>
      <c r="S74" s="41">
        <f t="shared" si="39"/>
        <v>7.4662134107472378</v>
      </c>
      <c r="T74" s="41">
        <f t="shared" si="29"/>
        <v>7.4167618147562804</v>
      </c>
      <c r="U74" s="41">
        <f t="shared" si="49"/>
        <v>7.3604905876351774</v>
      </c>
      <c r="V74" s="41">
        <f t="shared" si="50"/>
        <v>7.2952848278391436</v>
      </c>
      <c r="W74" s="55">
        <f t="shared" si="51"/>
        <v>7.4667709027481513</v>
      </c>
      <c r="X74" s="41">
        <f t="shared" si="52"/>
        <v>7.4686811090943213</v>
      </c>
      <c r="Y74" s="41">
        <f t="shared" si="53"/>
        <v>7.4684238214860885</v>
      </c>
      <c r="Z74" s="30">
        <f t="shared" si="40"/>
        <v>3.6583077835231293E-4</v>
      </c>
      <c r="AA74" s="30">
        <f t="shared" si="41"/>
        <v>6.4651545064066604E-2</v>
      </c>
      <c r="AB74" s="30">
        <f t="shared" si="42"/>
        <v>-2.117079791035729E-9</v>
      </c>
      <c r="AC74" s="30">
        <f t="shared" si="43"/>
        <v>-2.7279342196704519E-18</v>
      </c>
      <c r="AD74" s="30">
        <f t="shared" si="54"/>
        <v>3.39874741987731E-8</v>
      </c>
      <c r="AE74" s="30">
        <f t="shared" si="55"/>
        <v>3.2759157390518061E-4</v>
      </c>
      <c r="AF74" s="30">
        <f t="shared" si="44"/>
        <v>6.4613305859619469E-2</v>
      </c>
      <c r="AG74" s="30">
        <f t="shared" si="45"/>
        <v>-2.1171290526737147E-9</v>
      </c>
      <c r="AH74" s="30">
        <f t="shared" si="46"/>
        <v>-2.7279342196704519E-18</v>
      </c>
      <c r="AI74" s="30">
        <f t="shared" si="56"/>
        <v>3.4007615248398131E-8</v>
      </c>
    </row>
    <row r="75" spans="1:35" x14ac:dyDescent="0.3">
      <c r="A75" s="39">
        <v>152.03125</v>
      </c>
      <c r="B75">
        <v>33.1</v>
      </c>
      <c r="C75">
        <v>7.32</v>
      </c>
      <c r="D75" s="39"/>
      <c r="E75" s="39"/>
      <c r="F75" s="39"/>
      <c r="G75" s="39">
        <v>152</v>
      </c>
      <c r="H75" s="40">
        <f t="shared" si="47"/>
        <v>0.33100000000000002</v>
      </c>
      <c r="I75" s="41">
        <f t="shared" si="48"/>
        <v>7.32</v>
      </c>
      <c r="J75" s="39">
        <f t="shared" si="57"/>
        <v>857.67663428678793</v>
      </c>
      <c r="K75">
        <v>0.32300000000000001</v>
      </c>
      <c r="L75">
        <v>7.29</v>
      </c>
      <c r="M75" s="29">
        <f t="shared" si="38"/>
        <v>6.4285714285714293E-2</v>
      </c>
      <c r="N75" s="29">
        <f t="shared" si="38"/>
        <v>5.7142857142857148E-2</v>
      </c>
      <c r="O75" s="29">
        <f t="shared" si="38"/>
        <v>4.9999999999999996E-2</v>
      </c>
      <c r="P75" s="29">
        <f t="shared" si="38"/>
        <v>4.2857142857142858E-2</v>
      </c>
      <c r="Q75" s="54">
        <v>0.33100000000000002</v>
      </c>
      <c r="R75" s="54">
        <v>7.32</v>
      </c>
      <c r="S75" s="41">
        <f t="shared" si="39"/>
        <v>7.4649453481869399</v>
      </c>
      <c r="T75" s="41">
        <f t="shared" si="29"/>
        <v>7.4154891138014749</v>
      </c>
      <c r="U75" s="41">
        <f t="shared" si="49"/>
        <v>7.3592131410256352</v>
      </c>
      <c r="V75" s="41">
        <f t="shared" si="50"/>
        <v>7.294002524115978</v>
      </c>
      <c r="W75" s="55">
        <f t="shared" si="51"/>
        <v>7.4655028951261038</v>
      </c>
      <c r="X75" s="41">
        <f t="shared" si="52"/>
        <v>7.4675453487458219</v>
      </c>
      <c r="Y75" s="41">
        <f t="shared" si="53"/>
        <v>7.467274123002654</v>
      </c>
      <c r="Z75" s="30">
        <f t="shared" si="40"/>
        <v>3.8550578180082369E-4</v>
      </c>
      <c r="AA75" s="30">
        <f t="shared" si="41"/>
        <v>6.467122006751512E-2</v>
      </c>
      <c r="AB75" s="30">
        <f t="shared" si="42"/>
        <v>-2.1234712661527871E-9</v>
      </c>
      <c r="AC75" s="30">
        <f t="shared" si="43"/>
        <v>-2.7362006870027866E-18</v>
      </c>
      <c r="AD75" s="30">
        <f t="shared" si="54"/>
        <v>3.4076474051117008E-8</v>
      </c>
      <c r="AE75" s="30">
        <f t="shared" si="55"/>
        <v>3.4518312367422547E-4</v>
      </c>
      <c r="AF75" s="30">
        <f t="shared" si="44"/>
        <v>6.4630897409388516E-2</v>
      </c>
      <c r="AG75" s="30">
        <f t="shared" si="45"/>
        <v>-2.1235232117990415E-9</v>
      </c>
      <c r="AH75" s="30">
        <f t="shared" si="46"/>
        <v>-2.7362006870027866E-18</v>
      </c>
      <c r="AI75" s="30">
        <f t="shared" si="56"/>
        <v>3.4097762149455657E-8</v>
      </c>
    </row>
    <row r="76" spans="1:35" x14ac:dyDescent="0.3">
      <c r="A76" s="39">
        <v>153.03125</v>
      </c>
      <c r="B76">
        <v>31.5</v>
      </c>
      <c r="C76">
        <v>7.34</v>
      </c>
      <c r="D76" s="39">
        <v>10.7</v>
      </c>
      <c r="E76" s="39"/>
      <c r="F76" s="39"/>
      <c r="G76" s="39">
        <v>153</v>
      </c>
      <c r="H76" s="40">
        <f t="shared" si="47"/>
        <v>0.315</v>
      </c>
      <c r="I76" s="41">
        <f t="shared" si="48"/>
        <v>7.34</v>
      </c>
      <c r="J76" s="39">
        <f t="shared" si="57"/>
        <v>864.68209791259335</v>
      </c>
      <c r="K76">
        <v>0.32900000000000001</v>
      </c>
      <c r="L76">
        <v>7.38</v>
      </c>
      <c r="M76" s="29">
        <f t="shared" si="38"/>
        <v>6.4285714285714293E-2</v>
      </c>
      <c r="N76" s="29">
        <f t="shared" si="38"/>
        <v>5.7142857142857148E-2</v>
      </c>
      <c r="O76" s="29">
        <f t="shared" si="38"/>
        <v>4.9999999999999996E-2</v>
      </c>
      <c r="P76" s="29">
        <f t="shared" si="38"/>
        <v>4.2857142857142858E-2</v>
      </c>
      <c r="Q76" s="54">
        <v>0.315</v>
      </c>
      <c r="R76" s="54">
        <v>7.34</v>
      </c>
      <c r="S76" s="41">
        <f t="shared" si="39"/>
        <v>7.4856937638935968</v>
      </c>
      <c r="T76" s="41">
        <f t="shared" si="29"/>
        <v>7.4363149223149358</v>
      </c>
      <c r="U76" s="41">
        <f t="shared" si="49"/>
        <v>7.3801181697149323</v>
      </c>
      <c r="V76" s="41">
        <f t="shared" si="50"/>
        <v>7.3149886734249883</v>
      </c>
      <c r="W76" s="55">
        <f t="shared" si="51"/>
        <v>7.4862503943909324</v>
      </c>
      <c r="X76" s="41">
        <f t="shared" si="52"/>
        <v>7.4861384616592117</v>
      </c>
      <c r="Y76" s="41">
        <f t="shared" si="53"/>
        <v>7.4860924941695748</v>
      </c>
      <c r="Z76" s="30">
        <f t="shared" si="40"/>
        <v>6.5764546067979086E-5</v>
      </c>
      <c r="AA76" s="30">
        <f t="shared" si="41"/>
        <v>6.4351478831782272E-2</v>
      </c>
      <c r="AB76" s="30">
        <f t="shared" si="42"/>
        <v>-2.0212140297534955E-9</v>
      </c>
      <c r="AC76" s="30">
        <f t="shared" si="43"/>
        <v>-2.6039372096854314E-18</v>
      </c>
      <c r="AD76" s="30">
        <f t="shared" si="54"/>
        <v>3.2648372611694394E-8</v>
      </c>
      <c r="AE76" s="30">
        <f t="shared" si="55"/>
        <v>5.8963488359325619E-5</v>
      </c>
      <c r="AF76" s="30">
        <f t="shared" si="44"/>
        <v>6.4344677774073614E-2</v>
      </c>
      <c r="AG76" s="30">
        <f t="shared" si="45"/>
        <v>-2.0212227912130397E-9</v>
      </c>
      <c r="AH76" s="30">
        <f t="shared" si="46"/>
        <v>-2.6039372096854314E-18</v>
      </c>
      <c r="AI76" s="30">
        <f t="shared" si="56"/>
        <v>3.2651828430772222E-8</v>
      </c>
    </row>
    <row r="77" spans="1:35" x14ac:dyDescent="0.3">
      <c r="A77" s="39">
        <v>154.03819444444525</v>
      </c>
      <c r="B77">
        <v>32.1</v>
      </c>
      <c r="C77">
        <v>7.32</v>
      </c>
      <c r="D77" s="39"/>
      <c r="E77" s="39">
        <v>895.85202097235469</v>
      </c>
      <c r="F77" s="39">
        <v>847.52310210444273</v>
      </c>
      <c r="G77" s="39">
        <v>154</v>
      </c>
      <c r="H77" s="40">
        <f t="shared" si="47"/>
        <v>0.32100000000000001</v>
      </c>
      <c r="I77" s="41">
        <f t="shared" si="48"/>
        <v>7.32</v>
      </c>
      <c r="J77" s="42">
        <f>AVERAGE(E77:F77)</f>
        <v>871.68756153839877</v>
      </c>
      <c r="K77">
        <v>0.33</v>
      </c>
      <c r="L77">
        <v>7.35</v>
      </c>
      <c r="M77" s="29">
        <f t="shared" si="38"/>
        <v>6.4285714285714293E-2</v>
      </c>
      <c r="N77" s="29">
        <f t="shared" si="38"/>
        <v>5.7142857142857148E-2</v>
      </c>
      <c r="O77" s="29">
        <f t="shared" si="38"/>
        <v>4.9999999999999996E-2</v>
      </c>
      <c r="P77" s="29">
        <f t="shared" si="38"/>
        <v>4.2857142857142858E-2</v>
      </c>
      <c r="Q77" s="54">
        <v>0.32100000000000001</v>
      </c>
      <c r="R77" s="54">
        <v>7.32</v>
      </c>
      <c r="S77" s="41">
        <f t="shared" si="39"/>
        <v>7.4777961806355524</v>
      </c>
      <c r="T77" s="41">
        <f t="shared" si="29"/>
        <v>7.4283875020279755</v>
      </c>
      <c r="U77" s="41">
        <f t="shared" si="49"/>
        <v>7.3721601983998912</v>
      </c>
      <c r="V77" s="41">
        <f t="shared" si="50"/>
        <v>7.3069994081434002</v>
      </c>
      <c r="W77" s="55">
        <f t="shared" si="51"/>
        <v>7.4783531643914491</v>
      </c>
      <c r="X77" s="41">
        <f t="shared" si="52"/>
        <v>7.4790588409511924</v>
      </c>
      <c r="Y77" s="41">
        <f t="shared" si="53"/>
        <v>7.4789278523204397</v>
      </c>
      <c r="Z77" s="30">
        <f t="shared" si="40"/>
        <v>1.8691448731398058E-4</v>
      </c>
      <c r="AA77" s="30">
        <f t="shared" si="41"/>
        <v>6.447262877302827E-2</v>
      </c>
      <c r="AB77" s="30">
        <f t="shared" si="42"/>
        <v>-2.0595588869845785E-9</v>
      </c>
      <c r="AC77" s="30">
        <f t="shared" si="43"/>
        <v>-2.6535360136794393E-18</v>
      </c>
      <c r="AD77" s="30">
        <f t="shared" si="54"/>
        <v>3.3184949344761596E-8</v>
      </c>
      <c r="AE77" s="30">
        <f t="shared" si="55"/>
        <v>1.6749873590371633E-4</v>
      </c>
      <c r="AF77" s="30">
        <f t="shared" si="44"/>
        <v>6.4453213021618008E-2</v>
      </c>
      <c r="AG77" s="30">
        <f t="shared" si="45"/>
        <v>-2.0595838993176286E-9</v>
      </c>
      <c r="AH77" s="30">
        <f t="shared" si="46"/>
        <v>-2.6535360136794393E-18</v>
      </c>
      <c r="AI77" s="30">
        <f t="shared" si="56"/>
        <v>3.3194959848821832E-8</v>
      </c>
    </row>
    <row r="78" spans="1:35" x14ac:dyDescent="0.3">
      <c r="A78" s="39">
        <v>155.02500000000146</v>
      </c>
      <c r="B78">
        <v>32.5</v>
      </c>
      <c r="C78">
        <v>7.31</v>
      </c>
      <c r="D78" s="39"/>
      <c r="E78" s="39"/>
      <c r="F78" s="39"/>
      <c r="G78" s="39">
        <v>155</v>
      </c>
      <c r="H78" s="40">
        <f t="shared" si="47"/>
        <v>0.32500000000000001</v>
      </c>
      <c r="I78" s="41">
        <f t="shared" si="48"/>
        <v>7.31</v>
      </c>
      <c r="J78" s="39">
        <f>$J$77+($J$84-$J$77)*(G78-$G$77)/($G$84-$G$77)</f>
        <v>868.25261053703673</v>
      </c>
      <c r="K78">
        <v>0.33200000000000002</v>
      </c>
      <c r="L78">
        <v>7.41</v>
      </c>
      <c r="M78" s="29">
        <f t="shared" si="38"/>
        <v>6.4285714285714293E-2</v>
      </c>
      <c r="N78" s="29">
        <f t="shared" si="38"/>
        <v>5.7142857142857148E-2</v>
      </c>
      <c r="O78" s="29">
        <f t="shared" si="38"/>
        <v>4.9999999999999996E-2</v>
      </c>
      <c r="P78" s="29">
        <f t="shared" si="38"/>
        <v>4.2857142857142858E-2</v>
      </c>
      <c r="Q78" s="54">
        <v>0.32500000000000001</v>
      </c>
      <c r="R78" s="54">
        <v>7.31</v>
      </c>
      <c r="S78" s="41">
        <f t="shared" si="39"/>
        <v>7.4726100086833762</v>
      </c>
      <c r="T78" s="41">
        <f t="shared" si="29"/>
        <v>7.4231819909329735</v>
      </c>
      <c r="U78" s="41">
        <f t="shared" si="49"/>
        <v>7.3669348917422797</v>
      </c>
      <c r="V78" s="41">
        <f t="shared" si="50"/>
        <v>7.3017538312628822</v>
      </c>
      <c r="W78" s="55">
        <f t="shared" si="51"/>
        <v>7.4731672214436502</v>
      </c>
      <c r="X78" s="41">
        <f t="shared" si="52"/>
        <v>7.4744114467615406</v>
      </c>
      <c r="Y78" s="41">
        <f t="shared" si="53"/>
        <v>7.4742241377888909</v>
      </c>
      <c r="Z78" s="30">
        <f t="shared" si="40"/>
        <v>2.6684457600099573E-4</v>
      </c>
      <c r="AA78" s="30">
        <f t="shared" si="41"/>
        <v>6.4552558861715292E-2</v>
      </c>
      <c r="AB78" s="30">
        <f t="shared" si="42"/>
        <v>-2.0851232028093809E-9</v>
      </c>
      <c r="AC78" s="30">
        <f t="shared" si="43"/>
        <v>-2.6866018830087783E-18</v>
      </c>
      <c r="AD78" s="30">
        <f t="shared" si="54"/>
        <v>3.3541969001161815E-8</v>
      </c>
      <c r="AE78" s="30">
        <f t="shared" si="55"/>
        <v>2.3904729844938862E-4</v>
      </c>
      <c r="AF78" s="30">
        <f t="shared" si="44"/>
        <v>6.4524761584163676E-2</v>
      </c>
      <c r="AG78" s="30">
        <f t="shared" si="45"/>
        <v>-2.085159012639725E-9</v>
      </c>
      <c r="AH78" s="30">
        <f t="shared" si="46"/>
        <v>-2.6866018830087783E-18</v>
      </c>
      <c r="AI78" s="30">
        <f t="shared" si="56"/>
        <v>3.3556438599698156E-8</v>
      </c>
    </row>
    <row r="79" spans="1:35" x14ac:dyDescent="0.3">
      <c r="A79" s="39">
        <v>156.03125</v>
      </c>
      <c r="B79">
        <v>33.1</v>
      </c>
      <c r="C79">
        <v>7.37</v>
      </c>
      <c r="D79" s="39"/>
      <c r="E79" s="39"/>
      <c r="F79" s="39"/>
      <c r="G79" s="39">
        <v>156</v>
      </c>
      <c r="H79" s="40">
        <f t="shared" si="47"/>
        <v>0.33100000000000002</v>
      </c>
      <c r="I79" s="41">
        <f t="shared" si="48"/>
        <v>7.37</v>
      </c>
      <c r="J79" s="39">
        <f t="shared" ref="J79:J83" si="58">$J$77+($J$84-$J$77)*(G79-$G$77)/($G$84-$G$77)</f>
        <v>864.81765953567458</v>
      </c>
      <c r="K79">
        <v>0.32600000000000001</v>
      </c>
      <c r="L79">
        <v>7.38</v>
      </c>
      <c r="M79" s="29">
        <f t="shared" si="38"/>
        <v>6.4285714285714293E-2</v>
      </c>
      <c r="N79" s="29">
        <f t="shared" si="38"/>
        <v>5.7142857142857148E-2</v>
      </c>
      <c r="O79" s="29">
        <f t="shared" si="38"/>
        <v>4.9999999999999996E-2</v>
      </c>
      <c r="P79" s="29">
        <f t="shared" si="38"/>
        <v>4.2857142857142858E-2</v>
      </c>
      <c r="Q79" s="54">
        <v>0.33100000000000002</v>
      </c>
      <c r="R79" s="54">
        <v>7.37</v>
      </c>
      <c r="S79" s="41">
        <f t="shared" si="39"/>
        <v>7.4649453481869399</v>
      </c>
      <c r="T79" s="41">
        <f t="shared" si="29"/>
        <v>7.4154891138014749</v>
      </c>
      <c r="U79" s="41">
        <f t="shared" si="49"/>
        <v>7.3592131410256352</v>
      </c>
      <c r="V79" s="41">
        <f t="shared" si="50"/>
        <v>7.294002524115978</v>
      </c>
      <c r="W79" s="55">
        <f t="shared" si="51"/>
        <v>7.4655028951261038</v>
      </c>
      <c r="X79" s="41">
        <f t="shared" si="52"/>
        <v>7.4675453487458219</v>
      </c>
      <c r="Y79" s="41">
        <f t="shared" si="53"/>
        <v>7.467274123002654</v>
      </c>
      <c r="Z79" s="30">
        <f t="shared" si="40"/>
        <v>3.8550578180082369E-4</v>
      </c>
      <c r="AA79" s="30">
        <f t="shared" si="41"/>
        <v>6.467122006751512E-2</v>
      </c>
      <c r="AB79" s="30">
        <f t="shared" si="42"/>
        <v>-2.1234712661527871E-9</v>
      </c>
      <c r="AC79" s="30">
        <f t="shared" si="43"/>
        <v>-2.7362006870027866E-18</v>
      </c>
      <c r="AD79" s="30">
        <f t="shared" si="54"/>
        <v>3.4076474051117008E-8</v>
      </c>
      <c r="AE79" s="30">
        <f t="shared" si="55"/>
        <v>3.4518312367422547E-4</v>
      </c>
      <c r="AF79" s="30">
        <f t="shared" si="44"/>
        <v>6.4630897409388516E-2</v>
      </c>
      <c r="AG79" s="30">
        <f t="shared" si="45"/>
        <v>-2.1235232117990415E-9</v>
      </c>
      <c r="AH79" s="30">
        <f t="shared" si="46"/>
        <v>-2.7362006870027866E-18</v>
      </c>
      <c r="AI79" s="30">
        <f t="shared" si="56"/>
        <v>3.4097762149455657E-8</v>
      </c>
    </row>
    <row r="80" spans="1:35" x14ac:dyDescent="0.3">
      <c r="A80" s="39">
        <v>157.03125</v>
      </c>
      <c r="B80">
        <v>32.9</v>
      </c>
      <c r="C80">
        <v>7.38</v>
      </c>
      <c r="D80" s="39">
        <v>20.8</v>
      </c>
      <c r="E80" s="39"/>
      <c r="F80" s="39"/>
      <c r="G80" s="39">
        <v>157</v>
      </c>
      <c r="H80" s="40">
        <f t="shared" si="47"/>
        <v>0.32899999999999996</v>
      </c>
      <c r="I80" s="41">
        <f t="shared" si="48"/>
        <v>7.38</v>
      </c>
      <c r="J80" s="39">
        <f t="shared" si="58"/>
        <v>861.38270853431254</v>
      </c>
      <c r="K80">
        <v>0.33900000000000002</v>
      </c>
      <c r="L80">
        <v>7.38</v>
      </c>
      <c r="M80" s="29">
        <f t="shared" si="38"/>
        <v>6.4285714285714293E-2</v>
      </c>
      <c r="N80" s="29">
        <f t="shared" si="38"/>
        <v>5.7142857142857148E-2</v>
      </c>
      <c r="O80" s="29">
        <f t="shared" si="38"/>
        <v>4.9999999999999996E-2</v>
      </c>
      <c r="P80" s="29">
        <f t="shared" si="38"/>
        <v>4.2857142857142858E-2</v>
      </c>
      <c r="Q80" s="54">
        <v>0.32900000000000001</v>
      </c>
      <c r="R80" s="54">
        <v>7.38</v>
      </c>
      <c r="S80" s="41">
        <f t="shared" si="39"/>
        <v>7.4674851961508333</v>
      </c>
      <c r="T80" s="41">
        <f t="shared" si="29"/>
        <v>7.4180382640224316</v>
      </c>
      <c r="U80" s="41">
        <f t="shared" si="49"/>
        <v>7.3617718089036934</v>
      </c>
      <c r="V80" s="41">
        <f t="shared" si="50"/>
        <v>7.296570933494511</v>
      </c>
      <c r="W80" s="55">
        <f t="shared" si="51"/>
        <v>7.4680426329135203</v>
      </c>
      <c r="X80" s="41">
        <f t="shared" si="52"/>
        <v>7.4698202772223476</v>
      </c>
      <c r="Y80" s="41">
        <f t="shared" si="53"/>
        <v>7.4695769471206104</v>
      </c>
      <c r="Z80" s="30">
        <f t="shared" si="40"/>
        <v>3.4611519897912536E-4</v>
      </c>
      <c r="AA80" s="30">
        <f t="shared" si="41"/>
        <v>6.4631829484693412E-2</v>
      </c>
      <c r="AB80" s="30">
        <f t="shared" si="42"/>
        <v>-2.1106883681905873E-9</v>
      </c>
      <c r="AC80" s="30">
        <f t="shared" si="43"/>
        <v>-2.7196677523381169E-18</v>
      </c>
      <c r="AD80" s="30">
        <f t="shared" si="54"/>
        <v>3.3898440801397795E-8</v>
      </c>
      <c r="AE80" s="30">
        <f t="shared" si="55"/>
        <v>3.0996112683189799E-4</v>
      </c>
      <c r="AF80" s="30">
        <f t="shared" si="44"/>
        <v>6.4595675412546197E-2</v>
      </c>
      <c r="AG80" s="30">
        <f t="shared" si="45"/>
        <v>-2.1107349436578232E-9</v>
      </c>
      <c r="AH80" s="30">
        <f t="shared" si="46"/>
        <v>-2.7196677523381169E-18</v>
      </c>
      <c r="AI80" s="30">
        <f t="shared" si="56"/>
        <v>3.3917439021721475E-8</v>
      </c>
    </row>
    <row r="81" spans="1:35" x14ac:dyDescent="0.3">
      <c r="A81" s="39">
        <v>158.03125</v>
      </c>
      <c r="B81">
        <v>32.9</v>
      </c>
      <c r="C81">
        <v>7.39</v>
      </c>
      <c r="D81" s="39"/>
      <c r="E81" s="39"/>
      <c r="F81" s="39"/>
      <c r="G81" s="39">
        <v>158</v>
      </c>
      <c r="H81" s="40">
        <f t="shared" si="47"/>
        <v>0.32899999999999996</v>
      </c>
      <c r="I81" s="41">
        <f t="shared" si="48"/>
        <v>7.39</v>
      </c>
      <c r="J81" s="39">
        <f t="shared" si="58"/>
        <v>857.94775753295039</v>
      </c>
      <c r="K81">
        <v>0.33300000000000002</v>
      </c>
      <c r="L81">
        <v>7.39</v>
      </c>
      <c r="M81" s="29">
        <f t="shared" ref="M81:P96" si="59">M80</f>
        <v>6.4285714285714293E-2</v>
      </c>
      <c r="N81" s="29">
        <f t="shared" si="59"/>
        <v>5.7142857142857148E-2</v>
      </c>
      <c r="O81" s="29">
        <f t="shared" si="59"/>
        <v>4.9999999999999996E-2</v>
      </c>
      <c r="P81" s="29">
        <f t="shared" si="59"/>
        <v>4.2857142857142858E-2</v>
      </c>
      <c r="Q81" s="54">
        <v>0.32900000000000001</v>
      </c>
      <c r="R81" s="54">
        <v>7.39</v>
      </c>
      <c r="S81" s="41">
        <f t="shared" si="39"/>
        <v>7.4674851961508333</v>
      </c>
      <c r="T81" s="41">
        <f t="shared" ref="T81:T144" si="60">-LOG10(($AS$15*Q81+(($AS$15*Q81)^2-4*N81*(-$AS$15*Q81*10^(-8.89)))^0.5)/(2*N81))</f>
        <v>7.4180382640224316</v>
      </c>
      <c r="U81" s="41">
        <f t="shared" si="49"/>
        <v>7.3617718089036934</v>
      </c>
      <c r="V81" s="41">
        <f t="shared" si="50"/>
        <v>7.296570933494511</v>
      </c>
      <c r="W81" s="55">
        <f t="shared" si="51"/>
        <v>7.4680426329135203</v>
      </c>
      <c r="X81" s="41">
        <f t="shared" si="52"/>
        <v>7.4698202772223476</v>
      </c>
      <c r="Y81" s="41">
        <f t="shared" si="53"/>
        <v>7.4695769471206104</v>
      </c>
      <c r="Z81" s="30">
        <f t="shared" si="40"/>
        <v>3.4611519897912536E-4</v>
      </c>
      <c r="AA81" s="30">
        <f t="shared" si="41"/>
        <v>6.4631829484693412E-2</v>
      </c>
      <c r="AB81" s="30">
        <f t="shared" si="42"/>
        <v>-2.1106883681905873E-9</v>
      </c>
      <c r="AC81" s="30">
        <f t="shared" si="43"/>
        <v>-2.7196677523381169E-18</v>
      </c>
      <c r="AD81" s="30">
        <f t="shared" si="54"/>
        <v>3.3898440801397795E-8</v>
      </c>
      <c r="AE81" s="30">
        <f t="shared" si="55"/>
        <v>3.0996112683189799E-4</v>
      </c>
      <c r="AF81" s="30">
        <f t="shared" si="44"/>
        <v>6.4595675412546197E-2</v>
      </c>
      <c r="AG81" s="30">
        <f t="shared" si="45"/>
        <v>-2.1107349436578232E-9</v>
      </c>
      <c r="AH81" s="30">
        <f t="shared" si="46"/>
        <v>-2.7196677523381169E-18</v>
      </c>
      <c r="AI81" s="30">
        <f t="shared" si="56"/>
        <v>3.3917439021721475E-8</v>
      </c>
    </row>
    <row r="82" spans="1:35" x14ac:dyDescent="0.3">
      <c r="A82" s="39">
        <v>159.03472222221899</v>
      </c>
      <c r="B82">
        <v>33.200000000000003</v>
      </c>
      <c r="C82">
        <v>7.35</v>
      </c>
      <c r="D82" s="39"/>
      <c r="E82" s="39"/>
      <c r="F82" s="39"/>
      <c r="G82" s="39">
        <v>159</v>
      </c>
      <c r="H82" s="40">
        <f t="shared" si="47"/>
        <v>0.33200000000000002</v>
      </c>
      <c r="I82" s="41">
        <f t="shared" si="48"/>
        <v>7.35</v>
      </c>
      <c r="J82" s="39">
        <f t="shared" si="58"/>
        <v>854.51280653158835</v>
      </c>
      <c r="K82">
        <v>0.32600000000000001</v>
      </c>
      <c r="L82">
        <v>7.39</v>
      </c>
      <c r="M82" s="29">
        <f t="shared" si="59"/>
        <v>6.4285714285714293E-2</v>
      </c>
      <c r="N82" s="29">
        <f t="shared" si="59"/>
        <v>5.7142857142857148E-2</v>
      </c>
      <c r="O82" s="29">
        <f t="shared" si="59"/>
        <v>4.9999999999999996E-2</v>
      </c>
      <c r="P82" s="29">
        <f t="shared" si="59"/>
        <v>4.2857142857142858E-2</v>
      </c>
      <c r="Q82" s="54">
        <v>0.33200000000000002</v>
      </c>
      <c r="R82" s="54">
        <v>7.35</v>
      </c>
      <c r="S82" s="41">
        <f t="shared" si="39"/>
        <v>7.4636809866864233</v>
      </c>
      <c r="T82" s="41">
        <f t="shared" si="60"/>
        <v>7.4142201391661935</v>
      </c>
      <c r="U82" s="41">
        <f t="shared" si="49"/>
        <v>7.3579394468654211</v>
      </c>
      <c r="V82" s="41">
        <f t="shared" si="50"/>
        <v>7.2927239998874009</v>
      </c>
      <c r="W82" s="55">
        <f t="shared" si="51"/>
        <v>7.4642385882663023</v>
      </c>
      <c r="X82" s="41">
        <f t="shared" si="52"/>
        <v>7.4664129755454516</v>
      </c>
      <c r="Y82" s="41">
        <f t="shared" si="53"/>
        <v>7.4661278311655348</v>
      </c>
      <c r="Z82" s="30">
        <f t="shared" si="40"/>
        <v>4.0514033568667048E-4</v>
      </c>
      <c r="AA82" s="30">
        <f t="shared" si="41"/>
        <v>6.4690854621400964E-2</v>
      </c>
      <c r="AB82" s="30">
        <f t="shared" si="42"/>
        <v>-2.1298627933789759E-9</v>
      </c>
      <c r="AC82" s="30">
        <f t="shared" si="43"/>
        <v>-2.7444671543351216E-18</v>
      </c>
      <c r="AD82" s="30">
        <f t="shared" si="54"/>
        <v>3.4165440495102235E-8</v>
      </c>
      <c r="AE82" s="30">
        <f t="shared" si="55"/>
        <v>3.6273592792765235E-4</v>
      </c>
      <c r="AF82" s="30">
        <f t="shared" si="44"/>
        <v>6.4648450213641948E-2</v>
      </c>
      <c r="AG82" s="30">
        <f t="shared" si="45"/>
        <v>-2.1299174208382612E-9</v>
      </c>
      <c r="AH82" s="30">
        <f t="shared" si="46"/>
        <v>-2.7444671543351216E-18</v>
      </c>
      <c r="AI82" s="30">
        <f t="shared" si="56"/>
        <v>3.4187879836670312E-8</v>
      </c>
    </row>
    <row r="83" spans="1:35" x14ac:dyDescent="0.3">
      <c r="A83" s="39">
        <v>160.03472222221899</v>
      </c>
      <c r="B83">
        <v>34</v>
      </c>
      <c r="C83">
        <v>7.4</v>
      </c>
      <c r="D83" s="39"/>
      <c r="E83" s="39"/>
      <c r="F83" s="39"/>
      <c r="G83" s="39">
        <v>160</v>
      </c>
      <c r="H83" s="40">
        <f t="shared" si="47"/>
        <v>0.34</v>
      </c>
      <c r="I83" s="41">
        <f t="shared" si="48"/>
        <v>7.4</v>
      </c>
      <c r="J83" s="39">
        <f t="shared" si="58"/>
        <v>851.0778555302262</v>
      </c>
      <c r="K83">
        <v>0.34599999999999997</v>
      </c>
      <c r="L83">
        <v>7.41</v>
      </c>
      <c r="M83" s="29">
        <f t="shared" si="59"/>
        <v>6.4285714285714293E-2</v>
      </c>
      <c r="N83" s="29">
        <f t="shared" si="59"/>
        <v>5.7142857142857148E-2</v>
      </c>
      <c r="O83" s="29">
        <f t="shared" si="59"/>
        <v>4.9999999999999996E-2</v>
      </c>
      <c r="P83" s="29">
        <f t="shared" si="59"/>
        <v>4.2857142857142858E-2</v>
      </c>
      <c r="Q83" s="54">
        <v>0.34</v>
      </c>
      <c r="R83" s="54">
        <v>7.4</v>
      </c>
      <c r="S83" s="41">
        <f t="shared" si="39"/>
        <v>7.4536967808453749</v>
      </c>
      <c r="T83" s="41">
        <f t="shared" si="60"/>
        <v>7.4041999133356171</v>
      </c>
      <c r="U83" s="41">
        <f t="shared" si="49"/>
        <v>7.3478823801452986</v>
      </c>
      <c r="V83" s="41">
        <f t="shared" si="50"/>
        <v>7.2826292397144412</v>
      </c>
      <c r="W83" s="55">
        <f t="shared" si="51"/>
        <v>7.4542548091239924</v>
      </c>
      <c r="X83" s="41">
        <f t="shared" si="52"/>
        <v>7.4574735115942907</v>
      </c>
      <c r="Y83" s="41">
        <f t="shared" si="53"/>
        <v>7.4570777345228265</v>
      </c>
      <c r="Z83" s="30">
        <f t="shared" si="40"/>
        <v>5.6077556987564332E-4</v>
      </c>
      <c r="AA83" s="30">
        <f t="shared" si="41"/>
        <v>6.4846489855589939E-2</v>
      </c>
      <c r="AB83" s="30">
        <f t="shared" si="42"/>
        <v>-2.1809968678097454E-9</v>
      </c>
      <c r="AC83" s="30">
        <f t="shared" si="43"/>
        <v>-2.8105988929937993E-18</v>
      </c>
      <c r="AD83" s="30">
        <f t="shared" si="54"/>
        <v>3.4875985498069448E-8</v>
      </c>
      <c r="AE83" s="30">
        <f t="shared" si="55"/>
        <v>5.0178144994329223E-4</v>
      </c>
      <c r="AF83" s="30">
        <f t="shared" si="44"/>
        <v>6.4787495735657591E-2</v>
      </c>
      <c r="AG83" s="30">
        <f t="shared" si="45"/>
        <v>-2.1810728669583005E-9</v>
      </c>
      <c r="AH83" s="30">
        <f t="shared" si="46"/>
        <v>-2.8105988929937993E-18</v>
      </c>
      <c r="AI83" s="30">
        <f t="shared" si="56"/>
        <v>3.4907782832257371E-8</v>
      </c>
    </row>
    <row r="84" spans="1:35" x14ac:dyDescent="0.3">
      <c r="A84" s="39">
        <v>161.03472222221899</v>
      </c>
      <c r="B84">
        <v>29.1</v>
      </c>
      <c r="C84">
        <v>7.45</v>
      </c>
      <c r="D84" s="39">
        <v>56.3</v>
      </c>
      <c r="E84" s="39">
        <v>884.99991588785076</v>
      </c>
      <c r="F84" s="39">
        <v>810.28589316987745</v>
      </c>
      <c r="G84" s="39">
        <v>161</v>
      </c>
      <c r="H84" s="40">
        <f t="shared" si="47"/>
        <v>0.29100000000000004</v>
      </c>
      <c r="I84" s="41">
        <f t="shared" si="48"/>
        <v>7.45</v>
      </c>
      <c r="J84" s="42">
        <f>AVERAGE(E84:F84)</f>
        <v>847.64290452886416</v>
      </c>
      <c r="K84">
        <v>0.28599999999999998</v>
      </c>
      <c r="L84">
        <v>7.47</v>
      </c>
      <c r="M84" s="29">
        <f t="shared" si="59"/>
        <v>6.4285714285714293E-2</v>
      </c>
      <c r="N84" s="29">
        <f t="shared" si="59"/>
        <v>5.7142857142857148E-2</v>
      </c>
      <c r="O84" s="29">
        <f t="shared" si="59"/>
        <v>4.9999999999999996E-2</v>
      </c>
      <c r="P84" s="29">
        <f t="shared" si="59"/>
        <v>4.2857142857142858E-2</v>
      </c>
      <c r="Q84" s="54">
        <v>0.29099999999999998</v>
      </c>
      <c r="R84" s="54">
        <v>7.45</v>
      </c>
      <c r="S84" s="41">
        <f t="shared" si="39"/>
        <v>7.5188083603046021</v>
      </c>
      <c r="T84" s="41">
        <f t="shared" si="60"/>
        <v>7.4695598442746771</v>
      </c>
      <c r="U84" s="41">
        <f t="shared" si="49"/>
        <v>7.4134966754477647</v>
      </c>
      <c r="V84" s="41">
        <f t="shared" si="50"/>
        <v>7.3485041592786908</v>
      </c>
      <c r="W84" s="55">
        <f t="shared" si="51"/>
        <v>7.5193634486004859</v>
      </c>
      <c r="X84" s="41">
        <f t="shared" si="52"/>
        <v>7.5158584961810337</v>
      </c>
      <c r="Y84" s="41">
        <f t="shared" si="53"/>
        <v>7.5161584015408689</v>
      </c>
      <c r="Z84" s="30">
        <f t="shared" si="40"/>
        <v>-4.3444924995992759E-4</v>
      </c>
      <c r="AA84" s="30">
        <f t="shared" si="41"/>
        <v>6.3851265035754362E-2</v>
      </c>
      <c r="AB84" s="30">
        <f t="shared" si="42"/>
        <v>-1.8678547155976565E-9</v>
      </c>
      <c r="AC84" s="30">
        <f t="shared" si="43"/>
        <v>-2.4055419937093981E-18</v>
      </c>
      <c r="AD84" s="30">
        <f t="shared" si="54"/>
        <v>3.0488882305478877E-8</v>
      </c>
      <c r="AE84" s="30">
        <f t="shared" si="55"/>
        <v>-3.9041407864959157E-4</v>
      </c>
      <c r="AF84" s="30">
        <f t="shared" si="44"/>
        <v>6.3895300207064701E-2</v>
      </c>
      <c r="AG84" s="30">
        <f t="shared" si="45"/>
        <v>-1.8677979873079573E-9</v>
      </c>
      <c r="AH84" s="30">
        <f t="shared" si="46"/>
        <v>-2.4055419937093981E-18</v>
      </c>
      <c r="AI84" s="30">
        <f t="shared" si="56"/>
        <v>3.0467835243696814E-8</v>
      </c>
    </row>
    <row r="85" spans="1:35" x14ac:dyDescent="0.3">
      <c r="A85" s="39">
        <v>162.03819444444525</v>
      </c>
      <c r="B85">
        <v>27</v>
      </c>
      <c r="C85">
        <v>7.38</v>
      </c>
      <c r="D85" s="39"/>
      <c r="E85" s="39"/>
      <c r="F85" s="39"/>
      <c r="G85" s="39">
        <v>162</v>
      </c>
      <c r="H85" s="40">
        <f t="shared" si="47"/>
        <v>0.27</v>
      </c>
      <c r="I85" s="41">
        <f t="shared" si="48"/>
        <v>7.38</v>
      </c>
      <c r="J85" s="39">
        <f>$J$84+($J$91-$J$84)*(G85-$G$84)/($G$91-$G$84)</f>
        <v>854.39593736524193</v>
      </c>
      <c r="K85">
        <v>0.26700000000000002</v>
      </c>
      <c r="L85">
        <v>7.46</v>
      </c>
      <c r="M85" s="29">
        <f t="shared" si="59"/>
        <v>6.4285714285714293E-2</v>
      </c>
      <c r="N85" s="29">
        <f t="shared" si="59"/>
        <v>5.7142857142857148E-2</v>
      </c>
      <c r="O85" s="29">
        <f t="shared" si="59"/>
        <v>4.9999999999999996E-2</v>
      </c>
      <c r="P85" s="29">
        <f t="shared" si="59"/>
        <v>4.2857142857142858E-2</v>
      </c>
      <c r="Q85" s="54">
        <v>0.27</v>
      </c>
      <c r="R85" s="54">
        <v>7.38</v>
      </c>
      <c r="S85" s="41">
        <f t="shared" si="39"/>
        <v>7.5500191481295209</v>
      </c>
      <c r="T85" s="41">
        <f t="shared" si="60"/>
        <v>7.5009014871951223</v>
      </c>
      <c r="U85" s="41">
        <f t="shared" si="49"/>
        <v>7.444972672948329</v>
      </c>
      <c r="V85" s="41">
        <f t="shared" si="50"/>
        <v>7.3801181697149323</v>
      </c>
      <c r="W85" s="55">
        <f t="shared" si="51"/>
        <v>7.5505726892632135</v>
      </c>
      <c r="X85" s="41">
        <f t="shared" si="52"/>
        <v>7.5439270116092594</v>
      </c>
      <c r="Y85" s="41">
        <f t="shared" si="53"/>
        <v>7.5445354283836767</v>
      </c>
      <c r="Z85" s="30">
        <f t="shared" si="40"/>
        <v>-8.9379458780855189E-4</v>
      </c>
      <c r="AA85" s="30">
        <f t="shared" si="41"/>
        <v>6.3391919697905738E-2</v>
      </c>
      <c r="AB85" s="30">
        <f t="shared" si="42"/>
        <v>-1.7336932169631802E-9</v>
      </c>
      <c r="AC85" s="30">
        <f t="shared" si="43"/>
        <v>-2.23194617973037E-18</v>
      </c>
      <c r="AD85" s="30">
        <f t="shared" si="54"/>
        <v>2.8580708360594117E-8</v>
      </c>
      <c r="AE85" s="30">
        <f t="shared" si="55"/>
        <v>-8.0509249322369516E-4</v>
      </c>
      <c r="AF85" s="30">
        <f t="shared" si="44"/>
        <v>6.3480621792490602E-2</v>
      </c>
      <c r="AG85" s="30">
        <f t="shared" si="45"/>
        <v>-1.733578946529597E-9</v>
      </c>
      <c r="AH85" s="30">
        <f t="shared" si="46"/>
        <v>-2.23194617973037E-18</v>
      </c>
      <c r="AI85" s="30">
        <f t="shared" si="56"/>
        <v>2.8540696782239595E-8</v>
      </c>
    </row>
    <row r="86" spans="1:35" x14ac:dyDescent="0.3">
      <c r="A86" s="39">
        <v>163.03819444444525</v>
      </c>
      <c r="B86">
        <v>25.2</v>
      </c>
      <c r="C86">
        <v>7.43</v>
      </c>
      <c r="D86" s="39"/>
      <c r="E86" s="39"/>
      <c r="F86" s="39"/>
      <c r="G86" s="39">
        <v>163</v>
      </c>
      <c r="H86" s="40">
        <f t="shared" si="47"/>
        <v>0.252</v>
      </c>
      <c r="I86" s="41">
        <f t="shared" si="48"/>
        <v>7.43</v>
      </c>
      <c r="J86" s="39">
        <f t="shared" ref="J86:J90" si="61">$J$84+($J$91-$J$84)*(G86-$G$84)/($G$91-$G$84)</f>
        <v>861.14897020161959</v>
      </c>
      <c r="K86">
        <v>0.25800000000000001</v>
      </c>
      <c r="L86">
        <v>7.46</v>
      </c>
      <c r="M86" s="29">
        <f t="shared" si="59"/>
        <v>6.4285714285714293E-2</v>
      </c>
      <c r="N86" s="29">
        <f t="shared" si="59"/>
        <v>5.7142857142857148E-2</v>
      </c>
      <c r="O86" s="29">
        <f t="shared" si="59"/>
        <v>4.9999999999999996E-2</v>
      </c>
      <c r="P86" s="29">
        <f t="shared" si="59"/>
        <v>4.2857142857142858E-2</v>
      </c>
      <c r="Q86" s="54">
        <v>0.252</v>
      </c>
      <c r="R86" s="54">
        <v>7.43</v>
      </c>
      <c r="S86" s="41">
        <f t="shared" si="39"/>
        <v>7.5786887822260471</v>
      </c>
      <c r="T86" s="41">
        <f t="shared" si="60"/>
        <v>7.5296985256511304</v>
      </c>
      <c r="U86" s="41">
        <f t="shared" si="49"/>
        <v>7.4739007419037451</v>
      </c>
      <c r="V86" s="41">
        <f t="shared" si="50"/>
        <v>7.4091810707030241</v>
      </c>
      <c r="W86" s="55">
        <f t="shared" si="51"/>
        <v>7.5792408182461699</v>
      </c>
      <c r="X86" s="41">
        <f t="shared" si="52"/>
        <v>7.5697643471933151</v>
      </c>
      <c r="Y86" s="41">
        <f t="shared" si="53"/>
        <v>7.5706394994535149</v>
      </c>
      <c r="Z86" s="30">
        <f t="shared" si="40"/>
        <v>-1.3047648786937538E-3</v>
      </c>
      <c r="AA86" s="30">
        <f t="shared" si="41"/>
        <v>6.2980949407020537E-2</v>
      </c>
      <c r="AB86" s="30">
        <f t="shared" si="42"/>
        <v>-1.6187198634904302E-9</v>
      </c>
      <c r="AC86" s="30">
        <f t="shared" si="43"/>
        <v>-2.0831497677483451E-18</v>
      </c>
      <c r="AD86" s="30">
        <f t="shared" si="54"/>
        <v>2.6929956556499054E-8</v>
      </c>
      <c r="AE86" s="30">
        <f t="shared" si="55"/>
        <v>-1.1779940055852865E-3</v>
      </c>
      <c r="AF86" s="30">
        <f t="shared" si="44"/>
        <v>6.3107720280129009E-2</v>
      </c>
      <c r="AG86" s="30">
        <f t="shared" si="45"/>
        <v>-1.6185565509699805E-9</v>
      </c>
      <c r="AH86" s="30">
        <f t="shared" si="46"/>
        <v>-2.0831497677483451E-18</v>
      </c>
      <c r="AI86" s="30">
        <f t="shared" si="56"/>
        <v>2.6875744303353868E-8</v>
      </c>
    </row>
    <row r="87" spans="1:35" x14ac:dyDescent="0.3">
      <c r="A87" s="39">
        <v>164.03472222221899</v>
      </c>
      <c r="B87">
        <v>24.1</v>
      </c>
      <c r="C87">
        <v>7.43</v>
      </c>
      <c r="D87" s="39">
        <v>0</v>
      </c>
      <c r="E87" s="39"/>
      <c r="F87" s="39"/>
      <c r="G87" s="39">
        <v>164</v>
      </c>
      <c r="H87" s="40">
        <f t="shared" si="47"/>
        <v>0.24100000000000002</v>
      </c>
      <c r="I87" s="41">
        <f t="shared" si="48"/>
        <v>7.43</v>
      </c>
      <c r="J87" s="39">
        <f t="shared" si="61"/>
        <v>867.90200303799736</v>
      </c>
      <c r="K87">
        <v>0.252</v>
      </c>
      <c r="L87">
        <v>7.47</v>
      </c>
      <c r="M87" s="29">
        <f t="shared" si="59"/>
        <v>6.4285714285714293E-2</v>
      </c>
      <c r="N87" s="29">
        <f t="shared" si="59"/>
        <v>5.7142857142857148E-2</v>
      </c>
      <c r="O87" s="29">
        <f t="shared" si="59"/>
        <v>4.9999999999999996E-2</v>
      </c>
      <c r="P87" s="29">
        <f t="shared" si="59"/>
        <v>4.2857142857142858E-2</v>
      </c>
      <c r="Q87" s="54">
        <v>0.24099999999999999</v>
      </c>
      <c r="R87" s="54">
        <v>7.43</v>
      </c>
      <c r="S87" s="41">
        <f t="shared" si="39"/>
        <v>7.597193053717306</v>
      </c>
      <c r="T87" s="41">
        <f t="shared" si="60"/>
        <v>7.5482888397860002</v>
      </c>
      <c r="U87" s="41">
        <f t="shared" si="49"/>
        <v>7.4925796695100493</v>
      </c>
      <c r="V87" s="41">
        <f t="shared" si="50"/>
        <v>7.4279513132501718</v>
      </c>
      <c r="W87" s="55">
        <f t="shared" si="51"/>
        <v>7.5977440739508202</v>
      </c>
      <c r="X87" s="41">
        <f t="shared" si="52"/>
        <v>7.5864701528354956</v>
      </c>
      <c r="Y87" s="41">
        <f t="shared" si="53"/>
        <v>7.5875083801773995</v>
      </c>
      <c r="Z87" s="30">
        <f t="shared" si="40"/>
        <v>-1.5642049817305378E-3</v>
      </c>
      <c r="AA87" s="30">
        <f t="shared" si="41"/>
        <v>6.272150930398375E-2</v>
      </c>
      <c r="AB87" s="30">
        <f t="shared" si="42"/>
        <v>-1.5484690513411274E-9</v>
      </c>
      <c r="AC87" s="30">
        <f t="shared" si="43"/>
        <v>-1.9922186270926635E-18</v>
      </c>
      <c r="AD87" s="30">
        <f t="shared" si="54"/>
        <v>2.5913725089589382E-8</v>
      </c>
      <c r="AE87" s="30">
        <f t="shared" si="55"/>
        <v>-1.414429029006506E-3</v>
      </c>
      <c r="AF87" s="30">
        <f t="shared" si="44"/>
        <v>6.2871285256707793E-2</v>
      </c>
      <c r="AG87" s="30">
        <f t="shared" si="45"/>
        <v>-1.5482761025371761E-9</v>
      </c>
      <c r="AH87" s="30">
        <f t="shared" si="46"/>
        <v>-1.9922186270926635E-18</v>
      </c>
      <c r="AI87" s="30">
        <f t="shared" si="56"/>
        <v>2.5851849551670259E-8</v>
      </c>
    </row>
    <row r="88" spans="1:35" x14ac:dyDescent="0.3">
      <c r="A88" s="39">
        <v>165.04513888889051</v>
      </c>
      <c r="B88">
        <v>22.8</v>
      </c>
      <c r="C88">
        <v>7.43</v>
      </c>
      <c r="D88" s="39"/>
      <c r="E88" s="39"/>
      <c r="F88" s="39"/>
      <c r="G88" s="39">
        <v>165</v>
      </c>
      <c r="H88" s="40">
        <f t="shared" si="47"/>
        <v>0.22800000000000001</v>
      </c>
      <c r="I88" s="41">
        <f t="shared" si="48"/>
        <v>7.43</v>
      </c>
      <c r="J88" s="39">
        <f t="shared" si="61"/>
        <v>874.65503587437513</v>
      </c>
      <c r="K88">
        <v>0.25900000000000001</v>
      </c>
      <c r="L88">
        <v>7.44</v>
      </c>
      <c r="M88" s="29">
        <f t="shared" si="59"/>
        <v>6.4285714285714293E-2</v>
      </c>
      <c r="N88" s="29">
        <f t="shared" si="59"/>
        <v>5.7142857142857148E-2</v>
      </c>
      <c r="O88" s="29">
        <f t="shared" si="59"/>
        <v>4.9999999999999996E-2</v>
      </c>
      <c r="P88" s="29">
        <f t="shared" si="59"/>
        <v>4.2857142857142858E-2</v>
      </c>
      <c r="Q88" s="54">
        <v>0.22800000000000001</v>
      </c>
      <c r="R88" s="54">
        <v>7.43</v>
      </c>
      <c r="S88" s="41">
        <f t="shared" si="39"/>
        <v>7.620134525127086</v>
      </c>
      <c r="T88" s="41">
        <f t="shared" si="60"/>
        <v>7.5713412850008703</v>
      </c>
      <c r="U88" s="41">
        <f t="shared" si="49"/>
        <v>7.5157465490635209</v>
      </c>
      <c r="V88" s="41">
        <f t="shared" si="50"/>
        <v>7.451236271384535</v>
      </c>
      <c r="W88" s="55">
        <f t="shared" si="51"/>
        <v>7.6206842360669249</v>
      </c>
      <c r="X88" s="41">
        <f t="shared" si="52"/>
        <v>7.6072159488197313</v>
      </c>
      <c r="Y88" s="41">
        <f t="shared" si="53"/>
        <v>7.6084459703683001</v>
      </c>
      <c r="Z88" s="30">
        <f t="shared" si="40"/>
        <v>-1.879329065183191E-3</v>
      </c>
      <c r="AA88" s="30">
        <f t="shared" si="41"/>
        <v>6.2406385220531102E-2</v>
      </c>
      <c r="AB88" s="30">
        <f t="shared" si="42"/>
        <v>-1.4654563311917714E-9</v>
      </c>
      <c r="AC88" s="30">
        <f t="shared" si="43"/>
        <v>-1.8847545517723122E-18</v>
      </c>
      <c r="AD88" s="30">
        <f t="shared" si="54"/>
        <v>2.4704954090984008E-8</v>
      </c>
      <c r="AE88" s="30">
        <f t="shared" si="55"/>
        <v>-1.7027784031343565E-3</v>
      </c>
      <c r="AF88" s="30">
        <f t="shared" si="44"/>
        <v>6.2582935882579932E-2</v>
      </c>
      <c r="AG88" s="30">
        <f t="shared" si="45"/>
        <v>-1.4652288898805358E-9</v>
      </c>
      <c r="AH88" s="30">
        <f t="shared" si="46"/>
        <v>-1.8847545517723122E-18</v>
      </c>
      <c r="AI88" s="30">
        <f t="shared" si="56"/>
        <v>2.4635082988798888E-8</v>
      </c>
    </row>
    <row r="89" spans="1:35" x14ac:dyDescent="0.3">
      <c r="A89" s="39">
        <v>166.03819444444525</v>
      </c>
      <c r="B89">
        <v>23.5</v>
      </c>
      <c r="C89">
        <v>7.42</v>
      </c>
      <c r="D89" s="39"/>
      <c r="E89" s="39"/>
      <c r="F89" s="39"/>
      <c r="G89" s="39">
        <v>166</v>
      </c>
      <c r="H89" s="40">
        <f t="shared" si="47"/>
        <v>0.23499999999999999</v>
      </c>
      <c r="I89" s="41">
        <f t="shared" si="48"/>
        <v>7.42</v>
      </c>
      <c r="J89" s="39">
        <f t="shared" si="61"/>
        <v>881.4080687107529</v>
      </c>
      <c r="K89">
        <v>0.245</v>
      </c>
      <c r="L89">
        <v>7.38</v>
      </c>
      <c r="M89" s="29">
        <f t="shared" si="59"/>
        <v>6.4285714285714293E-2</v>
      </c>
      <c r="N89" s="29">
        <f t="shared" si="59"/>
        <v>5.7142857142857148E-2</v>
      </c>
      <c r="O89" s="29">
        <f t="shared" si="59"/>
        <v>4.9999999999999996E-2</v>
      </c>
      <c r="P89" s="29">
        <f t="shared" si="59"/>
        <v>4.2857142857142858E-2</v>
      </c>
      <c r="Q89" s="54">
        <v>0.23499999999999999</v>
      </c>
      <c r="R89" s="54">
        <v>7.42</v>
      </c>
      <c r="S89" s="41">
        <f t="shared" si="39"/>
        <v>7.6076303520176909</v>
      </c>
      <c r="T89" s="41">
        <f t="shared" si="60"/>
        <v>7.5587760276160214</v>
      </c>
      <c r="U89" s="41">
        <f t="shared" si="49"/>
        <v>7.5031182824284173</v>
      </c>
      <c r="V89" s="41">
        <f t="shared" si="50"/>
        <v>7.4385429672425625</v>
      </c>
      <c r="W89" s="55">
        <f t="shared" si="51"/>
        <v>7.608180783529285</v>
      </c>
      <c r="X89" s="41">
        <f t="shared" si="52"/>
        <v>7.5959037505569116</v>
      </c>
      <c r="Y89" s="41">
        <f t="shared" si="53"/>
        <v>7.5970306850147322</v>
      </c>
      <c r="Z89" s="30">
        <f t="shared" si="40"/>
        <v>-1.7084779234469933E-3</v>
      </c>
      <c r="AA89" s="30">
        <f t="shared" si="41"/>
        <v>6.2577236362267294E-2</v>
      </c>
      <c r="AB89" s="30">
        <f t="shared" si="42"/>
        <v>-1.5101539823050343E-9</v>
      </c>
      <c r="AC89" s="30">
        <f t="shared" si="43"/>
        <v>-1.9426198230986552E-18</v>
      </c>
      <c r="AD89" s="30">
        <f t="shared" si="54"/>
        <v>2.5356905343891154E-8</v>
      </c>
      <c r="AE89" s="30">
        <f t="shared" si="55"/>
        <v>-1.5462791488821705E-3</v>
      </c>
      <c r="AF89" s="30">
        <f t="shared" si="44"/>
        <v>6.2739435136832125E-2</v>
      </c>
      <c r="AG89" s="30">
        <f t="shared" si="45"/>
        <v>-1.5099450298064159E-9</v>
      </c>
      <c r="AH89" s="30">
        <f t="shared" si="46"/>
        <v>-1.9426198230986552E-18</v>
      </c>
      <c r="AI89" s="30">
        <f t="shared" si="56"/>
        <v>2.5291192955697454E-8</v>
      </c>
    </row>
    <row r="90" spans="1:35" x14ac:dyDescent="0.3">
      <c r="A90" s="39">
        <v>167.03819444444525</v>
      </c>
      <c r="B90">
        <v>23.8</v>
      </c>
      <c r="C90">
        <v>7.49</v>
      </c>
      <c r="D90" s="39">
        <v>16.100000000000001</v>
      </c>
      <c r="E90" s="39"/>
      <c r="F90" s="39"/>
      <c r="G90" s="39">
        <v>167</v>
      </c>
      <c r="H90" s="40">
        <f t="shared" si="47"/>
        <v>0.23800000000000002</v>
      </c>
      <c r="I90" s="41">
        <f t="shared" si="48"/>
        <v>7.49</v>
      </c>
      <c r="J90" s="39">
        <f t="shared" si="61"/>
        <v>888.16110154713056</v>
      </c>
      <c r="K90">
        <v>0.23300000000000001</v>
      </c>
      <c r="L90">
        <v>7.5</v>
      </c>
      <c r="M90" s="29">
        <f t="shared" si="59"/>
        <v>6.4285714285714293E-2</v>
      </c>
      <c r="N90" s="29">
        <f t="shared" si="59"/>
        <v>5.7142857142857148E-2</v>
      </c>
      <c r="O90" s="29">
        <f t="shared" si="59"/>
        <v>4.9999999999999996E-2</v>
      </c>
      <c r="P90" s="29">
        <f t="shared" si="59"/>
        <v>4.2857142857142858E-2</v>
      </c>
      <c r="Q90" s="54">
        <v>0.23799999999999999</v>
      </c>
      <c r="R90" s="54">
        <v>7.49</v>
      </c>
      <c r="S90" s="41">
        <f t="shared" si="39"/>
        <v>7.6023802052156748</v>
      </c>
      <c r="T90" s="41">
        <f t="shared" si="60"/>
        <v>7.5535006616990703</v>
      </c>
      <c r="U90" s="41">
        <f t="shared" si="49"/>
        <v>7.4978169170538589</v>
      </c>
      <c r="V90" s="41">
        <f t="shared" si="50"/>
        <v>7.4332147809759883</v>
      </c>
      <c r="W90" s="55">
        <f t="shared" si="51"/>
        <v>7.6029309343023659</v>
      </c>
      <c r="X90" s="41">
        <f t="shared" si="52"/>
        <v>7.5911574995874123</v>
      </c>
      <c r="Y90" s="41">
        <f t="shared" si="53"/>
        <v>7.592240112377949</v>
      </c>
      <c r="Z90" s="30">
        <f t="shared" si="40"/>
        <v>-1.6360939098570184E-3</v>
      </c>
      <c r="AA90" s="30">
        <f t="shared" si="41"/>
        <v>6.2649620375857279E-2</v>
      </c>
      <c r="AB90" s="30">
        <f t="shared" si="42"/>
        <v>-1.5293111979262674E-9</v>
      </c>
      <c r="AC90" s="30">
        <f t="shared" si="43"/>
        <v>-1.9674192250956592E-18</v>
      </c>
      <c r="AD90" s="30">
        <f t="shared" si="54"/>
        <v>2.5635541790960883E-8</v>
      </c>
      <c r="AE90" s="30">
        <f t="shared" si="55"/>
        <v>-1.480093829650082E-3</v>
      </c>
      <c r="AF90" s="30">
        <f t="shared" si="44"/>
        <v>6.2805620456064207E-2</v>
      </c>
      <c r="AG90" s="30">
        <f t="shared" si="45"/>
        <v>-1.5291102308928768E-9</v>
      </c>
      <c r="AH90" s="30">
        <f t="shared" si="46"/>
        <v>-1.9674192250956592E-18</v>
      </c>
      <c r="AI90" s="30">
        <f t="shared" si="56"/>
        <v>2.5571716890094525E-8</v>
      </c>
    </row>
    <row r="91" spans="1:35" x14ac:dyDescent="0.3">
      <c r="A91" s="39">
        <v>168.04513888889051</v>
      </c>
      <c r="B91">
        <v>23.6</v>
      </c>
      <c r="C91">
        <v>7.41</v>
      </c>
      <c r="D91" s="39"/>
      <c r="E91" s="39">
        <v>920.14566666666667</v>
      </c>
      <c r="F91" s="39">
        <v>869.6826021003501</v>
      </c>
      <c r="G91" s="39">
        <v>168</v>
      </c>
      <c r="H91" s="40">
        <f t="shared" si="47"/>
        <v>0.23600000000000002</v>
      </c>
      <c r="I91" s="41">
        <f t="shared" si="48"/>
        <v>7.41</v>
      </c>
      <c r="J91" s="42">
        <f>AVERAGE(E91:F91)</f>
        <v>894.91413438350833</v>
      </c>
      <c r="K91">
        <v>0.23400000000000001</v>
      </c>
      <c r="L91">
        <v>7.44</v>
      </c>
      <c r="M91" s="29">
        <f t="shared" si="59"/>
        <v>6.4285714285714293E-2</v>
      </c>
      <c r="N91" s="29">
        <f t="shared" si="59"/>
        <v>5.7142857142857148E-2</v>
      </c>
      <c r="O91" s="29">
        <f t="shared" si="59"/>
        <v>4.9999999999999996E-2</v>
      </c>
      <c r="P91" s="29">
        <f t="shared" si="59"/>
        <v>4.2857142857142858E-2</v>
      </c>
      <c r="Q91" s="54">
        <v>0.23599999999999999</v>
      </c>
      <c r="R91" s="54">
        <v>7.41</v>
      </c>
      <c r="S91" s="41">
        <f t="shared" si="39"/>
        <v>7.6058732087528993</v>
      </c>
      <c r="T91" s="41">
        <f t="shared" si="60"/>
        <v>7.5570104158843545</v>
      </c>
      <c r="U91" s="41">
        <f t="shared" si="49"/>
        <v>7.5013439392554151</v>
      </c>
      <c r="V91" s="41">
        <f t="shared" si="50"/>
        <v>7.4367596157553608</v>
      </c>
      <c r="W91" s="55">
        <f t="shared" si="51"/>
        <v>7.6064237401835735</v>
      </c>
      <c r="X91" s="41">
        <f t="shared" si="52"/>
        <v>7.5943150304724547</v>
      </c>
      <c r="Y91" s="41">
        <f t="shared" si="53"/>
        <v>7.5954271990050213</v>
      </c>
      <c r="Z91" s="30">
        <f t="shared" si="40"/>
        <v>-1.6842945855485216E-3</v>
      </c>
      <c r="AA91" s="30">
        <f t="shared" si="41"/>
        <v>6.2601419700165778E-2</v>
      </c>
      <c r="AB91" s="30">
        <f t="shared" si="42"/>
        <v>-1.5165396495622582E-9</v>
      </c>
      <c r="AC91" s="30">
        <f t="shared" si="43"/>
        <v>-1.9508862904309895E-18</v>
      </c>
      <c r="AD91" s="30">
        <f t="shared" si="54"/>
        <v>2.5449834913597541E-8</v>
      </c>
      <c r="AE91" s="30">
        <f t="shared" si="55"/>
        <v>-1.5241590790026178E-3</v>
      </c>
      <c r="AF91" s="30">
        <f t="shared" si="44"/>
        <v>6.2761555206711672E-2</v>
      </c>
      <c r="AG91" s="30">
        <f t="shared" si="45"/>
        <v>-1.5163333550677401E-9</v>
      </c>
      <c r="AH91" s="30">
        <f t="shared" si="46"/>
        <v>-1.9508862904309895E-18</v>
      </c>
      <c r="AI91" s="30">
        <f t="shared" si="56"/>
        <v>2.5384744760098204E-8</v>
      </c>
    </row>
    <row r="92" spans="1:35" x14ac:dyDescent="0.3">
      <c r="A92" s="39">
        <v>169.03819444444525</v>
      </c>
      <c r="B92">
        <v>23.9</v>
      </c>
      <c r="C92">
        <v>7.4</v>
      </c>
      <c r="D92" s="39">
        <v>25.5</v>
      </c>
      <c r="E92" s="39"/>
      <c r="F92" s="39"/>
      <c r="G92" s="39">
        <v>169</v>
      </c>
      <c r="H92" s="40">
        <f t="shared" si="47"/>
        <v>0.23899999999999999</v>
      </c>
      <c r="I92" s="41">
        <f t="shared" si="48"/>
        <v>7.4</v>
      </c>
      <c r="J92" s="39">
        <f>$J$91+($J$98-$J$91)*(G92-$G$91)/($G$98-$G$91)</f>
        <v>903.22847815776845</v>
      </c>
      <c r="K92">
        <v>0.245</v>
      </c>
      <c r="L92">
        <v>7.42</v>
      </c>
      <c r="M92" s="29">
        <f t="shared" si="59"/>
        <v>6.4285714285714293E-2</v>
      </c>
      <c r="N92" s="29">
        <f t="shared" si="59"/>
        <v>5.7142857142857148E-2</v>
      </c>
      <c r="O92" s="29">
        <f t="shared" si="59"/>
        <v>4.9999999999999996E-2</v>
      </c>
      <c r="P92" s="29">
        <f t="shared" si="59"/>
        <v>4.2857142857142858E-2</v>
      </c>
      <c r="Q92" s="54">
        <v>0.23899999999999999</v>
      </c>
      <c r="R92" s="54">
        <v>7.4</v>
      </c>
      <c r="S92" s="41">
        <f t="shared" si="39"/>
        <v>7.6006442304295296</v>
      </c>
      <c r="T92" s="41">
        <f t="shared" si="60"/>
        <v>7.5517564033675528</v>
      </c>
      <c r="U92" s="41">
        <f t="shared" si="49"/>
        <v>7.4960641207004084</v>
      </c>
      <c r="V92" s="41">
        <f t="shared" si="50"/>
        <v>7.4314531788218474</v>
      </c>
      <c r="W92" s="55">
        <f t="shared" si="51"/>
        <v>7.6011950572690257</v>
      </c>
      <c r="X92" s="41">
        <f t="shared" si="52"/>
        <v>7.5895885782924593</v>
      </c>
      <c r="Y92" s="41">
        <f t="shared" si="53"/>
        <v>7.5906564023259682</v>
      </c>
      <c r="Z92" s="30">
        <f t="shared" si="40"/>
        <v>-1.6120761824279656E-3</v>
      </c>
      <c r="AA92" s="30">
        <f t="shared" si="41"/>
        <v>6.2673638103286328E-2</v>
      </c>
      <c r="AB92" s="30">
        <f t="shared" si="42"/>
        <v>-1.5356970785311045E-9</v>
      </c>
      <c r="AC92" s="30">
        <f t="shared" si="43"/>
        <v>-1.9756856924279938E-18</v>
      </c>
      <c r="AD92" s="30">
        <f t="shared" si="54"/>
        <v>2.5728319585315297E-8</v>
      </c>
      <c r="AE92" s="30">
        <f t="shared" si="55"/>
        <v>-1.458148094505922E-3</v>
      </c>
      <c r="AF92" s="30">
        <f t="shared" si="44"/>
        <v>6.282756619120837E-2</v>
      </c>
      <c r="AG92" s="30">
        <f t="shared" si="45"/>
        <v>-1.535498780740846E-9</v>
      </c>
      <c r="AH92" s="30">
        <f t="shared" si="46"/>
        <v>-1.9756856924279938E-18</v>
      </c>
      <c r="AI92" s="30">
        <f t="shared" si="56"/>
        <v>2.5665137639160516E-8</v>
      </c>
    </row>
    <row r="93" spans="1:35" x14ac:dyDescent="0.3">
      <c r="A93" s="39">
        <v>170.03472222221899</v>
      </c>
      <c r="B93">
        <v>24.3</v>
      </c>
      <c r="C93">
        <v>7.42</v>
      </c>
      <c r="D93" s="39"/>
      <c r="E93" s="39"/>
      <c r="F93" s="39"/>
      <c r="G93" s="39">
        <v>170</v>
      </c>
      <c r="H93" s="40">
        <f t="shared" si="47"/>
        <v>0.24299999999999999</v>
      </c>
      <c r="I93" s="41">
        <f t="shared" si="48"/>
        <v>7.42</v>
      </c>
      <c r="J93" s="39">
        <f t="shared" ref="J93:J97" si="62">$J$91+($J$98-$J$91)*(G93-$G$91)/($G$98-$G$91)</f>
        <v>911.54282193202846</v>
      </c>
      <c r="K93">
        <v>0.24399999999999999</v>
      </c>
      <c r="L93">
        <v>7.45</v>
      </c>
      <c r="M93" s="29">
        <f t="shared" si="59"/>
        <v>6.4285714285714293E-2</v>
      </c>
      <c r="N93" s="29">
        <f t="shared" si="59"/>
        <v>5.7142857142857148E-2</v>
      </c>
      <c r="O93" s="29">
        <f t="shared" si="59"/>
        <v>4.9999999999999996E-2</v>
      </c>
      <c r="P93" s="29">
        <f t="shared" si="59"/>
        <v>4.2857142857142858E-2</v>
      </c>
      <c r="Q93" s="54">
        <v>0.24299999999999999</v>
      </c>
      <c r="R93" s="54">
        <v>7.42</v>
      </c>
      <c r="S93" s="41">
        <f t="shared" si="39"/>
        <v>7.5937692071958152</v>
      </c>
      <c r="T93" s="41">
        <f t="shared" si="60"/>
        <v>7.5448488423551483</v>
      </c>
      <c r="U93" s="41">
        <f t="shared" si="49"/>
        <v>7.4891230311216823</v>
      </c>
      <c r="V93" s="41">
        <f t="shared" si="50"/>
        <v>7.4244775185623508</v>
      </c>
      <c r="W93" s="55">
        <f t="shared" si="51"/>
        <v>7.5943204180583379</v>
      </c>
      <c r="X93" s="41">
        <f t="shared" si="52"/>
        <v>7.5833772630287193</v>
      </c>
      <c r="Y93" s="41">
        <f t="shared" si="53"/>
        <v>7.5843858714846126</v>
      </c>
      <c r="Z93" s="30">
        <f t="shared" si="40"/>
        <v>-1.5165515090791936E-3</v>
      </c>
      <c r="AA93" s="30">
        <f t="shared" si="41"/>
        <v>6.2769162776635093E-2</v>
      </c>
      <c r="AB93" s="30">
        <f t="shared" si="42"/>
        <v>-1.5612413046392078E-9</v>
      </c>
      <c r="AC93" s="30">
        <f t="shared" si="43"/>
        <v>-2.0087515617573328E-18</v>
      </c>
      <c r="AD93" s="30">
        <f t="shared" si="54"/>
        <v>2.6098932067734683E-8</v>
      </c>
      <c r="AE93" s="30">
        <f t="shared" si="55"/>
        <v>-1.3709380270129688E-3</v>
      </c>
      <c r="AF93" s="30">
        <f t="shared" si="44"/>
        <v>6.291477625870133E-2</v>
      </c>
      <c r="AG93" s="30">
        <f t="shared" si="45"/>
        <v>-1.5610537181362156E-9</v>
      </c>
      <c r="AH93" s="30">
        <f t="shared" si="46"/>
        <v>-2.0087515617573328E-18</v>
      </c>
      <c r="AI93" s="30">
        <f t="shared" si="56"/>
        <v>2.6038390059350235E-8</v>
      </c>
    </row>
    <row r="94" spans="1:35" x14ac:dyDescent="0.3">
      <c r="A94" s="39">
        <v>171.03819444444525</v>
      </c>
      <c r="B94">
        <v>24.2</v>
      </c>
      <c r="C94">
        <v>7.42</v>
      </c>
      <c r="D94" s="39">
        <v>24.2</v>
      </c>
      <c r="E94" s="39"/>
      <c r="F94" s="39"/>
      <c r="G94" s="39">
        <v>171</v>
      </c>
      <c r="H94" s="40">
        <f t="shared" si="47"/>
        <v>0.24199999999999999</v>
      </c>
      <c r="I94" s="41">
        <f t="shared" si="48"/>
        <v>7.42</v>
      </c>
      <c r="J94" s="39">
        <f t="shared" si="62"/>
        <v>919.85716570628858</v>
      </c>
      <c r="K94">
        <v>0.24099999999999999</v>
      </c>
      <c r="L94">
        <v>7.48</v>
      </c>
      <c r="M94" s="29">
        <f t="shared" si="59"/>
        <v>6.4285714285714293E-2</v>
      </c>
      <c r="N94" s="29">
        <f t="shared" si="59"/>
        <v>5.7142857142857148E-2</v>
      </c>
      <c r="O94" s="29">
        <f t="shared" si="59"/>
        <v>4.9999999999999996E-2</v>
      </c>
      <c r="P94" s="29">
        <f t="shared" si="59"/>
        <v>4.2857142857142858E-2</v>
      </c>
      <c r="Q94" s="54">
        <v>0.24199999999999999</v>
      </c>
      <c r="R94" s="54">
        <v>7.42</v>
      </c>
      <c r="S94" s="41">
        <f t="shared" si="39"/>
        <v>7.5954777413744505</v>
      </c>
      <c r="T94" s="41">
        <f t="shared" si="60"/>
        <v>7.5465654228138916</v>
      </c>
      <c r="U94" s="41">
        <f t="shared" si="49"/>
        <v>7.490847901567359</v>
      </c>
      <c r="V94" s="41">
        <f t="shared" si="50"/>
        <v>7.4262109352579309</v>
      </c>
      <c r="W94" s="55">
        <f t="shared" si="51"/>
        <v>7.5960288572643666</v>
      </c>
      <c r="X94" s="41">
        <f t="shared" si="52"/>
        <v>7.584920542192207</v>
      </c>
      <c r="Y94" s="41">
        <f t="shared" si="53"/>
        <v>7.5859439626157608</v>
      </c>
      <c r="Z94" s="30">
        <f t="shared" si="40"/>
        <v>-1.540351124727866E-3</v>
      </c>
      <c r="AA94" s="30">
        <f t="shared" si="41"/>
        <v>6.2745363160986431E-2</v>
      </c>
      <c r="AB94" s="30">
        <f t="shared" si="42"/>
        <v>-1.5548551430519675E-9</v>
      </c>
      <c r="AC94" s="30">
        <f t="shared" si="43"/>
        <v>-2.0004850944249978E-18</v>
      </c>
      <c r="AD94" s="30">
        <f t="shared" si="54"/>
        <v>2.6006353276256439E-8</v>
      </c>
      <c r="AE94" s="30">
        <f t="shared" si="55"/>
        <v>-1.3926551548207953E-3</v>
      </c>
      <c r="AF94" s="30">
        <f t="shared" si="44"/>
        <v>6.2893059130893492E-2</v>
      </c>
      <c r="AG94" s="30">
        <f t="shared" si="45"/>
        <v>-1.5546648737849478E-9</v>
      </c>
      <c r="AH94" s="30">
        <f t="shared" si="46"/>
        <v>-2.0004850944249978E-18</v>
      </c>
      <c r="AI94" s="30">
        <f t="shared" si="56"/>
        <v>2.5945141128716695E-8</v>
      </c>
    </row>
    <row r="95" spans="1:35" x14ac:dyDescent="0.3">
      <c r="A95" s="39">
        <v>172.03472222221899</v>
      </c>
      <c r="B95">
        <v>24.2</v>
      </c>
      <c r="C95">
        <v>7.4</v>
      </c>
      <c r="D95" s="39"/>
      <c r="E95" s="39"/>
      <c r="F95" s="39"/>
      <c r="G95" s="39">
        <v>172</v>
      </c>
      <c r="H95" s="40">
        <f t="shared" si="47"/>
        <v>0.24199999999999999</v>
      </c>
      <c r="I95" s="41">
        <f t="shared" si="48"/>
        <v>7.4</v>
      </c>
      <c r="J95" s="39">
        <f t="shared" si="62"/>
        <v>928.17150948054871</v>
      </c>
      <c r="K95">
        <v>0.23899999999999999</v>
      </c>
      <c r="L95">
        <v>7.42</v>
      </c>
      <c r="M95" s="29">
        <f t="shared" si="59"/>
        <v>6.4285714285714293E-2</v>
      </c>
      <c r="N95" s="29">
        <f t="shared" si="59"/>
        <v>5.7142857142857148E-2</v>
      </c>
      <c r="O95" s="29">
        <f t="shared" si="59"/>
        <v>4.9999999999999996E-2</v>
      </c>
      <c r="P95" s="29">
        <f t="shared" si="59"/>
        <v>4.2857142857142858E-2</v>
      </c>
      <c r="Q95" s="54">
        <v>0.24199999999999999</v>
      </c>
      <c r="R95" s="54">
        <v>7.4</v>
      </c>
      <c r="S95" s="41">
        <f t="shared" si="39"/>
        <v>7.5954777413744505</v>
      </c>
      <c r="T95" s="41">
        <f t="shared" si="60"/>
        <v>7.5465654228138916</v>
      </c>
      <c r="U95" s="41">
        <f t="shared" si="49"/>
        <v>7.490847901567359</v>
      </c>
      <c r="V95" s="41">
        <f t="shared" si="50"/>
        <v>7.4262109352579309</v>
      </c>
      <c r="W95" s="55">
        <f t="shared" si="51"/>
        <v>7.5960288572643666</v>
      </c>
      <c r="X95" s="41">
        <f t="shared" si="52"/>
        <v>7.584920542192207</v>
      </c>
      <c r="Y95" s="41">
        <f t="shared" si="53"/>
        <v>7.5859439626157608</v>
      </c>
      <c r="Z95" s="30">
        <f t="shared" si="40"/>
        <v>-1.540351124727866E-3</v>
      </c>
      <c r="AA95" s="30">
        <f t="shared" si="41"/>
        <v>6.2745363160986431E-2</v>
      </c>
      <c r="AB95" s="30">
        <f t="shared" si="42"/>
        <v>-1.5548551430519675E-9</v>
      </c>
      <c r="AC95" s="30">
        <f t="shared" si="43"/>
        <v>-2.0004850944249978E-18</v>
      </c>
      <c r="AD95" s="30">
        <f t="shared" si="54"/>
        <v>2.6006353276256439E-8</v>
      </c>
      <c r="AE95" s="30">
        <f t="shared" si="55"/>
        <v>-1.3926551548207953E-3</v>
      </c>
      <c r="AF95" s="30">
        <f t="shared" si="44"/>
        <v>6.2893059130893492E-2</v>
      </c>
      <c r="AG95" s="30">
        <f t="shared" si="45"/>
        <v>-1.5546648737849478E-9</v>
      </c>
      <c r="AH95" s="30">
        <f t="shared" si="46"/>
        <v>-2.0004850944249978E-18</v>
      </c>
      <c r="AI95" s="30">
        <f t="shared" si="56"/>
        <v>2.5945141128716695E-8</v>
      </c>
    </row>
    <row r="96" spans="1:35" x14ac:dyDescent="0.3">
      <c r="A96" s="39">
        <v>173.03472222221899</v>
      </c>
      <c r="B96">
        <v>24.1</v>
      </c>
      <c r="C96">
        <v>7.42</v>
      </c>
      <c r="D96" s="39"/>
      <c r="E96" s="39"/>
      <c r="F96" s="39"/>
      <c r="G96" s="39">
        <v>173</v>
      </c>
      <c r="H96" s="40">
        <f t="shared" si="47"/>
        <v>0.24100000000000002</v>
      </c>
      <c r="I96" s="41">
        <f t="shared" si="48"/>
        <v>7.42</v>
      </c>
      <c r="J96" s="39">
        <f t="shared" si="62"/>
        <v>936.48585325480883</v>
      </c>
      <c r="K96">
        <v>0.24199999999999999</v>
      </c>
      <c r="L96">
        <v>7.44</v>
      </c>
      <c r="M96" s="29">
        <f t="shared" si="59"/>
        <v>6.4285714285714293E-2</v>
      </c>
      <c r="N96" s="29">
        <f t="shared" si="59"/>
        <v>5.7142857142857148E-2</v>
      </c>
      <c r="O96" s="29">
        <f t="shared" si="59"/>
        <v>4.9999999999999996E-2</v>
      </c>
      <c r="P96" s="29">
        <f t="shared" si="59"/>
        <v>4.2857142857142858E-2</v>
      </c>
      <c r="Q96" s="54">
        <v>0.24099999999999999</v>
      </c>
      <c r="R96" s="54">
        <v>7.42</v>
      </c>
      <c r="S96" s="41">
        <f t="shared" si="39"/>
        <v>7.597193053717306</v>
      </c>
      <c r="T96" s="41">
        <f t="shared" si="60"/>
        <v>7.5482888397860002</v>
      </c>
      <c r="U96" s="41">
        <f t="shared" si="49"/>
        <v>7.4925796695100493</v>
      </c>
      <c r="V96" s="41">
        <f t="shared" si="50"/>
        <v>7.4279513132501718</v>
      </c>
      <c r="W96" s="55">
        <f t="shared" si="51"/>
        <v>7.5977440739508202</v>
      </c>
      <c r="X96" s="41">
        <f t="shared" si="52"/>
        <v>7.5864701528354956</v>
      </c>
      <c r="Y96" s="41">
        <f t="shared" si="53"/>
        <v>7.5875083801773995</v>
      </c>
      <c r="Z96" s="30">
        <f t="shared" si="40"/>
        <v>-1.5642049817305378E-3</v>
      </c>
      <c r="AA96" s="30">
        <f t="shared" si="41"/>
        <v>6.272150930398375E-2</v>
      </c>
      <c r="AB96" s="30">
        <f t="shared" si="42"/>
        <v>-1.5484690513411274E-9</v>
      </c>
      <c r="AC96" s="30">
        <f t="shared" si="43"/>
        <v>-1.9922186270926635E-18</v>
      </c>
      <c r="AD96" s="30">
        <f t="shared" si="54"/>
        <v>2.5913725089589382E-8</v>
      </c>
      <c r="AE96" s="30">
        <f t="shared" si="55"/>
        <v>-1.414429029006506E-3</v>
      </c>
      <c r="AF96" s="30">
        <f t="shared" si="44"/>
        <v>6.2871285256707793E-2</v>
      </c>
      <c r="AG96" s="30">
        <f t="shared" si="45"/>
        <v>-1.5482761025371761E-9</v>
      </c>
      <c r="AH96" s="30">
        <f t="shared" si="46"/>
        <v>-1.9922186270926635E-18</v>
      </c>
      <c r="AI96" s="30">
        <f t="shared" si="56"/>
        <v>2.5851849551670259E-8</v>
      </c>
    </row>
    <row r="97" spans="1:35" x14ac:dyDescent="0.3">
      <c r="A97" s="39">
        <v>174.04513888889051</v>
      </c>
      <c r="B97">
        <v>24.3</v>
      </c>
      <c r="C97">
        <v>7.45</v>
      </c>
      <c r="D97" s="39">
        <v>0</v>
      </c>
      <c r="E97" s="39"/>
      <c r="F97" s="39"/>
      <c r="G97" s="39">
        <v>174</v>
      </c>
      <c r="H97" s="40">
        <f t="shared" si="47"/>
        <v>0.24299999999999999</v>
      </c>
      <c r="I97" s="41">
        <f t="shared" si="48"/>
        <v>7.45</v>
      </c>
      <c r="J97" s="39">
        <f t="shared" si="62"/>
        <v>944.80019702906884</v>
      </c>
      <c r="K97">
        <v>0.23799999999999999</v>
      </c>
      <c r="L97">
        <v>7.48</v>
      </c>
      <c r="M97" s="29">
        <f t="shared" ref="M97:P112" si="63">M96</f>
        <v>6.4285714285714293E-2</v>
      </c>
      <c r="N97" s="29">
        <f t="shared" si="63"/>
        <v>5.7142857142857148E-2</v>
      </c>
      <c r="O97" s="29">
        <f t="shared" si="63"/>
        <v>4.9999999999999996E-2</v>
      </c>
      <c r="P97" s="29">
        <f t="shared" si="63"/>
        <v>4.2857142857142858E-2</v>
      </c>
      <c r="Q97" s="54">
        <v>0.24299999999999999</v>
      </c>
      <c r="R97" s="54">
        <v>7.45</v>
      </c>
      <c r="S97" s="41">
        <f t="shared" si="39"/>
        <v>7.5937692071958152</v>
      </c>
      <c r="T97" s="41">
        <f t="shared" si="60"/>
        <v>7.5448488423551483</v>
      </c>
      <c r="U97" s="41">
        <f t="shared" si="49"/>
        <v>7.4891230311216823</v>
      </c>
      <c r="V97" s="41">
        <f t="shared" si="50"/>
        <v>7.4244775185623508</v>
      </c>
      <c r="W97" s="55">
        <f t="shared" si="51"/>
        <v>7.5943204180583379</v>
      </c>
      <c r="X97" s="41">
        <f t="shared" si="52"/>
        <v>7.5833772630287193</v>
      </c>
      <c r="Y97" s="41">
        <f t="shared" si="53"/>
        <v>7.5843858714846126</v>
      </c>
      <c r="Z97" s="30">
        <f t="shared" si="40"/>
        <v>-1.5165515090791936E-3</v>
      </c>
      <c r="AA97" s="30">
        <f t="shared" si="41"/>
        <v>6.2769162776635093E-2</v>
      </c>
      <c r="AB97" s="30">
        <f t="shared" si="42"/>
        <v>-1.5612413046392078E-9</v>
      </c>
      <c r="AC97" s="30">
        <f t="shared" si="43"/>
        <v>-2.0087515617573328E-18</v>
      </c>
      <c r="AD97" s="30">
        <f t="shared" si="54"/>
        <v>2.6098932067734683E-8</v>
      </c>
      <c r="AE97" s="30">
        <f t="shared" si="55"/>
        <v>-1.3709380270129688E-3</v>
      </c>
      <c r="AF97" s="30">
        <f t="shared" si="44"/>
        <v>6.291477625870133E-2</v>
      </c>
      <c r="AG97" s="30">
        <f t="shared" si="45"/>
        <v>-1.5610537181362156E-9</v>
      </c>
      <c r="AH97" s="30">
        <f t="shared" si="46"/>
        <v>-2.0087515617573328E-18</v>
      </c>
      <c r="AI97" s="30">
        <f t="shared" si="56"/>
        <v>2.6038390059350235E-8</v>
      </c>
    </row>
    <row r="98" spans="1:35" x14ac:dyDescent="0.3">
      <c r="A98" s="39">
        <v>175.02777777778101</v>
      </c>
      <c r="B98">
        <v>24.2</v>
      </c>
      <c r="C98">
        <v>7.46</v>
      </c>
      <c r="D98" s="39"/>
      <c r="E98" s="39">
        <v>966.94995117187511</v>
      </c>
      <c r="F98" s="39">
        <v>939.27913043478293</v>
      </c>
      <c r="G98" s="39">
        <v>175</v>
      </c>
      <c r="H98" s="40">
        <f t="shared" si="47"/>
        <v>0.24199999999999999</v>
      </c>
      <c r="I98" s="41">
        <f t="shared" si="48"/>
        <v>7.46</v>
      </c>
      <c r="J98" s="42">
        <f>AVERAGE(E98:F98)</f>
        <v>953.11454080332896</v>
      </c>
      <c r="K98">
        <v>0.22900000000000001</v>
      </c>
      <c r="L98">
        <v>7.43</v>
      </c>
      <c r="M98" s="29">
        <f t="shared" si="63"/>
        <v>6.4285714285714293E-2</v>
      </c>
      <c r="N98" s="29">
        <f t="shared" si="63"/>
        <v>5.7142857142857148E-2</v>
      </c>
      <c r="O98" s="29">
        <f t="shared" si="63"/>
        <v>4.9999999999999996E-2</v>
      </c>
      <c r="P98" s="29">
        <f t="shared" si="63"/>
        <v>4.2857142857142858E-2</v>
      </c>
      <c r="Q98" s="54">
        <v>0.24199999999999999</v>
      </c>
      <c r="R98" s="54">
        <v>7.46</v>
      </c>
      <c r="S98" s="41">
        <f t="shared" si="39"/>
        <v>7.5954777413744505</v>
      </c>
      <c r="T98" s="41">
        <f t="shared" si="60"/>
        <v>7.5465654228138916</v>
      </c>
      <c r="U98" s="41">
        <f t="shared" si="49"/>
        <v>7.490847901567359</v>
      </c>
      <c r="V98" s="41">
        <f t="shared" si="50"/>
        <v>7.4262109352579309</v>
      </c>
      <c r="W98" s="55">
        <f t="shared" si="51"/>
        <v>7.5960288572643666</v>
      </c>
      <c r="X98" s="41">
        <f t="shared" si="52"/>
        <v>7.584920542192207</v>
      </c>
      <c r="Y98" s="41">
        <f t="shared" si="53"/>
        <v>7.5859439626157608</v>
      </c>
      <c r="Z98" s="30">
        <f t="shared" si="40"/>
        <v>-1.540351124727866E-3</v>
      </c>
      <c r="AA98" s="30">
        <f t="shared" si="41"/>
        <v>6.2745363160986431E-2</v>
      </c>
      <c r="AB98" s="30">
        <f t="shared" si="42"/>
        <v>-1.5548551430519675E-9</v>
      </c>
      <c r="AC98" s="30">
        <f t="shared" si="43"/>
        <v>-2.0004850944249978E-18</v>
      </c>
      <c r="AD98" s="30">
        <f t="shared" si="54"/>
        <v>2.6006353276256439E-8</v>
      </c>
      <c r="AE98" s="30">
        <f t="shared" si="55"/>
        <v>-1.3926551548207953E-3</v>
      </c>
      <c r="AF98" s="30">
        <f t="shared" si="44"/>
        <v>6.2893059130893492E-2</v>
      </c>
      <c r="AG98" s="30">
        <f t="shared" si="45"/>
        <v>-1.5546648737849478E-9</v>
      </c>
      <c r="AH98" s="30">
        <f t="shared" si="46"/>
        <v>-2.0004850944249978E-18</v>
      </c>
      <c r="AI98" s="30">
        <f t="shared" si="56"/>
        <v>2.5945141128716695E-8</v>
      </c>
    </row>
    <row r="99" spans="1:35" x14ac:dyDescent="0.3">
      <c r="A99" s="39">
        <v>176.03819444444525</v>
      </c>
      <c r="B99">
        <v>24</v>
      </c>
      <c r="C99">
        <v>7.43</v>
      </c>
      <c r="D99" s="39">
        <v>43.8</v>
      </c>
      <c r="E99" s="39"/>
      <c r="F99" s="39"/>
      <c r="G99" s="39">
        <v>176</v>
      </c>
      <c r="H99" s="40">
        <f t="shared" si="47"/>
        <v>0.24</v>
      </c>
      <c r="I99" s="41">
        <f t="shared" si="48"/>
        <v>7.43</v>
      </c>
      <c r="J99" s="39">
        <f>$J$98+($J$106-$J$98)*(G99-$G$98)/($G$106-$G$98)</f>
        <v>938.53201933355763</v>
      </c>
      <c r="K99">
        <v>0.24399999999999999</v>
      </c>
      <c r="L99">
        <v>7.43</v>
      </c>
      <c r="M99" s="29">
        <f t="shared" si="63"/>
        <v>6.4285714285714293E-2</v>
      </c>
      <c r="N99" s="29">
        <f t="shared" si="63"/>
        <v>5.7142857142857148E-2</v>
      </c>
      <c r="O99" s="29">
        <f t="shared" si="63"/>
        <v>4.9999999999999996E-2</v>
      </c>
      <c r="P99" s="29">
        <f t="shared" si="63"/>
        <v>4.2857142857142858E-2</v>
      </c>
      <c r="Q99" s="54">
        <v>0.24</v>
      </c>
      <c r="R99" s="54">
        <v>7.43</v>
      </c>
      <c r="S99" s="41">
        <f t="shared" si="39"/>
        <v>7.5989151984439243</v>
      </c>
      <c r="T99" s="41">
        <f t="shared" si="60"/>
        <v>7.5500191481295209</v>
      </c>
      <c r="U99" s="41">
        <f t="shared" si="49"/>
        <v>7.4943183904844579</v>
      </c>
      <c r="V99" s="41">
        <f t="shared" si="50"/>
        <v>7.4296987087918875</v>
      </c>
      <c r="W99" s="55">
        <f t="shared" si="51"/>
        <v>7.5994661223298126</v>
      </c>
      <c r="X99" s="41">
        <f t="shared" si="52"/>
        <v>7.588026147230801</v>
      </c>
      <c r="Y99" s="41">
        <f t="shared" si="53"/>
        <v>7.5890791759442093</v>
      </c>
      <c r="Z99" s="30">
        <f t="shared" si="40"/>
        <v>-1.588113270503555E-3</v>
      </c>
      <c r="AA99" s="30">
        <f t="shared" si="41"/>
        <v>6.2697601015210741E-2</v>
      </c>
      <c r="AB99" s="30">
        <f t="shared" si="42"/>
        <v>-1.5420830297519907E-9</v>
      </c>
      <c r="AC99" s="30">
        <f t="shared" si="43"/>
        <v>-1.9839521597603285E-18</v>
      </c>
      <c r="AD99" s="30">
        <f t="shared" si="54"/>
        <v>2.5821047271794591E-8</v>
      </c>
      <c r="AE99" s="30">
        <f t="shared" si="55"/>
        <v>-1.4362599185872374E-3</v>
      </c>
      <c r="AF99" s="30">
        <f t="shared" si="44"/>
        <v>6.284945436712705E-2</v>
      </c>
      <c r="AG99" s="30">
        <f t="shared" si="45"/>
        <v>-1.5418874047394613E-9</v>
      </c>
      <c r="AH99" s="30">
        <f t="shared" si="46"/>
        <v>-1.9839521597603285E-18</v>
      </c>
      <c r="AI99" s="30">
        <f t="shared" si="56"/>
        <v>2.5758515123815911E-8</v>
      </c>
    </row>
    <row r="100" spans="1:35" x14ac:dyDescent="0.3">
      <c r="A100" s="39">
        <v>177.03472222221899</v>
      </c>
      <c r="B100">
        <v>24.2</v>
      </c>
      <c r="C100">
        <v>7.4</v>
      </c>
      <c r="D100" s="39"/>
      <c r="E100" s="39"/>
      <c r="F100" s="39"/>
      <c r="G100" s="39">
        <v>177</v>
      </c>
      <c r="H100" s="40">
        <f t="shared" si="47"/>
        <v>0.24199999999999999</v>
      </c>
      <c r="I100" s="41">
        <f t="shared" si="48"/>
        <v>7.4</v>
      </c>
      <c r="J100" s="39">
        <f t="shared" ref="J100:J105" si="64">$J$98+($J$106-$J$98)*(G100-$G$98)/($G$106-$G$98)</f>
        <v>923.94949786378629</v>
      </c>
      <c r="K100">
        <v>0.24099999999999999</v>
      </c>
      <c r="L100">
        <v>7.43</v>
      </c>
      <c r="M100" s="29">
        <f t="shared" si="63"/>
        <v>6.4285714285714293E-2</v>
      </c>
      <c r="N100" s="29">
        <f t="shared" si="63"/>
        <v>5.7142857142857148E-2</v>
      </c>
      <c r="O100" s="29">
        <f t="shared" si="63"/>
        <v>4.9999999999999996E-2</v>
      </c>
      <c r="P100" s="29">
        <f t="shared" si="63"/>
        <v>4.2857142857142858E-2</v>
      </c>
      <c r="Q100" s="54">
        <v>0.24199999999999999</v>
      </c>
      <c r="R100" s="54">
        <v>7.4</v>
      </c>
      <c r="S100" s="41">
        <f t="shared" si="39"/>
        <v>7.5954777413744505</v>
      </c>
      <c r="T100" s="41">
        <f t="shared" si="60"/>
        <v>7.5465654228138916</v>
      </c>
      <c r="U100" s="41">
        <f t="shared" si="49"/>
        <v>7.490847901567359</v>
      </c>
      <c r="V100" s="41">
        <f t="shared" si="50"/>
        <v>7.4262109352579309</v>
      </c>
      <c r="W100" s="55">
        <f t="shared" si="51"/>
        <v>7.5960288572643666</v>
      </c>
      <c r="X100" s="41">
        <f t="shared" si="52"/>
        <v>7.584920542192207</v>
      </c>
      <c r="Y100" s="41">
        <f t="shared" si="53"/>
        <v>7.5859439626157608</v>
      </c>
      <c r="Z100" s="30">
        <f t="shared" si="40"/>
        <v>-1.540351124727866E-3</v>
      </c>
      <c r="AA100" s="30">
        <f t="shared" si="41"/>
        <v>6.2745363160986431E-2</v>
      </c>
      <c r="AB100" s="30">
        <f t="shared" si="42"/>
        <v>-1.5548551430519675E-9</v>
      </c>
      <c r="AC100" s="30">
        <f t="shared" si="43"/>
        <v>-2.0004850944249978E-18</v>
      </c>
      <c r="AD100" s="30">
        <f t="shared" si="54"/>
        <v>2.6006353276256439E-8</v>
      </c>
      <c r="AE100" s="30">
        <f t="shared" si="55"/>
        <v>-1.3926551548207953E-3</v>
      </c>
      <c r="AF100" s="30">
        <f t="shared" si="44"/>
        <v>6.2893059130893492E-2</v>
      </c>
      <c r="AG100" s="30">
        <f t="shared" si="45"/>
        <v>-1.5546648737849478E-9</v>
      </c>
      <c r="AH100" s="30">
        <f t="shared" si="46"/>
        <v>-2.0004850944249978E-18</v>
      </c>
      <c r="AI100" s="30">
        <f t="shared" si="56"/>
        <v>2.5945141128716695E-8</v>
      </c>
    </row>
    <row r="101" spans="1:35" x14ac:dyDescent="0.3">
      <c r="A101" s="39">
        <v>178.03819444444525</v>
      </c>
      <c r="B101">
        <v>24</v>
      </c>
      <c r="C101">
        <v>7.41</v>
      </c>
      <c r="D101" s="39"/>
      <c r="E101" s="39"/>
      <c r="F101" s="39"/>
      <c r="G101" s="39">
        <v>178</v>
      </c>
      <c r="H101" s="40">
        <f t="shared" si="47"/>
        <v>0.24</v>
      </c>
      <c r="I101" s="41">
        <f t="shared" si="48"/>
        <v>7.41</v>
      </c>
      <c r="J101" s="39">
        <f t="shared" si="64"/>
        <v>909.36697639401496</v>
      </c>
      <c r="K101">
        <v>0.247</v>
      </c>
      <c r="L101">
        <v>7.43</v>
      </c>
      <c r="M101" s="29">
        <f t="shared" si="63"/>
        <v>6.4285714285714293E-2</v>
      </c>
      <c r="N101" s="29">
        <f t="shared" si="63"/>
        <v>5.7142857142857148E-2</v>
      </c>
      <c r="O101" s="29">
        <f t="shared" si="63"/>
        <v>4.9999999999999996E-2</v>
      </c>
      <c r="P101" s="29">
        <f t="shared" si="63"/>
        <v>4.2857142857142858E-2</v>
      </c>
      <c r="Q101" s="54">
        <v>0.24</v>
      </c>
      <c r="R101" s="54">
        <v>7.41</v>
      </c>
      <c r="S101" s="41">
        <f t="shared" si="39"/>
        <v>7.5989151984439243</v>
      </c>
      <c r="T101" s="41">
        <f t="shared" si="60"/>
        <v>7.5500191481295209</v>
      </c>
      <c r="U101" s="41">
        <f t="shared" si="49"/>
        <v>7.4943183904844579</v>
      </c>
      <c r="V101" s="41">
        <f t="shared" si="50"/>
        <v>7.4296987087918875</v>
      </c>
      <c r="W101" s="55">
        <f t="shared" si="51"/>
        <v>7.5994661223298126</v>
      </c>
      <c r="X101" s="41">
        <f t="shared" si="52"/>
        <v>7.588026147230801</v>
      </c>
      <c r="Y101" s="41">
        <f t="shared" si="53"/>
        <v>7.5890791759442093</v>
      </c>
      <c r="Z101" s="30">
        <f t="shared" si="40"/>
        <v>-1.588113270503555E-3</v>
      </c>
      <c r="AA101" s="30">
        <f t="shared" si="41"/>
        <v>6.2697601015210741E-2</v>
      </c>
      <c r="AB101" s="30">
        <f t="shared" si="42"/>
        <v>-1.5420830297519907E-9</v>
      </c>
      <c r="AC101" s="30">
        <f t="shared" si="43"/>
        <v>-1.9839521597603285E-18</v>
      </c>
      <c r="AD101" s="30">
        <f t="shared" si="54"/>
        <v>2.5821047271794591E-8</v>
      </c>
      <c r="AE101" s="30">
        <f t="shared" si="55"/>
        <v>-1.4362599185872374E-3</v>
      </c>
      <c r="AF101" s="30">
        <f t="shared" si="44"/>
        <v>6.284945436712705E-2</v>
      </c>
      <c r="AG101" s="30">
        <f t="shared" si="45"/>
        <v>-1.5418874047394613E-9</v>
      </c>
      <c r="AH101" s="30">
        <f t="shared" si="46"/>
        <v>-1.9839521597603285E-18</v>
      </c>
      <c r="AI101" s="30">
        <f t="shared" si="56"/>
        <v>2.5758515123815911E-8</v>
      </c>
    </row>
    <row r="102" spans="1:35" x14ac:dyDescent="0.3">
      <c r="A102" s="39">
        <v>179.03472222221899</v>
      </c>
      <c r="B102">
        <v>24</v>
      </c>
      <c r="C102">
        <v>7.45</v>
      </c>
      <c r="D102" s="39"/>
      <c r="E102" s="39"/>
      <c r="F102" s="39"/>
      <c r="G102" s="39">
        <v>179</v>
      </c>
      <c r="H102" s="40">
        <f t="shared" si="47"/>
        <v>0.24</v>
      </c>
      <c r="I102" s="41">
        <f t="shared" si="48"/>
        <v>7.45</v>
      </c>
      <c r="J102" s="39">
        <f t="shared" si="64"/>
        <v>894.78445492424362</v>
      </c>
      <c r="K102">
        <v>0.252</v>
      </c>
      <c r="L102">
        <v>7.41</v>
      </c>
      <c r="M102" s="29">
        <f t="shared" si="63"/>
        <v>6.4285714285714293E-2</v>
      </c>
      <c r="N102" s="29">
        <f t="shared" si="63"/>
        <v>5.7142857142857148E-2</v>
      </c>
      <c r="O102" s="29">
        <f t="shared" si="63"/>
        <v>4.9999999999999996E-2</v>
      </c>
      <c r="P102" s="29">
        <f t="shared" si="63"/>
        <v>4.2857142857142858E-2</v>
      </c>
      <c r="Q102" s="54">
        <v>0.24</v>
      </c>
      <c r="R102" s="54">
        <v>7.45</v>
      </c>
      <c r="S102" s="41">
        <f t="shared" si="39"/>
        <v>7.5989151984439243</v>
      </c>
      <c r="T102" s="41">
        <f t="shared" si="60"/>
        <v>7.5500191481295209</v>
      </c>
      <c r="U102" s="41">
        <f t="shared" si="49"/>
        <v>7.4943183904844579</v>
      </c>
      <c r="V102" s="41">
        <f t="shared" si="50"/>
        <v>7.4296987087918875</v>
      </c>
      <c r="W102" s="55">
        <f t="shared" si="51"/>
        <v>7.5994661223298126</v>
      </c>
      <c r="X102" s="41">
        <f t="shared" si="52"/>
        <v>7.588026147230801</v>
      </c>
      <c r="Y102" s="41">
        <f t="shared" si="53"/>
        <v>7.5890791759442093</v>
      </c>
      <c r="Z102" s="30">
        <f t="shared" si="40"/>
        <v>-1.588113270503555E-3</v>
      </c>
      <c r="AA102" s="30">
        <f t="shared" si="41"/>
        <v>6.2697601015210741E-2</v>
      </c>
      <c r="AB102" s="30">
        <f t="shared" si="42"/>
        <v>-1.5420830297519907E-9</v>
      </c>
      <c r="AC102" s="30">
        <f t="shared" si="43"/>
        <v>-1.9839521597603285E-18</v>
      </c>
      <c r="AD102" s="30">
        <f t="shared" si="54"/>
        <v>2.5821047271794591E-8</v>
      </c>
      <c r="AE102" s="30">
        <f t="shared" si="55"/>
        <v>-1.4362599185872374E-3</v>
      </c>
      <c r="AF102" s="30">
        <f t="shared" si="44"/>
        <v>6.284945436712705E-2</v>
      </c>
      <c r="AG102" s="30">
        <f t="shared" si="45"/>
        <v>-1.5418874047394613E-9</v>
      </c>
      <c r="AH102" s="30">
        <f t="shared" si="46"/>
        <v>-1.9839521597603285E-18</v>
      </c>
      <c r="AI102" s="30">
        <f t="shared" si="56"/>
        <v>2.5758515123815911E-8</v>
      </c>
    </row>
    <row r="103" spans="1:35" x14ac:dyDescent="0.3">
      <c r="A103" s="39">
        <v>180.03472222221899</v>
      </c>
      <c r="B103">
        <v>24.4</v>
      </c>
      <c r="C103">
        <v>7.41</v>
      </c>
      <c r="D103" s="39"/>
      <c r="E103" s="39"/>
      <c r="F103" s="39"/>
      <c r="G103" s="39">
        <v>180</v>
      </c>
      <c r="H103" s="40">
        <f t="shared" si="47"/>
        <v>0.24399999999999999</v>
      </c>
      <c r="I103" s="41">
        <f t="shared" si="48"/>
        <v>7.41</v>
      </c>
      <c r="J103" s="39">
        <f t="shared" si="64"/>
        <v>880.20193345447217</v>
      </c>
      <c r="K103">
        <v>0.23699999999999999</v>
      </c>
      <c r="L103">
        <v>7.44</v>
      </c>
      <c r="M103" s="29">
        <f t="shared" si="63"/>
        <v>6.4285714285714293E-2</v>
      </c>
      <c r="N103" s="29">
        <f t="shared" si="63"/>
        <v>5.7142857142857148E-2</v>
      </c>
      <c r="O103" s="29">
        <f t="shared" si="63"/>
        <v>4.9999999999999996E-2</v>
      </c>
      <c r="P103" s="29">
        <f t="shared" si="63"/>
        <v>4.2857142857142858E-2</v>
      </c>
      <c r="Q103" s="54">
        <v>0.24399999999999999</v>
      </c>
      <c r="R103" s="54">
        <v>7.41</v>
      </c>
      <c r="S103" s="41">
        <f t="shared" si="39"/>
        <v>7.5920673976070923</v>
      </c>
      <c r="T103" s="41">
        <f t="shared" si="60"/>
        <v>7.5431390442061677</v>
      </c>
      <c r="U103" s="41">
        <f t="shared" si="49"/>
        <v>7.487405003302638</v>
      </c>
      <c r="V103" s="41">
        <f t="shared" si="50"/>
        <v>7.4227510075855747</v>
      </c>
      <c r="W103" s="55">
        <f t="shared" si="51"/>
        <v>7.5926187027657521</v>
      </c>
      <c r="X103" s="41">
        <f t="shared" si="52"/>
        <v>7.5818402637046542</v>
      </c>
      <c r="Y103" s="41">
        <f t="shared" si="53"/>
        <v>7.5828340556341818</v>
      </c>
      <c r="Z103" s="30">
        <f t="shared" si="40"/>
        <v>-1.4928059453255906E-3</v>
      </c>
      <c r="AA103" s="30">
        <f t="shared" si="41"/>
        <v>6.2792908340388698E-2</v>
      </c>
      <c r="AB103" s="30">
        <f t="shared" si="42"/>
        <v>-1.5676275358587776E-9</v>
      </c>
      <c r="AC103" s="30">
        <f t="shared" si="43"/>
        <v>-2.0170180290896675E-18</v>
      </c>
      <c r="AD103" s="30">
        <f t="shared" si="54"/>
        <v>2.6191461698360881E-8</v>
      </c>
      <c r="AE103" s="30">
        <f t="shared" si="55"/>
        <v>-1.3492773784729742E-3</v>
      </c>
      <c r="AF103" s="30">
        <f t="shared" si="44"/>
        <v>6.2936436907241322E-2</v>
      </c>
      <c r="AG103" s="30">
        <f t="shared" si="45"/>
        <v>-1.5674426352468745E-9</v>
      </c>
      <c r="AH103" s="30">
        <f t="shared" si="46"/>
        <v>-2.0170180290896675E-18</v>
      </c>
      <c r="AI103" s="30">
        <f t="shared" si="56"/>
        <v>2.6131596546385854E-8</v>
      </c>
    </row>
    <row r="104" spans="1:35" x14ac:dyDescent="0.3">
      <c r="A104" s="39">
        <v>181.0625</v>
      </c>
      <c r="B104">
        <v>23.8</v>
      </c>
      <c r="C104">
        <v>7.36</v>
      </c>
      <c r="D104" s="39"/>
      <c r="E104" s="39"/>
      <c r="F104" s="39"/>
      <c r="G104" s="39">
        <v>181</v>
      </c>
      <c r="H104" s="40">
        <f t="shared" si="47"/>
        <v>0.23800000000000002</v>
      </c>
      <c r="I104" s="41">
        <f t="shared" si="48"/>
        <v>7.36</v>
      </c>
      <c r="J104" s="39">
        <f t="shared" si="64"/>
        <v>865.61941198470083</v>
      </c>
      <c r="K104">
        <v>0.23799999999999999</v>
      </c>
      <c r="L104">
        <v>7.36</v>
      </c>
      <c r="M104" s="29">
        <f t="shared" si="63"/>
        <v>6.4285714285714293E-2</v>
      </c>
      <c r="N104" s="29">
        <f t="shared" si="63"/>
        <v>5.7142857142857148E-2</v>
      </c>
      <c r="O104" s="29">
        <f t="shared" si="63"/>
        <v>4.9999999999999996E-2</v>
      </c>
      <c r="P104" s="29">
        <f t="shared" si="63"/>
        <v>4.2857142857142858E-2</v>
      </c>
      <c r="Q104" s="54">
        <v>0.23799999999999999</v>
      </c>
      <c r="R104" s="54">
        <v>7.36</v>
      </c>
      <c r="S104" s="41">
        <f t="shared" si="39"/>
        <v>7.6023802052156748</v>
      </c>
      <c r="T104" s="41">
        <f t="shared" si="60"/>
        <v>7.5535006616990703</v>
      </c>
      <c r="U104" s="41">
        <f t="shared" si="49"/>
        <v>7.4978169170538589</v>
      </c>
      <c r="V104" s="41">
        <f t="shared" si="50"/>
        <v>7.4332147809759883</v>
      </c>
      <c r="W104" s="55">
        <f t="shared" si="51"/>
        <v>7.6029309343023659</v>
      </c>
      <c r="X104" s="41">
        <f t="shared" si="52"/>
        <v>7.5911574995874123</v>
      </c>
      <c r="Y104" s="41">
        <f t="shared" si="53"/>
        <v>7.592240112377949</v>
      </c>
      <c r="Z104" s="30">
        <f t="shared" si="40"/>
        <v>-1.6360939098570184E-3</v>
      </c>
      <c r="AA104" s="30">
        <f t="shared" si="41"/>
        <v>6.2649620375857279E-2</v>
      </c>
      <c r="AB104" s="30">
        <f t="shared" si="42"/>
        <v>-1.5293111979262674E-9</v>
      </c>
      <c r="AC104" s="30">
        <f t="shared" si="43"/>
        <v>-1.9674192250956592E-18</v>
      </c>
      <c r="AD104" s="30">
        <f t="shared" si="54"/>
        <v>2.5635541790960883E-8</v>
      </c>
      <c r="AE104" s="30">
        <f t="shared" si="55"/>
        <v>-1.480093829650082E-3</v>
      </c>
      <c r="AF104" s="30">
        <f t="shared" si="44"/>
        <v>6.2805620456064207E-2</v>
      </c>
      <c r="AG104" s="30">
        <f t="shared" si="45"/>
        <v>-1.5291102308928768E-9</v>
      </c>
      <c r="AH104" s="30">
        <f t="shared" si="46"/>
        <v>-1.9674192250956592E-18</v>
      </c>
      <c r="AI104" s="30">
        <f t="shared" si="56"/>
        <v>2.5571716890094525E-8</v>
      </c>
    </row>
    <row r="105" spans="1:35" x14ac:dyDescent="0.3">
      <c r="A105" s="39">
        <v>182.04166666666424</v>
      </c>
      <c r="B105">
        <v>24.1</v>
      </c>
      <c r="C105">
        <v>7.41</v>
      </c>
      <c r="D105" s="39"/>
      <c r="E105" s="39"/>
      <c r="F105" s="39"/>
      <c r="G105" s="39">
        <v>182</v>
      </c>
      <c r="H105" s="40">
        <f t="shared" si="47"/>
        <v>0.24100000000000002</v>
      </c>
      <c r="I105" s="41">
        <f t="shared" si="48"/>
        <v>7.41</v>
      </c>
      <c r="J105" s="39">
        <f t="shared" si="64"/>
        <v>851.0368905149295</v>
      </c>
      <c r="K105">
        <v>0.23300000000000001</v>
      </c>
      <c r="L105">
        <v>7.41</v>
      </c>
      <c r="M105" s="29">
        <f t="shared" si="63"/>
        <v>6.4285714285714293E-2</v>
      </c>
      <c r="N105" s="29">
        <f t="shared" si="63"/>
        <v>5.7142857142857148E-2</v>
      </c>
      <c r="O105" s="29">
        <f t="shared" si="63"/>
        <v>4.9999999999999996E-2</v>
      </c>
      <c r="P105" s="29">
        <f t="shared" si="63"/>
        <v>4.2857142857142858E-2</v>
      </c>
      <c r="Q105" s="54">
        <v>0.24099999999999999</v>
      </c>
      <c r="R105" s="54">
        <v>7.41</v>
      </c>
      <c r="S105" s="41">
        <f t="shared" si="39"/>
        <v>7.597193053717306</v>
      </c>
      <c r="T105" s="41">
        <f t="shared" si="60"/>
        <v>7.5482888397860002</v>
      </c>
      <c r="U105" s="41">
        <f t="shared" si="49"/>
        <v>7.4925796695100493</v>
      </c>
      <c r="V105" s="41">
        <f t="shared" si="50"/>
        <v>7.4279513132501718</v>
      </c>
      <c r="W105" s="55">
        <f t="shared" si="51"/>
        <v>7.5977440739508202</v>
      </c>
      <c r="X105" s="41">
        <f t="shared" si="52"/>
        <v>7.5864701528354956</v>
      </c>
      <c r="Y105" s="41">
        <f t="shared" si="53"/>
        <v>7.5875083801773995</v>
      </c>
      <c r="Z105" s="30">
        <f t="shared" si="40"/>
        <v>-1.5642049817305378E-3</v>
      </c>
      <c r="AA105" s="30">
        <f t="shared" si="41"/>
        <v>6.272150930398375E-2</v>
      </c>
      <c r="AB105" s="30">
        <f t="shared" si="42"/>
        <v>-1.5484690513411274E-9</v>
      </c>
      <c r="AC105" s="30">
        <f t="shared" si="43"/>
        <v>-1.9922186270926635E-18</v>
      </c>
      <c r="AD105" s="30">
        <f t="shared" si="54"/>
        <v>2.5913725089589382E-8</v>
      </c>
      <c r="AE105" s="30">
        <f t="shared" si="55"/>
        <v>-1.414429029006506E-3</v>
      </c>
      <c r="AF105" s="30">
        <f t="shared" si="44"/>
        <v>6.2871285256707793E-2</v>
      </c>
      <c r="AG105" s="30">
        <f t="shared" si="45"/>
        <v>-1.5482761025371761E-9</v>
      </c>
      <c r="AH105" s="30">
        <f t="shared" si="46"/>
        <v>-1.9922186270926635E-18</v>
      </c>
      <c r="AI105" s="30">
        <f t="shared" si="56"/>
        <v>2.5851849551670259E-8</v>
      </c>
    </row>
    <row r="106" spans="1:35" x14ac:dyDescent="0.3">
      <c r="A106" s="39">
        <v>183.03472222221899</v>
      </c>
      <c r="B106">
        <v>24.2</v>
      </c>
      <c r="C106">
        <v>7.38</v>
      </c>
      <c r="D106" s="39"/>
      <c r="E106" s="39">
        <v>822.1774015748033</v>
      </c>
      <c r="F106" s="39">
        <v>850.73133651551302</v>
      </c>
      <c r="G106" s="39">
        <v>183</v>
      </c>
      <c r="H106" s="40">
        <f t="shared" si="47"/>
        <v>0.24199999999999999</v>
      </c>
      <c r="I106" s="41">
        <f t="shared" si="48"/>
        <v>7.38</v>
      </c>
      <c r="J106" s="42">
        <f>AVERAGE(E106:F106)</f>
        <v>836.45436904515816</v>
      </c>
      <c r="K106">
        <v>0.23499999999999999</v>
      </c>
      <c r="L106">
        <v>7.39</v>
      </c>
      <c r="M106" s="29">
        <f t="shared" si="63"/>
        <v>6.4285714285714293E-2</v>
      </c>
      <c r="N106" s="29">
        <f t="shared" si="63"/>
        <v>5.7142857142857148E-2</v>
      </c>
      <c r="O106" s="29">
        <f t="shared" si="63"/>
        <v>4.9999999999999996E-2</v>
      </c>
      <c r="P106" s="29">
        <f t="shared" si="63"/>
        <v>4.2857142857142858E-2</v>
      </c>
      <c r="Q106" s="54">
        <v>0.24199999999999999</v>
      </c>
      <c r="R106" s="54">
        <v>7.38</v>
      </c>
      <c r="S106" s="41">
        <f t="shared" si="39"/>
        <v>7.5954777413744505</v>
      </c>
      <c r="T106" s="41">
        <f t="shared" si="60"/>
        <v>7.5465654228138916</v>
      </c>
      <c r="U106" s="41">
        <f t="shared" si="49"/>
        <v>7.490847901567359</v>
      </c>
      <c r="V106" s="41">
        <f t="shared" si="50"/>
        <v>7.4262109352579309</v>
      </c>
      <c r="W106" s="55">
        <f t="shared" si="51"/>
        <v>7.5960288572643666</v>
      </c>
      <c r="X106" s="41">
        <f t="shared" si="52"/>
        <v>7.584920542192207</v>
      </c>
      <c r="Y106" s="41">
        <f t="shared" si="53"/>
        <v>7.5859439626157608</v>
      </c>
      <c r="Z106" s="30">
        <f t="shared" si="40"/>
        <v>-1.540351124727866E-3</v>
      </c>
      <c r="AA106" s="30">
        <f t="shared" si="41"/>
        <v>6.2745363160986431E-2</v>
      </c>
      <c r="AB106" s="30">
        <f t="shared" si="42"/>
        <v>-1.5548551430519675E-9</v>
      </c>
      <c r="AC106" s="30">
        <f t="shared" si="43"/>
        <v>-2.0004850944249978E-18</v>
      </c>
      <c r="AD106" s="30">
        <f t="shared" si="54"/>
        <v>2.6006353276256439E-8</v>
      </c>
      <c r="AE106" s="30">
        <f t="shared" si="55"/>
        <v>-1.3926551548207953E-3</v>
      </c>
      <c r="AF106" s="30">
        <f t="shared" si="44"/>
        <v>6.2893059130893492E-2</v>
      </c>
      <c r="AG106" s="30">
        <f t="shared" si="45"/>
        <v>-1.5546648737849478E-9</v>
      </c>
      <c r="AH106" s="30">
        <f t="shared" si="46"/>
        <v>-2.0004850944249978E-18</v>
      </c>
      <c r="AI106" s="30">
        <f t="shared" si="56"/>
        <v>2.5945141128716695E-8</v>
      </c>
    </row>
    <row r="107" spans="1:35" x14ac:dyDescent="0.3">
      <c r="A107" s="39">
        <v>184.03819444444525</v>
      </c>
      <c r="B107">
        <v>24.2</v>
      </c>
      <c r="C107">
        <v>7.35</v>
      </c>
      <c r="D107" s="39"/>
      <c r="E107" s="39"/>
      <c r="F107" s="39"/>
      <c r="G107" s="39">
        <v>184</v>
      </c>
      <c r="H107" s="40">
        <f t="shared" si="47"/>
        <v>0.24199999999999999</v>
      </c>
      <c r="I107" s="41">
        <f t="shared" si="48"/>
        <v>7.35</v>
      </c>
      <c r="J107" s="39">
        <f>$J$106+($J$112-$J$106)*(G107-$G$106)/($G$112-$G$106)</f>
        <v>830.33602768195578</v>
      </c>
      <c r="K107">
        <v>0.24099999999999999</v>
      </c>
      <c r="L107">
        <v>7.35</v>
      </c>
      <c r="M107" s="29">
        <f t="shared" si="63"/>
        <v>6.4285714285714293E-2</v>
      </c>
      <c r="N107" s="29">
        <f t="shared" si="63"/>
        <v>5.7142857142857148E-2</v>
      </c>
      <c r="O107" s="29">
        <f t="shared" si="63"/>
        <v>4.9999999999999996E-2</v>
      </c>
      <c r="P107" s="29">
        <f t="shared" si="63"/>
        <v>4.2857142857142858E-2</v>
      </c>
      <c r="Q107" s="54">
        <v>0.24199999999999999</v>
      </c>
      <c r="R107" s="54">
        <v>7.35</v>
      </c>
      <c r="S107" s="41">
        <f t="shared" si="39"/>
        <v>7.5954777413744505</v>
      </c>
      <c r="T107" s="41">
        <f t="shared" si="60"/>
        <v>7.5465654228138916</v>
      </c>
      <c r="U107" s="41">
        <f t="shared" si="49"/>
        <v>7.490847901567359</v>
      </c>
      <c r="V107" s="41">
        <f t="shared" si="50"/>
        <v>7.4262109352579309</v>
      </c>
      <c r="W107" s="55">
        <f t="shared" si="51"/>
        <v>7.5960288572643666</v>
      </c>
      <c r="X107" s="41">
        <f t="shared" si="52"/>
        <v>7.584920542192207</v>
      </c>
      <c r="Y107" s="41">
        <f t="shared" si="53"/>
        <v>7.5859439626157608</v>
      </c>
      <c r="Z107" s="30">
        <f t="shared" si="40"/>
        <v>-1.540351124727866E-3</v>
      </c>
      <c r="AA107" s="30">
        <f t="shared" si="41"/>
        <v>6.2745363160986431E-2</v>
      </c>
      <c r="AB107" s="30">
        <f t="shared" si="42"/>
        <v>-1.5548551430519675E-9</v>
      </c>
      <c r="AC107" s="30">
        <f t="shared" si="43"/>
        <v>-2.0004850944249978E-18</v>
      </c>
      <c r="AD107" s="30">
        <f t="shared" si="54"/>
        <v>2.6006353276256439E-8</v>
      </c>
      <c r="AE107" s="30">
        <f t="shared" si="55"/>
        <v>-1.3926551548207953E-3</v>
      </c>
      <c r="AF107" s="30">
        <f t="shared" si="44"/>
        <v>6.2893059130893492E-2</v>
      </c>
      <c r="AG107" s="30">
        <f t="shared" si="45"/>
        <v>-1.5546648737849478E-9</v>
      </c>
      <c r="AH107" s="30">
        <f t="shared" si="46"/>
        <v>-2.0004850944249978E-18</v>
      </c>
      <c r="AI107" s="30">
        <f t="shared" si="56"/>
        <v>2.5945141128716695E-8</v>
      </c>
    </row>
    <row r="108" spans="1:35" x14ac:dyDescent="0.3">
      <c r="A108" s="39">
        <v>185.03472222221899</v>
      </c>
      <c r="B108">
        <v>24.1</v>
      </c>
      <c r="C108">
        <v>7.35</v>
      </c>
      <c r="D108" s="39">
        <v>54.8</v>
      </c>
      <c r="E108" s="39"/>
      <c r="F108" s="39"/>
      <c r="G108" s="39">
        <v>185</v>
      </c>
      <c r="H108" s="40">
        <f t="shared" si="47"/>
        <v>0.24100000000000002</v>
      </c>
      <c r="I108" s="41">
        <f t="shared" si="48"/>
        <v>7.35</v>
      </c>
      <c r="J108" s="39">
        <f t="shared" ref="J108:J111" si="65">$J$106+($J$112-$J$106)*(G108-$G$106)/($G$112-$G$106)</f>
        <v>824.21768631875341</v>
      </c>
      <c r="K108">
        <v>0.23499999999999999</v>
      </c>
      <c r="L108">
        <v>7.35</v>
      </c>
      <c r="M108" s="29">
        <f t="shared" si="63"/>
        <v>6.4285714285714293E-2</v>
      </c>
      <c r="N108" s="29">
        <f t="shared" si="63"/>
        <v>5.7142857142857148E-2</v>
      </c>
      <c r="O108" s="29">
        <f t="shared" si="63"/>
        <v>4.9999999999999996E-2</v>
      </c>
      <c r="P108" s="29">
        <f t="shared" si="63"/>
        <v>4.2857142857142858E-2</v>
      </c>
      <c r="Q108" s="54">
        <v>0.24099999999999999</v>
      </c>
      <c r="R108" s="54">
        <v>7.35</v>
      </c>
      <c r="S108" s="41">
        <f t="shared" si="39"/>
        <v>7.597193053717306</v>
      </c>
      <c r="T108" s="41">
        <f t="shared" si="60"/>
        <v>7.5482888397860002</v>
      </c>
      <c r="U108" s="41">
        <f t="shared" si="49"/>
        <v>7.4925796695100493</v>
      </c>
      <c r="V108" s="41">
        <f t="shared" si="50"/>
        <v>7.4279513132501718</v>
      </c>
      <c r="W108" s="55">
        <f t="shared" si="51"/>
        <v>7.5977440739508202</v>
      </c>
      <c r="X108" s="41">
        <f t="shared" si="52"/>
        <v>7.5864701528354956</v>
      </c>
      <c r="Y108" s="41">
        <f t="shared" si="53"/>
        <v>7.5875083801773995</v>
      </c>
      <c r="Z108" s="30">
        <f t="shared" si="40"/>
        <v>-1.5642049817305378E-3</v>
      </c>
      <c r="AA108" s="30">
        <f t="shared" si="41"/>
        <v>6.272150930398375E-2</v>
      </c>
      <c r="AB108" s="30">
        <f t="shared" si="42"/>
        <v>-1.5484690513411274E-9</v>
      </c>
      <c r="AC108" s="30">
        <f t="shared" si="43"/>
        <v>-1.9922186270926635E-18</v>
      </c>
      <c r="AD108" s="30">
        <f t="shared" si="54"/>
        <v>2.5913725089589382E-8</v>
      </c>
      <c r="AE108" s="30">
        <f t="shared" si="55"/>
        <v>-1.414429029006506E-3</v>
      </c>
      <c r="AF108" s="30">
        <f t="shared" si="44"/>
        <v>6.2871285256707793E-2</v>
      </c>
      <c r="AG108" s="30">
        <f t="shared" si="45"/>
        <v>-1.5482761025371761E-9</v>
      </c>
      <c r="AH108" s="30">
        <f t="shared" si="46"/>
        <v>-1.9922186270926635E-18</v>
      </c>
      <c r="AI108" s="30">
        <f t="shared" si="56"/>
        <v>2.5851849551670259E-8</v>
      </c>
    </row>
    <row r="109" spans="1:35" x14ac:dyDescent="0.3">
      <c r="A109" s="39">
        <v>186.02430555555475</v>
      </c>
      <c r="B109">
        <v>24.6</v>
      </c>
      <c r="C109">
        <v>7.37</v>
      </c>
      <c r="D109" s="39"/>
      <c r="E109" s="39"/>
      <c r="F109" s="39"/>
      <c r="G109" s="39">
        <v>186</v>
      </c>
      <c r="H109" s="40">
        <f t="shared" si="47"/>
        <v>0.24600000000000002</v>
      </c>
      <c r="I109" s="41">
        <f t="shared" si="48"/>
        <v>7.37</v>
      </c>
      <c r="J109" s="39">
        <f t="shared" si="65"/>
        <v>818.09934495555103</v>
      </c>
      <c r="K109">
        <v>0.245</v>
      </c>
      <c r="L109">
        <v>7.38</v>
      </c>
      <c r="M109" s="29">
        <f t="shared" si="63"/>
        <v>6.4285714285714293E-2</v>
      </c>
      <c r="N109" s="29">
        <f t="shared" si="63"/>
        <v>5.7142857142857148E-2</v>
      </c>
      <c r="O109" s="29">
        <f t="shared" si="63"/>
        <v>4.9999999999999996E-2</v>
      </c>
      <c r="P109" s="29">
        <f t="shared" si="63"/>
        <v>4.2857142857142858E-2</v>
      </c>
      <c r="Q109" s="54">
        <v>0.246</v>
      </c>
      <c r="R109" s="54">
        <v>7.37</v>
      </c>
      <c r="S109" s="41">
        <f t="shared" si="39"/>
        <v>7.5886837410671673</v>
      </c>
      <c r="T109" s="41">
        <f t="shared" si="60"/>
        <v>7.5397395812331087</v>
      </c>
      <c r="U109" s="41">
        <f t="shared" si="49"/>
        <v>7.4839892593213051</v>
      </c>
      <c r="V109" s="41">
        <f t="shared" si="50"/>
        <v>7.4193184837873751</v>
      </c>
      <c r="W109" s="55">
        <f t="shared" si="51"/>
        <v>7.589235232817467</v>
      </c>
      <c r="X109" s="41">
        <f t="shared" si="52"/>
        <v>7.5787849011122113</v>
      </c>
      <c r="Y109" s="41">
        <f t="shared" si="53"/>
        <v>7.5797490482411938</v>
      </c>
      <c r="Z109" s="30">
        <f t="shared" si="40"/>
        <v>-1.445476220410882E-3</v>
      </c>
      <c r="AA109" s="30">
        <f t="shared" si="41"/>
        <v>6.2840238065303408E-2</v>
      </c>
      <c r="AB109" s="30">
        <f t="shared" si="42"/>
        <v>-1.5804002062247346E-9</v>
      </c>
      <c r="AC109" s="30">
        <f t="shared" si="43"/>
        <v>-2.0335509637543368E-18</v>
      </c>
      <c r="AD109" s="30">
        <f t="shared" si="54"/>
        <v>2.6376374406486467E-8</v>
      </c>
      <c r="AE109" s="30">
        <f t="shared" si="55"/>
        <v>-1.3061244601816244E-3</v>
      </c>
      <c r="AF109" s="30">
        <f t="shared" si="44"/>
        <v>6.2979589825532672E-2</v>
      </c>
      <c r="AG109" s="30">
        <f t="shared" si="45"/>
        <v>-1.5802206863820916E-9</v>
      </c>
      <c r="AH109" s="30">
        <f t="shared" si="46"/>
        <v>-2.0335509637543368E-18</v>
      </c>
      <c r="AI109" s="30">
        <f t="shared" si="56"/>
        <v>2.6317882993129249E-8</v>
      </c>
    </row>
    <row r="110" spans="1:35" x14ac:dyDescent="0.3">
      <c r="A110" s="39">
        <v>187.03472222221899</v>
      </c>
      <c r="B110">
        <v>25</v>
      </c>
      <c r="C110">
        <v>7.37</v>
      </c>
      <c r="D110" s="39"/>
      <c r="E110" s="39"/>
      <c r="F110" s="39"/>
      <c r="G110" s="39">
        <v>187</v>
      </c>
      <c r="H110" s="40">
        <f t="shared" si="47"/>
        <v>0.25</v>
      </c>
      <c r="I110" s="41">
        <f t="shared" si="48"/>
        <v>7.37</v>
      </c>
      <c r="J110" s="39">
        <f t="shared" si="65"/>
        <v>811.98100359234877</v>
      </c>
      <c r="K110">
        <v>0.254</v>
      </c>
      <c r="L110">
        <v>7.37</v>
      </c>
      <c r="M110" s="29">
        <f t="shared" si="63"/>
        <v>6.4285714285714293E-2</v>
      </c>
      <c r="N110" s="29">
        <f t="shared" si="63"/>
        <v>5.7142857142857148E-2</v>
      </c>
      <c r="O110" s="29">
        <f t="shared" si="63"/>
        <v>4.9999999999999996E-2</v>
      </c>
      <c r="P110" s="29">
        <f t="shared" si="63"/>
        <v>4.2857142857142858E-2</v>
      </c>
      <c r="Q110" s="54">
        <v>0.25</v>
      </c>
      <c r="R110" s="54">
        <v>7.37</v>
      </c>
      <c r="S110" s="41">
        <f t="shared" si="39"/>
        <v>7.5819948350654167</v>
      </c>
      <c r="T110" s="41">
        <f t="shared" si="60"/>
        <v>7.5330197282977469</v>
      </c>
      <c r="U110" s="41">
        <f t="shared" si="49"/>
        <v>7.477237539889412</v>
      </c>
      <c r="V110" s="41">
        <f t="shared" si="50"/>
        <v>7.4125339318340071</v>
      </c>
      <c r="W110" s="55">
        <f t="shared" si="51"/>
        <v>7.5825466921922597</v>
      </c>
      <c r="X110" s="41">
        <f t="shared" si="52"/>
        <v>7.5727473296408121</v>
      </c>
      <c r="Y110" s="41">
        <f t="shared" si="53"/>
        <v>7.5736521533021692</v>
      </c>
      <c r="Z110" s="30">
        <f t="shared" si="40"/>
        <v>-1.3514571617113246E-3</v>
      </c>
      <c r="AA110" s="30">
        <f t="shared" si="41"/>
        <v>6.2934257124002968E-2</v>
      </c>
      <c r="AB110" s="30">
        <f t="shared" si="42"/>
        <v>-1.6059463719402348E-9</v>
      </c>
      <c r="AC110" s="30">
        <f t="shared" si="43"/>
        <v>-2.0666168330836758E-18</v>
      </c>
      <c r="AD110" s="30">
        <f t="shared" si="54"/>
        <v>2.6745620029081412E-8</v>
      </c>
      <c r="AE110" s="30">
        <f t="shared" si="55"/>
        <v>-1.2204848294052669E-3</v>
      </c>
      <c r="AF110" s="30">
        <f t="shared" si="44"/>
        <v>6.3065229456309033E-2</v>
      </c>
      <c r="AG110" s="30">
        <f t="shared" si="45"/>
        <v>-1.6057776468918574E-9</v>
      </c>
      <c r="AH110" s="30">
        <f t="shared" si="46"/>
        <v>-2.0666168330836758E-18</v>
      </c>
      <c r="AI110" s="30">
        <f t="shared" si="56"/>
        <v>2.6689955316017026E-8</v>
      </c>
    </row>
    <row r="111" spans="1:35" x14ac:dyDescent="0.3">
      <c r="A111" s="39">
        <v>188.04861111110949</v>
      </c>
      <c r="B111">
        <v>25.1</v>
      </c>
      <c r="C111">
        <v>7.41</v>
      </c>
      <c r="D111" s="39"/>
      <c r="E111" s="39"/>
      <c r="F111" s="39"/>
      <c r="G111" s="39">
        <v>188</v>
      </c>
      <c r="H111" s="40">
        <f t="shared" si="47"/>
        <v>0.251</v>
      </c>
      <c r="I111" s="41">
        <f t="shared" si="48"/>
        <v>7.41</v>
      </c>
      <c r="J111" s="39">
        <f t="shared" si="65"/>
        <v>805.86266222914639</v>
      </c>
      <c r="K111">
        <v>0.247</v>
      </c>
      <c r="L111">
        <v>7.39</v>
      </c>
      <c r="M111" s="29">
        <f t="shared" si="63"/>
        <v>6.4285714285714293E-2</v>
      </c>
      <c r="N111" s="29">
        <f t="shared" si="63"/>
        <v>5.7142857142857148E-2</v>
      </c>
      <c r="O111" s="29">
        <f t="shared" si="63"/>
        <v>4.9999999999999996E-2</v>
      </c>
      <c r="P111" s="29">
        <f t="shared" si="63"/>
        <v>4.2857142857142858E-2</v>
      </c>
      <c r="Q111" s="54">
        <v>0.251</v>
      </c>
      <c r="R111" s="54">
        <v>7.41</v>
      </c>
      <c r="S111" s="41">
        <f t="shared" si="39"/>
        <v>7.5803386496269347</v>
      </c>
      <c r="T111" s="41">
        <f t="shared" si="60"/>
        <v>7.5313559414568161</v>
      </c>
      <c r="U111" s="41">
        <f t="shared" si="49"/>
        <v>7.4755659277201323</v>
      </c>
      <c r="V111" s="41">
        <f t="shared" si="50"/>
        <v>7.4108542591958395</v>
      </c>
      <c r="W111" s="55">
        <f t="shared" si="51"/>
        <v>7.5808905965111606</v>
      </c>
      <c r="X111" s="41">
        <f t="shared" si="52"/>
        <v>7.5712528942699411</v>
      </c>
      <c r="Y111" s="41">
        <f t="shared" si="53"/>
        <v>7.5721428826671797</v>
      </c>
      <c r="Z111" s="30">
        <f t="shared" si="40"/>
        <v>-1.3280847352854573E-3</v>
      </c>
      <c r="AA111" s="30">
        <f t="shared" si="41"/>
        <v>6.2957629550428842E-2</v>
      </c>
      <c r="AB111" s="30">
        <f t="shared" si="42"/>
        <v>-1.6123330838537998E-9</v>
      </c>
      <c r="AC111" s="30">
        <f t="shared" si="43"/>
        <v>-2.0748833004160101E-18</v>
      </c>
      <c r="AD111" s="30">
        <f t="shared" si="54"/>
        <v>2.6837811963798789E-8</v>
      </c>
      <c r="AE111" s="30">
        <f t="shared" si="55"/>
        <v>-1.1992122130527467E-3</v>
      </c>
      <c r="AF111" s="30">
        <f t="shared" si="44"/>
        <v>6.3086502072661546E-2</v>
      </c>
      <c r="AG111" s="30">
        <f t="shared" si="45"/>
        <v>-1.612167063884808E-9</v>
      </c>
      <c r="AH111" s="30">
        <f t="shared" si="46"/>
        <v>-2.0748833004160101E-18</v>
      </c>
      <c r="AI111" s="30">
        <f t="shared" si="56"/>
        <v>2.678287024762692E-8</v>
      </c>
    </row>
    <row r="112" spans="1:35" x14ac:dyDescent="0.3">
      <c r="A112" s="39">
        <v>189.04166666666424</v>
      </c>
      <c r="B112">
        <v>19.3</v>
      </c>
      <c r="C112">
        <v>7.42</v>
      </c>
      <c r="D112" s="39">
        <v>30.3</v>
      </c>
      <c r="E112" s="39">
        <v>788.98688861985477</v>
      </c>
      <c r="F112" s="39">
        <v>810.50175311203327</v>
      </c>
      <c r="G112" s="39">
        <v>189</v>
      </c>
      <c r="H112" s="40">
        <f t="shared" si="47"/>
        <v>0.193</v>
      </c>
      <c r="I112" s="41">
        <f t="shared" si="48"/>
        <v>7.42</v>
      </c>
      <c r="J112" s="42">
        <f>AVERAGE(E112:F112)</f>
        <v>799.74432086594402</v>
      </c>
      <c r="K112">
        <v>0.19900000000000001</v>
      </c>
      <c r="L112">
        <v>7.41</v>
      </c>
      <c r="M112" s="29">
        <f t="shared" si="63"/>
        <v>6.4285714285714293E-2</v>
      </c>
      <c r="N112" s="29">
        <f t="shared" si="63"/>
        <v>5.7142857142857148E-2</v>
      </c>
      <c r="O112" s="29">
        <f t="shared" si="63"/>
        <v>4.9999999999999996E-2</v>
      </c>
      <c r="P112" s="29">
        <f t="shared" si="63"/>
        <v>4.2857142857142858E-2</v>
      </c>
      <c r="Q112" s="54">
        <v>0.193</v>
      </c>
      <c r="R112" s="54">
        <v>7.42</v>
      </c>
      <c r="S112" s="41">
        <f t="shared" si="39"/>
        <v>7.6887395426338179</v>
      </c>
      <c r="T112" s="41">
        <f t="shared" si="60"/>
        <v>7.6403080828388861</v>
      </c>
      <c r="U112" s="41">
        <f t="shared" si="49"/>
        <v>7.5850875369176425</v>
      </c>
      <c r="V112" s="41">
        <f t="shared" si="50"/>
        <v>7.5209645862370502</v>
      </c>
      <c r="W112" s="55">
        <f t="shared" si="51"/>
        <v>7.6892849915691528</v>
      </c>
      <c r="X112" s="41">
        <f t="shared" si="52"/>
        <v>7.6694959619366054</v>
      </c>
      <c r="Y112" s="41">
        <f t="shared" si="53"/>
        <v>7.6712273983036638</v>
      </c>
      <c r="Z112" s="30">
        <f t="shared" si="40"/>
        <v>-2.776949892538183E-3</v>
      </c>
      <c r="AA112" s="30">
        <f t="shared" si="41"/>
        <v>6.150876439317611E-2</v>
      </c>
      <c r="AB112" s="30">
        <f t="shared" si="42"/>
        <v>-1.242023940720148E-9</v>
      </c>
      <c r="AC112" s="30">
        <f t="shared" si="43"/>
        <v>-1.5954281951405976E-18</v>
      </c>
      <c r="AD112" s="30">
        <f t="shared" si="54"/>
        <v>2.1404448285021086E-8</v>
      </c>
      <c r="AE112" s="30">
        <f t="shared" si="55"/>
        <v>-2.5320692710372413E-3</v>
      </c>
      <c r="AF112" s="30">
        <f t="shared" si="44"/>
        <v>6.1753645014677054E-2</v>
      </c>
      <c r="AG112" s="30">
        <f t="shared" si="45"/>
        <v>-1.2417084733692812E-9</v>
      </c>
      <c r="AH112" s="30">
        <f t="shared" si="46"/>
        <v>-1.5954281951405976E-18</v>
      </c>
      <c r="AI112" s="30">
        <f t="shared" si="56"/>
        <v>2.1319283347648521E-8</v>
      </c>
    </row>
    <row r="113" spans="1:35" x14ac:dyDescent="0.3">
      <c r="A113" s="39">
        <v>190.04166666666424</v>
      </c>
      <c r="B113">
        <v>17.7</v>
      </c>
      <c r="C113">
        <v>7.49</v>
      </c>
      <c r="D113" s="39"/>
      <c r="E113" s="39"/>
      <c r="F113" s="39"/>
      <c r="G113" s="39">
        <v>190</v>
      </c>
      <c r="H113" s="40">
        <f t="shared" si="47"/>
        <v>0.17699999999999999</v>
      </c>
      <c r="I113" s="41">
        <f t="shared" si="48"/>
        <v>7.49</v>
      </c>
      <c r="J113" s="39">
        <f>$J$112+($J$119-$J$112)*(G113-$G$112)/($G$119-$G$112)</f>
        <v>790.69118978319455</v>
      </c>
      <c r="K113">
        <v>0.17199999999999999</v>
      </c>
      <c r="L113">
        <v>7.48</v>
      </c>
      <c r="M113" s="29">
        <f t="shared" ref="M113:P128" si="66">M112</f>
        <v>6.4285714285714293E-2</v>
      </c>
      <c r="N113" s="29">
        <f t="shared" si="66"/>
        <v>5.7142857142857148E-2</v>
      </c>
      <c r="O113" s="29">
        <f t="shared" si="66"/>
        <v>4.9999999999999996E-2</v>
      </c>
      <c r="P113" s="29">
        <f t="shared" si="66"/>
        <v>4.2857142857142858E-2</v>
      </c>
      <c r="Q113" s="54">
        <v>0.17699999999999999</v>
      </c>
      <c r="R113" s="54">
        <v>7.49</v>
      </c>
      <c r="S113" s="41">
        <f t="shared" si="39"/>
        <v>7.7241456077689286</v>
      </c>
      <c r="T113" s="41">
        <f t="shared" si="60"/>
        <v>7.6759194280937928</v>
      </c>
      <c r="U113" s="41">
        <f t="shared" si="49"/>
        <v>7.6209119677588761</v>
      </c>
      <c r="V113" s="41">
        <f t="shared" si="50"/>
        <v>7.5570104158843545</v>
      </c>
      <c r="W113" s="55">
        <f t="shared" si="51"/>
        <v>7.7246886426525201</v>
      </c>
      <c r="X113" s="41">
        <f t="shared" si="52"/>
        <v>7.7017879717050528</v>
      </c>
      <c r="Y113" s="41">
        <f t="shared" si="53"/>
        <v>7.7037345609842465</v>
      </c>
      <c r="Z113" s="30">
        <f t="shared" si="40"/>
        <v>-3.2131601828902143E-3</v>
      </c>
      <c r="AA113" s="30">
        <f t="shared" si="41"/>
        <v>6.1072554102824077E-2</v>
      </c>
      <c r="AB113" s="30">
        <f t="shared" si="42"/>
        <v>-1.1399167455282562E-9</v>
      </c>
      <c r="AC113" s="30">
        <f t="shared" si="43"/>
        <v>-1.4631647178232422E-18</v>
      </c>
      <c r="AD113" s="30">
        <f t="shared" si="54"/>
        <v>1.9870647918285663E-8</v>
      </c>
      <c r="AE113" s="30">
        <f t="shared" si="55"/>
        <v>-2.9398821837322902E-3</v>
      </c>
      <c r="AF113" s="30">
        <f t="shared" si="44"/>
        <v>6.1345832101982002E-2</v>
      </c>
      <c r="AG113" s="30">
        <f t="shared" si="45"/>
        <v>-1.1395646952683534E-9</v>
      </c>
      <c r="AH113" s="30">
        <f t="shared" si="46"/>
        <v>-1.4631647178232422E-18</v>
      </c>
      <c r="AI113" s="30">
        <f t="shared" si="56"/>
        <v>1.9781783252254665E-8</v>
      </c>
    </row>
    <row r="114" spans="1:35" x14ac:dyDescent="0.3">
      <c r="A114" s="39">
        <v>191.03333333333285</v>
      </c>
      <c r="B114">
        <v>15.1</v>
      </c>
      <c r="C114">
        <v>7.52</v>
      </c>
      <c r="D114" s="39"/>
      <c r="E114" s="39"/>
      <c r="F114" s="39"/>
      <c r="G114" s="39">
        <v>191</v>
      </c>
      <c r="H114" s="40">
        <f t="shared" si="47"/>
        <v>0.151</v>
      </c>
      <c r="I114" s="41">
        <f t="shared" si="48"/>
        <v>7.52</v>
      </c>
      <c r="J114" s="39">
        <f t="shared" ref="J114:J118" si="67">$J$112+($J$119-$J$112)*(G114-$G$112)/($G$119-$G$112)</f>
        <v>781.63805870044507</v>
      </c>
      <c r="K114">
        <v>0.14899999999999999</v>
      </c>
      <c r="L114">
        <v>7.52</v>
      </c>
      <c r="M114" s="29">
        <f t="shared" si="66"/>
        <v>6.4285714285714293E-2</v>
      </c>
      <c r="N114" s="29">
        <f t="shared" si="66"/>
        <v>5.7142857142857148E-2</v>
      </c>
      <c r="O114" s="29">
        <f t="shared" si="66"/>
        <v>4.9999999999999996E-2</v>
      </c>
      <c r="P114" s="29">
        <f t="shared" si="66"/>
        <v>4.2857142857142858E-2</v>
      </c>
      <c r="Q114" s="54">
        <v>0.151</v>
      </c>
      <c r="R114" s="54">
        <v>7.52</v>
      </c>
      <c r="S114" s="41">
        <f t="shared" si="39"/>
        <v>7.7887162886063876</v>
      </c>
      <c r="T114" s="41">
        <f t="shared" si="60"/>
        <v>7.7408993681455733</v>
      </c>
      <c r="U114" s="41">
        <f t="shared" si="49"/>
        <v>7.6863183669701751</v>
      </c>
      <c r="V114" s="41">
        <f t="shared" si="50"/>
        <v>7.6228617154915463</v>
      </c>
      <c r="W114" s="55">
        <f t="shared" si="51"/>
        <v>7.789254519781144</v>
      </c>
      <c r="X114" s="41">
        <f t="shared" si="52"/>
        <v>7.7609570946956312</v>
      </c>
      <c r="Y114" s="41">
        <f t="shared" si="53"/>
        <v>7.7632195614576629</v>
      </c>
      <c r="Z114" s="30">
        <f t="shared" si="40"/>
        <v>-3.96024106057605E-3</v>
      </c>
      <c r="AA114" s="30">
        <f t="shared" si="41"/>
        <v>6.0325473225138246E-2</v>
      </c>
      <c r="AB114" s="30">
        <f t="shared" si="42"/>
        <v>-9.740418149168305E-10</v>
      </c>
      <c r="AC114" s="30">
        <f t="shared" si="43"/>
        <v>-1.24823656718254E-18</v>
      </c>
      <c r="AD114" s="30">
        <f t="shared" si="54"/>
        <v>1.7339752941118855E-8</v>
      </c>
      <c r="AE114" s="30">
        <f t="shared" si="55"/>
        <v>-3.646767831644596E-3</v>
      </c>
      <c r="AF114" s="30">
        <f t="shared" si="44"/>
        <v>6.0638946454069698E-2</v>
      </c>
      <c r="AG114" s="30">
        <f t="shared" si="45"/>
        <v>-9.7363798317019168E-10</v>
      </c>
      <c r="AH114" s="30">
        <f t="shared" si="46"/>
        <v>-1.24823656718254E-18</v>
      </c>
      <c r="AI114" s="30">
        <f t="shared" si="56"/>
        <v>1.7249655997320883E-8</v>
      </c>
    </row>
    <row r="115" spans="1:35" x14ac:dyDescent="0.3">
      <c r="A115" s="39">
        <v>192.04513888889051</v>
      </c>
      <c r="B115">
        <v>13.6</v>
      </c>
      <c r="C115">
        <v>7.56</v>
      </c>
      <c r="D115" s="39"/>
      <c r="E115" s="39"/>
      <c r="F115" s="39"/>
      <c r="G115" s="39">
        <v>192</v>
      </c>
      <c r="H115" s="40">
        <f t="shared" si="47"/>
        <v>0.13600000000000001</v>
      </c>
      <c r="I115" s="41">
        <f t="shared" si="48"/>
        <v>7.56</v>
      </c>
      <c r="J115" s="39">
        <f t="shared" si="67"/>
        <v>772.5849276176956</v>
      </c>
      <c r="K115">
        <v>0.13200000000000001</v>
      </c>
      <c r="L115">
        <v>7.57</v>
      </c>
      <c r="M115" s="29">
        <f t="shared" si="66"/>
        <v>6.4285714285714293E-2</v>
      </c>
      <c r="N115" s="29">
        <f t="shared" si="66"/>
        <v>5.7142857142857148E-2</v>
      </c>
      <c r="O115" s="29">
        <f t="shared" si="66"/>
        <v>4.9999999999999996E-2</v>
      </c>
      <c r="P115" s="29">
        <f t="shared" si="66"/>
        <v>4.2857142857142858E-2</v>
      </c>
      <c r="Q115" s="54">
        <v>0.13600000000000001</v>
      </c>
      <c r="R115" s="54">
        <v>7.56</v>
      </c>
      <c r="S115" s="41">
        <f t="shared" si="39"/>
        <v>7.8309142511473446</v>
      </c>
      <c r="T115" s="41">
        <f t="shared" si="60"/>
        <v>7.7833904367472071</v>
      </c>
      <c r="U115" s="41">
        <f t="shared" si="49"/>
        <v>7.729116191596213</v>
      </c>
      <c r="V115" s="41">
        <f t="shared" si="50"/>
        <v>7.665981040202908</v>
      </c>
      <c r="W115" s="55">
        <f t="shared" si="51"/>
        <v>7.8314490492985751</v>
      </c>
      <c r="X115" s="41">
        <f t="shared" si="52"/>
        <v>7.7998231737942421</v>
      </c>
      <c r="Y115" s="41">
        <f t="shared" si="53"/>
        <v>7.8022404007639867</v>
      </c>
      <c r="Z115" s="30">
        <f t="shared" si="40"/>
        <v>-4.4145402765225208E-3</v>
      </c>
      <c r="AA115" s="30">
        <f t="shared" si="41"/>
        <v>5.9871174009191772E-2</v>
      </c>
      <c r="AB115" s="30">
        <f t="shared" si="42"/>
        <v>-8.7837474420665664E-10</v>
      </c>
      <c r="AC115" s="30">
        <f t="shared" si="43"/>
        <v>-1.1242395571975197E-18</v>
      </c>
      <c r="AD115" s="30">
        <f t="shared" si="54"/>
        <v>1.5855386248168986E-8</v>
      </c>
      <c r="AE115" s="30">
        <f t="shared" si="55"/>
        <v>-4.0824124706362337E-3</v>
      </c>
      <c r="AF115" s="30">
        <f t="shared" si="44"/>
        <v>6.0203301815078061E-2</v>
      </c>
      <c r="AG115" s="30">
        <f t="shared" si="45"/>
        <v>-8.7794688070961872E-10</v>
      </c>
      <c r="AH115" s="30">
        <f t="shared" si="46"/>
        <v>-1.1242395571975197E-18</v>
      </c>
      <c r="AI115" s="30">
        <f t="shared" si="56"/>
        <v>1.5767382353377256E-8</v>
      </c>
    </row>
    <row r="116" spans="1:35" x14ac:dyDescent="0.3">
      <c r="A116" s="39">
        <v>193.04513888889051</v>
      </c>
      <c r="B116">
        <v>12.6</v>
      </c>
      <c r="C116">
        <v>7.63</v>
      </c>
      <c r="D116" s="39"/>
      <c r="E116" s="39"/>
      <c r="F116" s="39"/>
      <c r="G116" s="39">
        <v>193</v>
      </c>
      <c r="H116" s="40">
        <f t="shared" si="47"/>
        <v>0.126</v>
      </c>
      <c r="I116" s="41">
        <f t="shared" si="48"/>
        <v>7.63</v>
      </c>
      <c r="J116" s="39">
        <f t="shared" si="67"/>
        <v>763.53179653494624</v>
      </c>
      <c r="K116">
        <v>0.123</v>
      </c>
      <c r="L116">
        <v>7.6</v>
      </c>
      <c r="M116" s="29">
        <f t="shared" si="66"/>
        <v>6.4285714285714293E-2</v>
      </c>
      <c r="N116" s="29">
        <f t="shared" si="66"/>
        <v>5.7142857142857148E-2</v>
      </c>
      <c r="O116" s="29">
        <f t="shared" si="66"/>
        <v>4.9999999999999996E-2</v>
      </c>
      <c r="P116" s="29">
        <f t="shared" si="66"/>
        <v>4.2857142857142858E-2</v>
      </c>
      <c r="Q116" s="54">
        <v>0.126</v>
      </c>
      <c r="R116" s="54">
        <v>7.63</v>
      </c>
      <c r="S116" s="41">
        <f t="shared" si="39"/>
        <v>7.8615426330702043</v>
      </c>
      <c r="T116" s="41">
        <f t="shared" si="60"/>
        <v>7.8142448393699526</v>
      </c>
      <c r="U116" s="41">
        <f t="shared" si="49"/>
        <v>7.7602078939256183</v>
      </c>
      <c r="V116" s="41">
        <f t="shared" si="50"/>
        <v>7.6973222919519539</v>
      </c>
      <c r="W116" s="55">
        <f t="shared" si="51"/>
        <v>7.862074788050224</v>
      </c>
      <c r="X116" s="41">
        <f t="shared" si="52"/>
        <v>7.8281318262696011</v>
      </c>
      <c r="Y116" s="41">
        <f t="shared" si="53"/>
        <v>7.8306371910310615</v>
      </c>
      <c r="Z116" s="30">
        <f t="shared" si="40"/>
        <v>-4.7275993165528723E-3</v>
      </c>
      <c r="AA116" s="30">
        <f t="shared" si="41"/>
        <v>5.955811496916142E-2</v>
      </c>
      <c r="AB116" s="30">
        <f t="shared" si="42"/>
        <v>-8.1460982806032796E-10</v>
      </c>
      <c r="AC116" s="30">
        <f t="shared" si="43"/>
        <v>-1.0415748838741725E-18</v>
      </c>
      <c r="AD116" s="30">
        <f t="shared" si="54"/>
        <v>1.4854846680422933E-8</v>
      </c>
      <c r="AE116" s="30">
        <f t="shared" si="55"/>
        <v>-4.3854077479302967E-3</v>
      </c>
      <c r="AF116" s="30">
        <f t="shared" si="44"/>
        <v>5.9900306537783998E-2</v>
      </c>
      <c r="AG116" s="30">
        <f t="shared" si="45"/>
        <v>-8.1416899992545674E-10</v>
      </c>
      <c r="AH116" s="30">
        <f t="shared" si="46"/>
        <v>-1.0415748838741725E-18</v>
      </c>
      <c r="AI116" s="30">
        <f t="shared" si="56"/>
        <v>1.4769398514192387E-8</v>
      </c>
    </row>
    <row r="117" spans="1:35" x14ac:dyDescent="0.3">
      <c r="A117" s="39">
        <v>194.03819444444525</v>
      </c>
      <c r="B117">
        <v>11.8</v>
      </c>
      <c r="C117">
        <v>7.65</v>
      </c>
      <c r="D117" s="39"/>
      <c r="E117" s="39"/>
      <c r="F117" s="39"/>
      <c r="G117" s="39">
        <v>194</v>
      </c>
      <c r="H117" s="40">
        <f t="shared" si="47"/>
        <v>0.11800000000000001</v>
      </c>
      <c r="I117" s="41">
        <f t="shared" si="48"/>
        <v>7.65</v>
      </c>
      <c r="J117" s="39">
        <f t="shared" si="67"/>
        <v>754.47866545219676</v>
      </c>
      <c r="K117">
        <v>0.114</v>
      </c>
      <c r="L117">
        <v>7.63</v>
      </c>
      <c r="M117" s="29">
        <f t="shared" si="66"/>
        <v>6.4285714285714293E-2</v>
      </c>
      <c r="N117" s="29">
        <f t="shared" si="66"/>
        <v>5.7142857142857148E-2</v>
      </c>
      <c r="O117" s="29">
        <f t="shared" si="66"/>
        <v>4.9999999999999996E-2</v>
      </c>
      <c r="P117" s="29">
        <f t="shared" si="66"/>
        <v>4.2857142857142858E-2</v>
      </c>
      <c r="Q117" s="54">
        <v>0.11799999999999999</v>
      </c>
      <c r="R117" s="54">
        <v>7.65</v>
      </c>
      <c r="S117" s="41">
        <f t="shared" si="39"/>
        <v>7.887726058163711</v>
      </c>
      <c r="T117" s="41">
        <f t="shared" si="60"/>
        <v>7.8406305890648706</v>
      </c>
      <c r="U117" s="41">
        <f t="shared" si="49"/>
        <v>7.7868066177041442</v>
      </c>
      <c r="V117" s="41">
        <f t="shared" si="50"/>
        <v>7.7241456077689286</v>
      </c>
      <c r="W117" s="55">
        <f t="shared" si="51"/>
        <v>7.8882558500818094</v>
      </c>
      <c r="X117" s="41">
        <f t="shared" si="52"/>
        <v>7.8523975457563582</v>
      </c>
      <c r="Y117" s="41">
        <f t="shared" si="53"/>
        <v>7.8549630022118393</v>
      </c>
      <c r="Z117" s="30">
        <f t="shared" si="40"/>
        <v>-4.9842247053416902E-3</v>
      </c>
      <c r="AA117" s="30">
        <f t="shared" si="41"/>
        <v>5.9301489580372603E-2</v>
      </c>
      <c r="AB117" s="30">
        <f t="shared" si="42"/>
        <v>-7.6360585415094734E-10</v>
      </c>
      <c r="AC117" s="30">
        <f t="shared" si="43"/>
        <v>-9.7544314521549474E-19</v>
      </c>
      <c r="AD117" s="30">
        <f t="shared" si="54"/>
        <v>1.4047610411263423E-8</v>
      </c>
      <c r="AE117" s="30">
        <f t="shared" si="55"/>
        <v>-4.6355854901770806E-3</v>
      </c>
      <c r="AF117" s="30">
        <f t="shared" si="44"/>
        <v>5.9650128795537216E-2</v>
      </c>
      <c r="AG117" s="30">
        <f t="shared" si="45"/>
        <v>-7.6315671983830888E-10</v>
      </c>
      <c r="AH117" s="30">
        <f t="shared" si="46"/>
        <v>-9.7544314521549474E-19</v>
      </c>
      <c r="AI117" s="30">
        <f t="shared" si="56"/>
        <v>1.3964873235194555E-8</v>
      </c>
    </row>
    <row r="118" spans="1:35" x14ac:dyDescent="0.3">
      <c r="A118" s="39">
        <v>195.05208333333576</v>
      </c>
      <c r="B118">
        <v>12.7</v>
      </c>
      <c r="C118">
        <v>7.65</v>
      </c>
      <c r="D118" s="39">
        <v>17.8</v>
      </c>
      <c r="E118" s="39"/>
      <c r="F118" s="39"/>
      <c r="G118" s="39">
        <v>195</v>
      </c>
      <c r="H118" s="40">
        <f t="shared" si="47"/>
        <v>0.127</v>
      </c>
      <c r="I118" s="41">
        <f t="shared" si="48"/>
        <v>7.65</v>
      </c>
      <c r="J118" s="39">
        <f t="shared" si="67"/>
        <v>745.42553436944729</v>
      </c>
      <c r="K118">
        <v>0.11600000000000001</v>
      </c>
      <c r="L118">
        <v>7.67</v>
      </c>
      <c r="M118" s="29">
        <f t="shared" si="66"/>
        <v>6.4285714285714293E-2</v>
      </c>
      <c r="N118" s="29">
        <f t="shared" si="66"/>
        <v>5.7142857142857148E-2</v>
      </c>
      <c r="O118" s="29">
        <f t="shared" si="66"/>
        <v>4.9999999999999996E-2</v>
      </c>
      <c r="P118" s="29">
        <f t="shared" si="66"/>
        <v>4.2857142857142858E-2</v>
      </c>
      <c r="Q118" s="54">
        <v>0.127</v>
      </c>
      <c r="R118" s="54">
        <v>7.65</v>
      </c>
      <c r="S118" s="41">
        <f t="shared" si="39"/>
        <v>7.858379443033856</v>
      </c>
      <c r="T118" s="41">
        <f t="shared" si="60"/>
        <v>7.811057779053975</v>
      </c>
      <c r="U118" s="41">
        <f t="shared" si="49"/>
        <v>7.7569957412943369</v>
      </c>
      <c r="V118" s="41">
        <f t="shared" si="50"/>
        <v>7.6940837170093541</v>
      </c>
      <c r="W118" s="55">
        <f t="shared" si="51"/>
        <v>7.8589118769943189</v>
      </c>
      <c r="X118" s="41">
        <f t="shared" si="52"/>
        <v>7.8252043797364061</v>
      </c>
      <c r="Y118" s="41">
        <f t="shared" si="53"/>
        <v>7.8277015493925282</v>
      </c>
      <c r="Z118" s="30">
        <f t="shared" si="40"/>
        <v>-4.6959128207634182E-3</v>
      </c>
      <c r="AA118" s="30">
        <f t="shared" si="41"/>
        <v>5.9589801464950874E-2</v>
      </c>
      <c r="AB118" s="30">
        <f t="shared" si="42"/>
        <v>-8.209858293777626E-10</v>
      </c>
      <c r="AC118" s="30">
        <f t="shared" si="43"/>
        <v>-1.0498413512065072E-18</v>
      </c>
      <c r="AD118" s="30">
        <f t="shared" si="54"/>
        <v>1.4955316906563365E-8</v>
      </c>
      <c r="AE118" s="30">
        <f t="shared" si="55"/>
        <v>-4.3546317667678847E-3</v>
      </c>
      <c r="AF118" s="30">
        <f t="shared" si="44"/>
        <v>5.993108251894641E-2</v>
      </c>
      <c r="AG118" s="30">
        <f t="shared" si="45"/>
        <v>-8.2054617421295155E-10</v>
      </c>
      <c r="AH118" s="30">
        <f t="shared" si="46"/>
        <v>-1.0498413512065072E-18</v>
      </c>
      <c r="AI118" s="30">
        <f t="shared" si="56"/>
        <v>1.4869571399790909E-8</v>
      </c>
    </row>
    <row r="119" spans="1:35" x14ac:dyDescent="0.3">
      <c r="A119" s="39">
        <v>196.04166666666424</v>
      </c>
      <c r="B119">
        <v>12.2</v>
      </c>
      <c r="C119">
        <v>7.63</v>
      </c>
      <c r="D119" s="39"/>
      <c r="E119" s="39">
        <v>723.15245569620265</v>
      </c>
      <c r="F119" s="39">
        <v>749.59235087719298</v>
      </c>
      <c r="G119" s="39">
        <v>196</v>
      </c>
      <c r="H119" s="40">
        <f t="shared" si="47"/>
        <v>0.122</v>
      </c>
      <c r="I119" s="41">
        <f t="shared" si="48"/>
        <v>7.63</v>
      </c>
      <c r="J119" s="42">
        <f>AVERAGE(E119:F119)</f>
        <v>736.37240328669782</v>
      </c>
      <c r="K119">
        <v>0.115</v>
      </c>
      <c r="L119">
        <v>7.65</v>
      </c>
      <c r="M119" s="29">
        <f t="shared" si="66"/>
        <v>6.4285714285714293E-2</v>
      </c>
      <c r="N119" s="29">
        <f t="shared" si="66"/>
        <v>5.7142857142857148E-2</v>
      </c>
      <c r="O119" s="29">
        <f t="shared" si="66"/>
        <v>4.9999999999999996E-2</v>
      </c>
      <c r="P119" s="29">
        <f t="shared" si="66"/>
        <v>4.2857142857142858E-2</v>
      </c>
      <c r="Q119" s="54">
        <v>0.122</v>
      </c>
      <c r="R119" s="54">
        <v>7.63</v>
      </c>
      <c r="S119" s="41">
        <f t="shared" si="39"/>
        <v>7.8744342432892438</v>
      </c>
      <c r="T119" s="41">
        <f t="shared" si="60"/>
        <v>7.8272350049326613</v>
      </c>
      <c r="U119" s="41">
        <f t="shared" si="49"/>
        <v>7.7733017372811659</v>
      </c>
      <c r="V119" s="41">
        <f t="shared" si="50"/>
        <v>7.7105253952608015</v>
      </c>
      <c r="W119" s="55">
        <f t="shared" si="51"/>
        <v>7.8749652468346181</v>
      </c>
      <c r="X119" s="41">
        <f t="shared" si="52"/>
        <v>7.8400717469298895</v>
      </c>
      <c r="Y119" s="41">
        <f t="shared" si="53"/>
        <v>7.8426084065621424</v>
      </c>
      <c r="Z119" s="30">
        <f t="shared" si="40"/>
        <v>-4.8552100179325153E-3</v>
      </c>
      <c r="AA119" s="30">
        <f t="shared" si="41"/>
        <v>5.9430504267781778E-2</v>
      </c>
      <c r="AB119" s="30">
        <f t="shared" si="42"/>
        <v>-7.8910693676345112E-10</v>
      </c>
      <c r="AC119" s="30">
        <f t="shared" si="43"/>
        <v>-1.0085090145448337E-18</v>
      </c>
      <c r="AD119" s="30">
        <f t="shared" si="54"/>
        <v>1.4452009988885762E-8</v>
      </c>
      <c r="AE119" s="30">
        <f t="shared" si="55"/>
        <v>-4.5096042530104853E-3</v>
      </c>
      <c r="AF119" s="30">
        <f t="shared" si="44"/>
        <v>5.9776110032703805E-2</v>
      </c>
      <c r="AG119" s="30">
        <f t="shared" si="45"/>
        <v>-7.8866171029172769E-10</v>
      </c>
      <c r="AH119" s="30">
        <f t="shared" si="46"/>
        <v>-1.0085090145448337E-18</v>
      </c>
      <c r="AI119" s="30">
        <f t="shared" si="56"/>
        <v>1.4367843651820587E-8</v>
      </c>
    </row>
    <row r="120" spans="1:35" x14ac:dyDescent="0.3">
      <c r="A120" s="39">
        <v>197.05208333333576</v>
      </c>
      <c r="B120">
        <v>12.6</v>
      </c>
      <c r="C120">
        <v>7.56</v>
      </c>
      <c r="D120" s="39">
        <v>11.2</v>
      </c>
      <c r="E120" s="39"/>
      <c r="F120" s="39"/>
      <c r="G120" s="39">
        <v>197</v>
      </c>
      <c r="H120" s="40">
        <f t="shared" si="47"/>
        <v>0.126</v>
      </c>
      <c r="I120" s="41">
        <f t="shared" si="48"/>
        <v>7.56</v>
      </c>
      <c r="J120" s="39">
        <f>$J$119+($J$132-$J$119)*(G120-$G$119)/($G$132-$G$119)</f>
        <v>740.46847675552897</v>
      </c>
      <c r="K120">
        <v>0.121</v>
      </c>
      <c r="L120">
        <v>7.57</v>
      </c>
      <c r="M120" s="29">
        <f t="shared" si="66"/>
        <v>6.4285714285714293E-2</v>
      </c>
      <c r="N120" s="29">
        <f t="shared" si="66"/>
        <v>5.7142857142857148E-2</v>
      </c>
      <c r="O120" s="29">
        <f t="shared" si="66"/>
        <v>4.9999999999999996E-2</v>
      </c>
      <c r="P120" s="29">
        <f t="shared" si="66"/>
        <v>4.2857142857142858E-2</v>
      </c>
      <c r="Q120" s="54">
        <v>0.126</v>
      </c>
      <c r="R120" s="54">
        <v>7.56</v>
      </c>
      <c r="S120" s="41">
        <f t="shared" si="39"/>
        <v>7.8615426330702043</v>
      </c>
      <c r="T120" s="41">
        <f t="shared" si="60"/>
        <v>7.8142448393699526</v>
      </c>
      <c r="U120" s="41">
        <f t="shared" si="49"/>
        <v>7.7602078939256183</v>
      </c>
      <c r="V120" s="41">
        <f t="shared" si="50"/>
        <v>7.6973222919519539</v>
      </c>
      <c r="W120" s="55">
        <f t="shared" si="51"/>
        <v>7.862074788050224</v>
      </c>
      <c r="X120" s="41">
        <f t="shared" si="52"/>
        <v>7.8281318262696011</v>
      </c>
      <c r="Y120" s="41">
        <f t="shared" si="53"/>
        <v>7.8306371910310615</v>
      </c>
      <c r="Z120" s="30">
        <f t="shared" si="40"/>
        <v>-4.7275993165528723E-3</v>
      </c>
      <c r="AA120" s="30">
        <f t="shared" si="41"/>
        <v>5.955811496916142E-2</v>
      </c>
      <c r="AB120" s="30">
        <f t="shared" si="42"/>
        <v>-8.1460982806032796E-10</v>
      </c>
      <c r="AC120" s="30">
        <f t="shared" si="43"/>
        <v>-1.0415748838741725E-18</v>
      </c>
      <c r="AD120" s="30">
        <f t="shared" si="54"/>
        <v>1.4854846680422933E-8</v>
      </c>
      <c r="AE120" s="30">
        <f t="shared" si="55"/>
        <v>-4.3854077479302967E-3</v>
      </c>
      <c r="AF120" s="30">
        <f t="shared" si="44"/>
        <v>5.9900306537783998E-2</v>
      </c>
      <c r="AG120" s="30">
        <f t="shared" si="45"/>
        <v>-8.1416899992545674E-10</v>
      </c>
      <c r="AH120" s="30">
        <f t="shared" si="46"/>
        <v>-1.0415748838741725E-18</v>
      </c>
      <c r="AI120" s="30">
        <f t="shared" si="56"/>
        <v>1.4769398514192387E-8</v>
      </c>
    </row>
    <row r="121" spans="1:35" x14ac:dyDescent="0.3">
      <c r="A121" s="39">
        <v>198.03472222221899</v>
      </c>
      <c r="B121">
        <v>13.2</v>
      </c>
      <c r="C121">
        <v>7.62</v>
      </c>
      <c r="D121" s="39"/>
      <c r="E121" s="39"/>
      <c r="F121" s="39"/>
      <c r="G121" s="39">
        <v>198</v>
      </c>
      <c r="H121" s="40">
        <f t="shared" si="47"/>
        <v>0.13200000000000001</v>
      </c>
      <c r="I121" s="41">
        <f t="shared" si="48"/>
        <v>7.62</v>
      </c>
      <c r="J121" s="39">
        <f t="shared" ref="J121:J131" si="68">$J$119+($J$132-$J$119)*(G121-$G$119)/($G$132-$G$119)</f>
        <v>744.56455022436012</v>
      </c>
      <c r="K121">
        <v>0.123</v>
      </c>
      <c r="L121">
        <v>7.64</v>
      </c>
      <c r="M121" s="29">
        <f t="shared" si="66"/>
        <v>6.4285714285714293E-2</v>
      </c>
      <c r="N121" s="29">
        <f t="shared" si="66"/>
        <v>5.7142857142857148E-2</v>
      </c>
      <c r="O121" s="29">
        <f t="shared" si="66"/>
        <v>4.9999999999999996E-2</v>
      </c>
      <c r="P121" s="29">
        <f t="shared" si="66"/>
        <v>4.2857142857142858E-2</v>
      </c>
      <c r="Q121" s="54">
        <v>0.13200000000000001</v>
      </c>
      <c r="R121" s="54">
        <v>7.62</v>
      </c>
      <c r="S121" s="41">
        <f t="shared" si="39"/>
        <v>7.842904419278665</v>
      </c>
      <c r="T121" s="41">
        <f t="shared" si="60"/>
        <v>7.7954677342372678</v>
      </c>
      <c r="U121" s="41">
        <f t="shared" si="49"/>
        <v>7.7412848889825305</v>
      </c>
      <c r="V121" s="41">
        <f t="shared" si="50"/>
        <v>7.6782457686996244</v>
      </c>
      <c r="W121" s="55">
        <f t="shared" si="51"/>
        <v>7.8434381980851864</v>
      </c>
      <c r="X121" s="41">
        <f t="shared" si="52"/>
        <v>7.810895368140204</v>
      </c>
      <c r="Y121" s="41">
        <f t="shared" si="53"/>
        <v>7.8133494541920561</v>
      </c>
      <c r="Z121" s="30">
        <f t="shared" si="40"/>
        <v>-4.5387569034111997E-3</v>
      </c>
      <c r="AA121" s="30">
        <f t="shared" si="41"/>
        <v>5.9746957382303095E-2</v>
      </c>
      <c r="AB121" s="30">
        <f t="shared" si="42"/>
        <v>-8.5286748049483828E-10</v>
      </c>
      <c r="AC121" s="30">
        <f t="shared" si="43"/>
        <v>-1.0911736878681809E-18</v>
      </c>
      <c r="AD121" s="30">
        <f t="shared" si="54"/>
        <v>1.5456267728992757E-8</v>
      </c>
      <c r="AE121" s="30">
        <f t="shared" si="55"/>
        <v>-4.2023541183462817E-3</v>
      </c>
      <c r="AF121" s="30">
        <f t="shared" si="44"/>
        <v>6.0083360167368011E-2</v>
      </c>
      <c r="AG121" s="30">
        <f t="shared" si="45"/>
        <v>-8.5243410975779007E-10</v>
      </c>
      <c r="AH121" s="30">
        <f t="shared" si="46"/>
        <v>-1.0911736878681809E-18</v>
      </c>
      <c r="AI121" s="30">
        <f t="shared" si="56"/>
        <v>1.5369174650396088E-8</v>
      </c>
    </row>
    <row r="122" spans="1:35" x14ac:dyDescent="0.3">
      <c r="A122" s="39">
        <v>199.03125</v>
      </c>
      <c r="B122">
        <v>13.3</v>
      </c>
      <c r="C122">
        <v>7.6</v>
      </c>
      <c r="D122" s="39"/>
      <c r="E122" s="39"/>
      <c r="F122" s="39"/>
      <c r="G122" s="39">
        <v>199</v>
      </c>
      <c r="H122" s="40">
        <f t="shared" si="47"/>
        <v>0.13300000000000001</v>
      </c>
      <c r="I122" s="41">
        <f t="shared" si="48"/>
        <v>7.6</v>
      </c>
      <c r="J122" s="39">
        <f t="shared" si="68"/>
        <v>748.66062369319127</v>
      </c>
      <c r="K122">
        <v>0.124</v>
      </c>
      <c r="L122">
        <v>7.57</v>
      </c>
      <c r="M122" s="29">
        <f t="shared" si="66"/>
        <v>6.4285714285714293E-2</v>
      </c>
      <c r="N122" s="29">
        <f t="shared" si="66"/>
        <v>5.7142857142857148E-2</v>
      </c>
      <c r="O122" s="29">
        <f t="shared" si="66"/>
        <v>4.9999999999999996E-2</v>
      </c>
      <c r="P122" s="29">
        <f t="shared" si="66"/>
        <v>4.2857142857142858E-2</v>
      </c>
      <c r="Q122" s="54">
        <v>0.13300000000000001</v>
      </c>
      <c r="R122" s="54">
        <v>7.6</v>
      </c>
      <c r="S122" s="41">
        <f t="shared" si="39"/>
        <v>7.8398753162688335</v>
      </c>
      <c r="T122" s="41">
        <f t="shared" si="60"/>
        <v>7.7924164563832017</v>
      </c>
      <c r="U122" s="41">
        <f t="shared" si="49"/>
        <v>7.738210340182258</v>
      </c>
      <c r="V122" s="41">
        <f t="shared" si="50"/>
        <v>7.6751467594688005</v>
      </c>
      <c r="W122" s="55">
        <f t="shared" si="51"/>
        <v>7.8404093544532563</v>
      </c>
      <c r="X122" s="41">
        <f t="shared" si="52"/>
        <v>7.8080969750980111</v>
      </c>
      <c r="Y122" s="41">
        <f t="shared" si="53"/>
        <v>7.8105420390193361</v>
      </c>
      <c r="Z122" s="30">
        <f t="shared" si="40"/>
        <v>-4.5075782391987562E-3</v>
      </c>
      <c r="AA122" s="30">
        <f t="shared" si="41"/>
        <v>5.9778136046515537E-2</v>
      </c>
      <c r="AB122" s="30">
        <f t="shared" si="42"/>
        <v>-8.5924413602607437E-10</v>
      </c>
      <c r="AC122" s="30">
        <f t="shared" si="43"/>
        <v>-1.0994401552005155E-18</v>
      </c>
      <c r="AD122" s="30">
        <f t="shared" si="54"/>
        <v>1.5556182335127539E-8</v>
      </c>
      <c r="AE122" s="30">
        <f t="shared" si="55"/>
        <v>-4.1722140716433809E-3</v>
      </c>
      <c r="AF122" s="30">
        <f t="shared" si="44"/>
        <v>6.0113500214070914E-2</v>
      </c>
      <c r="AG122" s="30">
        <f t="shared" si="45"/>
        <v>-8.588121032875672E-10</v>
      </c>
      <c r="AH122" s="30">
        <f t="shared" si="46"/>
        <v>-1.0994401552005155E-18</v>
      </c>
      <c r="AI122" s="30">
        <f t="shared" si="56"/>
        <v>1.5468847607009881E-8</v>
      </c>
    </row>
    <row r="123" spans="1:35" x14ac:dyDescent="0.3">
      <c r="A123" s="39">
        <v>200.04166666666424</v>
      </c>
      <c r="B123">
        <v>13.1</v>
      </c>
      <c r="C123">
        <v>7.67</v>
      </c>
      <c r="D123" s="39"/>
      <c r="E123" s="39"/>
      <c r="F123" s="39"/>
      <c r="G123" s="39">
        <v>200</v>
      </c>
      <c r="H123" s="40">
        <f t="shared" si="47"/>
        <v>0.13100000000000001</v>
      </c>
      <c r="I123" s="41">
        <f t="shared" si="48"/>
        <v>7.67</v>
      </c>
      <c r="J123" s="39">
        <f t="shared" si="68"/>
        <v>752.75669716202242</v>
      </c>
      <c r="K123">
        <v>0.123</v>
      </c>
      <c r="L123">
        <v>7.63</v>
      </c>
      <c r="M123" s="29">
        <f t="shared" si="66"/>
        <v>6.4285714285714293E-2</v>
      </c>
      <c r="N123" s="29">
        <f t="shared" si="66"/>
        <v>5.7142857142857148E-2</v>
      </c>
      <c r="O123" s="29">
        <f t="shared" si="66"/>
        <v>4.9999999999999996E-2</v>
      </c>
      <c r="P123" s="29">
        <f t="shared" si="66"/>
        <v>4.2857142857142858E-2</v>
      </c>
      <c r="Q123" s="54">
        <v>0.13100000000000001</v>
      </c>
      <c r="R123" s="54">
        <v>7.67</v>
      </c>
      <c r="S123" s="41">
        <f t="shared" si="39"/>
        <v>7.8459550664848221</v>
      </c>
      <c r="T123" s="41">
        <f t="shared" si="60"/>
        <v>7.7985408259691802</v>
      </c>
      <c r="U123" s="41">
        <f t="shared" si="49"/>
        <v>7.7443815410837482</v>
      </c>
      <c r="V123" s="41">
        <f t="shared" si="50"/>
        <v>7.6813671926462117</v>
      </c>
      <c r="W123" s="55">
        <f t="shared" si="51"/>
        <v>7.846488582793878</v>
      </c>
      <c r="X123" s="41">
        <f t="shared" si="52"/>
        <v>7.8137144835801813</v>
      </c>
      <c r="Y123" s="41">
        <f t="shared" si="53"/>
        <v>7.8161774596597606</v>
      </c>
      <c r="Z123" s="30">
        <f t="shared" si="40"/>
        <v>-4.5700192152703751E-3</v>
      </c>
      <c r="AA123" s="30">
        <f t="shared" si="41"/>
        <v>5.9715695070443921E-2</v>
      </c>
      <c r="AB123" s="30">
        <f t="shared" si="42"/>
        <v>-8.464909327226456E-10</v>
      </c>
      <c r="AC123" s="30">
        <f t="shared" si="43"/>
        <v>-1.082907220535846E-18</v>
      </c>
      <c r="AD123" s="30">
        <f t="shared" si="54"/>
        <v>1.5356262113869587E-8</v>
      </c>
      <c r="AE123" s="30">
        <f t="shared" si="55"/>
        <v>-4.2325983928337323E-3</v>
      </c>
      <c r="AF123" s="30">
        <f t="shared" si="44"/>
        <v>6.0053115892880558E-2</v>
      </c>
      <c r="AG123" s="30">
        <f t="shared" si="45"/>
        <v>-8.4605625049940969E-10</v>
      </c>
      <c r="AH123" s="30">
        <f t="shared" si="46"/>
        <v>-1.082907220535846E-18</v>
      </c>
      <c r="AI123" s="30">
        <f t="shared" si="56"/>
        <v>1.5269419978649639E-8</v>
      </c>
    </row>
    <row r="124" spans="1:35" x14ac:dyDescent="0.3">
      <c r="A124" s="39">
        <v>201.03819444444525</v>
      </c>
      <c r="B124">
        <v>12.6</v>
      </c>
      <c r="C124">
        <v>7.61</v>
      </c>
      <c r="D124" s="39"/>
      <c r="E124" s="39"/>
      <c r="F124" s="39"/>
      <c r="G124" s="39">
        <v>201</v>
      </c>
      <c r="H124" s="40">
        <f t="shared" si="47"/>
        <v>0.126</v>
      </c>
      <c r="I124" s="41">
        <f t="shared" si="48"/>
        <v>7.61</v>
      </c>
      <c r="J124" s="39">
        <f t="shared" si="68"/>
        <v>756.85277063085357</v>
      </c>
      <c r="K124">
        <v>0.11899999999999999</v>
      </c>
      <c r="L124">
        <v>7.63</v>
      </c>
      <c r="M124" s="29">
        <f t="shared" si="66"/>
        <v>6.4285714285714293E-2</v>
      </c>
      <c r="N124" s="29">
        <f t="shared" si="66"/>
        <v>5.7142857142857148E-2</v>
      </c>
      <c r="O124" s="29">
        <f t="shared" si="66"/>
        <v>4.9999999999999996E-2</v>
      </c>
      <c r="P124" s="29">
        <f t="shared" si="66"/>
        <v>4.2857142857142858E-2</v>
      </c>
      <c r="Q124" s="54">
        <v>0.126</v>
      </c>
      <c r="R124" s="54">
        <v>7.61</v>
      </c>
      <c r="S124" s="41">
        <f t="shared" si="39"/>
        <v>7.8615426330702043</v>
      </c>
      <c r="T124" s="41">
        <f t="shared" si="60"/>
        <v>7.8142448393699526</v>
      </c>
      <c r="U124" s="41">
        <f t="shared" si="49"/>
        <v>7.7602078939256183</v>
      </c>
      <c r="V124" s="41">
        <f t="shared" si="50"/>
        <v>7.6973222919519539</v>
      </c>
      <c r="W124" s="55">
        <f t="shared" si="51"/>
        <v>7.862074788050224</v>
      </c>
      <c r="X124" s="41">
        <f t="shared" si="52"/>
        <v>7.8281318262696011</v>
      </c>
      <c r="Y124" s="41">
        <f t="shared" si="53"/>
        <v>7.8306371910310615</v>
      </c>
      <c r="Z124" s="30">
        <f t="shared" si="40"/>
        <v>-4.7275993165528723E-3</v>
      </c>
      <c r="AA124" s="30">
        <f t="shared" si="41"/>
        <v>5.955811496916142E-2</v>
      </c>
      <c r="AB124" s="30">
        <f t="shared" si="42"/>
        <v>-8.1460982806032796E-10</v>
      </c>
      <c r="AC124" s="30">
        <f t="shared" si="43"/>
        <v>-1.0415748838741725E-18</v>
      </c>
      <c r="AD124" s="30">
        <f t="shared" si="54"/>
        <v>1.4854846680422933E-8</v>
      </c>
      <c r="AE124" s="30">
        <f t="shared" si="55"/>
        <v>-4.3854077479302967E-3</v>
      </c>
      <c r="AF124" s="30">
        <f t="shared" si="44"/>
        <v>5.9900306537783998E-2</v>
      </c>
      <c r="AG124" s="30">
        <f t="shared" si="45"/>
        <v>-8.1416899992545674E-10</v>
      </c>
      <c r="AH124" s="30">
        <f t="shared" si="46"/>
        <v>-1.0415748838741725E-18</v>
      </c>
      <c r="AI124" s="30">
        <f t="shared" si="56"/>
        <v>1.4769398514192387E-8</v>
      </c>
    </row>
    <row r="125" spans="1:35" x14ac:dyDescent="0.3">
      <c r="A125" s="39">
        <v>202.03472222221899</v>
      </c>
      <c r="B125">
        <v>12.5</v>
      </c>
      <c r="C125">
        <v>7.59</v>
      </c>
      <c r="D125" s="39"/>
      <c r="E125" s="39"/>
      <c r="F125" s="39"/>
      <c r="G125" s="39">
        <v>202</v>
      </c>
      <c r="H125" s="40">
        <f t="shared" si="47"/>
        <v>0.125</v>
      </c>
      <c r="I125" s="41">
        <f t="shared" si="48"/>
        <v>7.59</v>
      </c>
      <c r="J125" s="39">
        <f t="shared" si="68"/>
        <v>760.94884409968472</v>
      </c>
      <c r="K125">
        <v>0.121</v>
      </c>
      <c r="L125">
        <v>7.6</v>
      </c>
      <c r="M125" s="29">
        <f t="shared" si="66"/>
        <v>6.4285714285714293E-2</v>
      </c>
      <c r="N125" s="29">
        <f t="shared" si="66"/>
        <v>5.7142857142857148E-2</v>
      </c>
      <c r="O125" s="29">
        <f t="shared" si="66"/>
        <v>4.9999999999999996E-2</v>
      </c>
      <c r="P125" s="29">
        <f t="shared" si="66"/>
        <v>4.2857142857142858E-2</v>
      </c>
      <c r="Q125" s="54">
        <v>0.125</v>
      </c>
      <c r="R125" s="54">
        <v>7.59</v>
      </c>
      <c r="S125" s="41">
        <f t="shared" si="39"/>
        <v>7.864729347286632</v>
      </c>
      <c r="T125" s="41">
        <f t="shared" si="60"/>
        <v>7.8174557254159902</v>
      </c>
      <c r="U125" s="41">
        <f t="shared" si="49"/>
        <v>7.7634441966828316</v>
      </c>
      <c r="V125" s="41">
        <f t="shared" si="50"/>
        <v>7.7005853669624305</v>
      </c>
      <c r="W125" s="55">
        <f t="shared" si="51"/>
        <v>7.8652612198020435</v>
      </c>
      <c r="X125" s="41">
        <f t="shared" si="52"/>
        <v>7.831081933067547</v>
      </c>
      <c r="Y125" s="41">
        <f t="shared" si="53"/>
        <v>7.8335953468427384</v>
      </c>
      <c r="Z125" s="30">
        <f t="shared" si="40"/>
        <v>-4.7593718663839308E-3</v>
      </c>
      <c r="AA125" s="30">
        <f t="shared" si="41"/>
        <v>5.9526342419330365E-2</v>
      </c>
      <c r="AB125" s="30">
        <f t="shared" si="42"/>
        <v>-8.0823393760197392E-10</v>
      </c>
      <c r="AC125" s="30">
        <f t="shared" si="43"/>
        <v>-1.0333084165418379E-18</v>
      </c>
      <c r="AD125" s="30">
        <f t="shared" si="54"/>
        <v>1.4754281558992665E-8</v>
      </c>
      <c r="AE125" s="30">
        <f t="shared" si="55"/>
        <v>-4.4162922401295287E-3</v>
      </c>
      <c r="AF125" s="30">
        <f t="shared" si="44"/>
        <v>5.9869422045584764E-2</v>
      </c>
      <c r="AG125" s="30">
        <f t="shared" si="45"/>
        <v>-8.077919654272566E-10</v>
      </c>
      <c r="AH125" s="30">
        <f t="shared" si="46"/>
        <v>-1.0333084165418379E-18</v>
      </c>
      <c r="AI125" s="30">
        <f t="shared" si="56"/>
        <v>1.4669139990648815E-8</v>
      </c>
    </row>
    <row r="126" spans="1:35" x14ac:dyDescent="0.3">
      <c r="A126" s="39">
        <v>203.03125</v>
      </c>
      <c r="B126">
        <v>11.8</v>
      </c>
      <c r="C126">
        <v>7.63</v>
      </c>
      <c r="D126" s="39"/>
      <c r="E126" s="39"/>
      <c r="F126" s="39"/>
      <c r="G126" s="39">
        <v>203</v>
      </c>
      <c r="H126" s="40">
        <f t="shared" si="47"/>
        <v>0.11800000000000001</v>
      </c>
      <c r="I126" s="41">
        <f t="shared" si="48"/>
        <v>7.63</v>
      </c>
      <c r="J126" s="39">
        <f t="shared" si="68"/>
        <v>765.04491756851598</v>
      </c>
      <c r="K126">
        <v>0.113</v>
      </c>
      <c r="L126">
        <v>7.61</v>
      </c>
      <c r="M126" s="29">
        <f t="shared" si="66"/>
        <v>6.4285714285714293E-2</v>
      </c>
      <c r="N126" s="29">
        <f t="shared" si="66"/>
        <v>5.7142857142857148E-2</v>
      </c>
      <c r="O126" s="29">
        <f t="shared" si="66"/>
        <v>4.9999999999999996E-2</v>
      </c>
      <c r="P126" s="29">
        <f t="shared" si="66"/>
        <v>4.2857142857142858E-2</v>
      </c>
      <c r="Q126" s="54">
        <v>0.11799999999999999</v>
      </c>
      <c r="R126" s="54">
        <v>7.63</v>
      </c>
      <c r="S126" s="41">
        <f t="shared" si="39"/>
        <v>7.887726058163711</v>
      </c>
      <c r="T126" s="41">
        <f t="shared" si="60"/>
        <v>7.8406305890648706</v>
      </c>
      <c r="U126" s="41">
        <f t="shared" si="49"/>
        <v>7.7868066177041442</v>
      </c>
      <c r="V126" s="41">
        <f t="shared" si="50"/>
        <v>7.7241456077689286</v>
      </c>
      <c r="W126" s="55">
        <f t="shared" si="51"/>
        <v>7.8882558500818094</v>
      </c>
      <c r="X126" s="41">
        <f t="shared" si="52"/>
        <v>7.8523975457563582</v>
      </c>
      <c r="Y126" s="41">
        <f t="shared" si="53"/>
        <v>7.8549630022118393</v>
      </c>
      <c r="Z126" s="30">
        <f t="shared" si="40"/>
        <v>-4.9842247053416902E-3</v>
      </c>
      <c r="AA126" s="30">
        <f t="shared" si="41"/>
        <v>5.9301489580372603E-2</v>
      </c>
      <c r="AB126" s="30">
        <f t="shared" si="42"/>
        <v>-7.6360585415094734E-10</v>
      </c>
      <c r="AC126" s="30">
        <f t="shared" si="43"/>
        <v>-9.7544314521549474E-19</v>
      </c>
      <c r="AD126" s="30">
        <f t="shared" si="54"/>
        <v>1.4047610411263423E-8</v>
      </c>
      <c r="AE126" s="30">
        <f t="shared" si="55"/>
        <v>-4.6355854901770806E-3</v>
      </c>
      <c r="AF126" s="30">
        <f t="shared" si="44"/>
        <v>5.9650128795537216E-2</v>
      </c>
      <c r="AG126" s="30">
        <f t="shared" si="45"/>
        <v>-7.6315671983830888E-10</v>
      </c>
      <c r="AH126" s="30">
        <f t="shared" si="46"/>
        <v>-9.7544314521549474E-19</v>
      </c>
      <c r="AI126" s="30">
        <f t="shared" si="56"/>
        <v>1.3964873235194555E-8</v>
      </c>
    </row>
    <row r="127" spans="1:35" x14ac:dyDescent="0.3">
      <c r="A127" s="39">
        <v>204.04166666666424</v>
      </c>
      <c r="B127">
        <v>11.4</v>
      </c>
      <c r="C127">
        <v>7.66</v>
      </c>
      <c r="D127" s="39"/>
      <c r="E127" s="39"/>
      <c r="F127" s="39"/>
      <c r="G127" s="39">
        <v>204</v>
      </c>
      <c r="H127" s="40">
        <f t="shared" si="47"/>
        <v>0.114</v>
      </c>
      <c r="I127" s="41">
        <f t="shared" si="48"/>
        <v>7.66</v>
      </c>
      <c r="J127" s="39">
        <f t="shared" si="68"/>
        <v>769.14099103734713</v>
      </c>
      <c r="K127">
        <v>0.105</v>
      </c>
      <c r="L127">
        <v>7.62</v>
      </c>
      <c r="M127" s="29">
        <f t="shared" si="66"/>
        <v>6.4285714285714293E-2</v>
      </c>
      <c r="N127" s="29">
        <f t="shared" si="66"/>
        <v>5.7142857142857148E-2</v>
      </c>
      <c r="O127" s="29">
        <f t="shared" si="66"/>
        <v>4.9999999999999996E-2</v>
      </c>
      <c r="P127" s="29">
        <f t="shared" si="66"/>
        <v>4.2857142857142858E-2</v>
      </c>
      <c r="Q127" s="54">
        <v>0.114</v>
      </c>
      <c r="R127" s="54">
        <v>7.66</v>
      </c>
      <c r="S127" s="41">
        <f t="shared" si="39"/>
        <v>7.901444062937137</v>
      </c>
      <c r="T127" s="41">
        <f t="shared" si="60"/>
        <v>7.8544580059376035</v>
      </c>
      <c r="U127" s="41">
        <f t="shared" si="49"/>
        <v>7.8007494222725127</v>
      </c>
      <c r="V127" s="41">
        <f t="shared" si="50"/>
        <v>7.7382103401822588</v>
      </c>
      <c r="W127" s="55">
        <f t="shared" si="51"/>
        <v>7.9019725781391124</v>
      </c>
      <c r="X127" s="41">
        <f t="shared" si="52"/>
        <v>7.8651346588508595</v>
      </c>
      <c r="Y127" s="41">
        <f t="shared" si="53"/>
        <v>7.8677262450617302</v>
      </c>
      <c r="Z127" s="30">
        <f t="shared" si="40"/>
        <v>-5.1146716321453347E-3</v>
      </c>
      <c r="AA127" s="30">
        <f t="shared" si="41"/>
        <v>5.9171042653568956E-2</v>
      </c>
      <c r="AB127" s="30">
        <f t="shared" si="42"/>
        <v>-7.3810661662020142E-10</v>
      </c>
      <c r="AC127" s="30">
        <f t="shared" si="43"/>
        <v>-9.4237727588615612E-19</v>
      </c>
      <c r="AD127" s="30">
        <f t="shared" si="54"/>
        <v>1.3641600948048375E-8</v>
      </c>
      <c r="AE127" s="30">
        <f t="shared" si="55"/>
        <v>-4.7634021985101093E-3</v>
      </c>
      <c r="AF127" s="30">
        <f t="shared" si="44"/>
        <v>5.9522312087204182E-2</v>
      </c>
      <c r="AG127" s="30">
        <f t="shared" si="45"/>
        <v>-7.3765409392979742E-10</v>
      </c>
      <c r="AH127" s="30">
        <f t="shared" si="46"/>
        <v>-9.4237727588615612E-19</v>
      </c>
      <c r="AI127" s="30">
        <f t="shared" si="56"/>
        <v>1.3560439172079031E-8</v>
      </c>
    </row>
    <row r="128" spans="1:35" x14ac:dyDescent="0.3">
      <c r="A128" s="39">
        <v>205.04861111110949</v>
      </c>
      <c r="B128">
        <v>11.2</v>
      </c>
      <c r="C128">
        <v>7.65</v>
      </c>
      <c r="D128" s="39"/>
      <c r="E128" s="39"/>
      <c r="F128" s="39"/>
      <c r="G128" s="39">
        <v>205</v>
      </c>
      <c r="H128" s="40">
        <f t="shared" si="47"/>
        <v>0.11199999999999999</v>
      </c>
      <c r="I128" s="41">
        <f t="shared" si="48"/>
        <v>7.65</v>
      </c>
      <c r="J128" s="39">
        <f t="shared" si="68"/>
        <v>773.23706450617829</v>
      </c>
      <c r="K128">
        <v>0.108</v>
      </c>
      <c r="L128">
        <v>7.61</v>
      </c>
      <c r="M128" s="29">
        <f t="shared" si="66"/>
        <v>6.4285714285714293E-2</v>
      </c>
      <c r="N128" s="29">
        <f t="shared" si="66"/>
        <v>5.7142857142857148E-2</v>
      </c>
      <c r="O128" s="29">
        <f t="shared" si="66"/>
        <v>4.9999999999999996E-2</v>
      </c>
      <c r="P128" s="29">
        <f t="shared" si="66"/>
        <v>4.2857142857142858E-2</v>
      </c>
      <c r="Q128" s="54">
        <v>0.112</v>
      </c>
      <c r="R128" s="54">
        <v>7.65</v>
      </c>
      <c r="S128" s="41">
        <f t="shared" si="39"/>
        <v>7.9084717207383877</v>
      </c>
      <c r="T128" s="41">
        <f t="shared" si="60"/>
        <v>7.8615426330702043</v>
      </c>
      <c r="U128" s="41">
        <f t="shared" si="49"/>
        <v>7.8078941901507619</v>
      </c>
      <c r="V128" s="41">
        <f t="shared" si="50"/>
        <v>7.7454187258331961</v>
      </c>
      <c r="W128" s="55">
        <f t="shared" si="51"/>
        <v>7.9089995714950581</v>
      </c>
      <c r="X128" s="41">
        <f t="shared" si="52"/>
        <v>7.8716661055574715</v>
      </c>
      <c r="Y128" s="41">
        <f t="shared" si="53"/>
        <v>7.8742697010551295</v>
      </c>
      <c r="Z128" s="30">
        <f t="shared" si="40"/>
        <v>-5.1804413799209281E-3</v>
      </c>
      <c r="AA128" s="30">
        <f t="shared" si="41"/>
        <v>5.9105272905793364E-2</v>
      </c>
      <c r="AB128" s="30">
        <f t="shared" si="42"/>
        <v>-7.2535770160542807E-10</v>
      </c>
      <c r="AC128" s="30">
        <f t="shared" si="43"/>
        <v>-9.2584434122148662E-19</v>
      </c>
      <c r="AD128" s="30">
        <f t="shared" si="54"/>
        <v>1.3437977031324079E-8</v>
      </c>
      <c r="AE128" s="30">
        <f t="shared" si="55"/>
        <v>-4.8280154030967788E-3</v>
      </c>
      <c r="AF128" s="30">
        <f t="shared" si="44"/>
        <v>5.9457698882617517E-2</v>
      </c>
      <c r="AG128" s="30">
        <f t="shared" si="45"/>
        <v>-7.2490368899877939E-10</v>
      </c>
      <c r="AH128" s="30">
        <f t="shared" si="46"/>
        <v>-9.2584434122148662E-19</v>
      </c>
      <c r="AI128" s="30">
        <f t="shared" si="56"/>
        <v>1.3357657355381126E-8</v>
      </c>
    </row>
    <row r="129" spans="1:35" x14ac:dyDescent="0.3">
      <c r="A129" s="39">
        <v>206.03472222221899</v>
      </c>
      <c r="B129">
        <v>10.8</v>
      </c>
      <c r="C129">
        <v>7.66</v>
      </c>
      <c r="D129" s="39">
        <v>43.7</v>
      </c>
      <c r="E129" s="39"/>
      <c r="F129" s="39"/>
      <c r="G129" s="39">
        <v>206</v>
      </c>
      <c r="H129" s="40">
        <f t="shared" si="47"/>
        <v>0.10800000000000001</v>
      </c>
      <c r="I129" s="41">
        <f t="shared" si="48"/>
        <v>7.66</v>
      </c>
      <c r="J129" s="39">
        <f t="shared" si="68"/>
        <v>777.33313797500944</v>
      </c>
      <c r="K129">
        <v>0.105</v>
      </c>
      <c r="L129">
        <v>7.64</v>
      </c>
      <c r="M129" s="29">
        <f t="shared" ref="M129:P144" si="69">M128</f>
        <v>6.4285714285714293E-2</v>
      </c>
      <c r="N129" s="29">
        <f t="shared" si="69"/>
        <v>5.7142857142857148E-2</v>
      </c>
      <c r="O129" s="29">
        <f t="shared" si="69"/>
        <v>4.9999999999999996E-2</v>
      </c>
      <c r="P129" s="29">
        <f t="shared" si="69"/>
        <v>4.2857142857142858E-2</v>
      </c>
      <c r="Q129" s="54">
        <v>0.108</v>
      </c>
      <c r="R129" s="54">
        <v>7.66</v>
      </c>
      <c r="S129" s="41">
        <f t="shared" si="39"/>
        <v>7.9228836228262693</v>
      </c>
      <c r="T129" s="41">
        <f t="shared" si="60"/>
        <v>7.8760733246348753</v>
      </c>
      <c r="U129" s="41">
        <f t="shared" si="49"/>
        <v>7.8225504158991139</v>
      </c>
      <c r="V129" s="41">
        <f t="shared" si="50"/>
        <v>7.7602078939256183</v>
      </c>
      <c r="W129" s="55">
        <f t="shared" si="51"/>
        <v>7.9234100888234931</v>
      </c>
      <c r="X129" s="41">
        <f t="shared" si="52"/>
        <v>7.8850736457376254</v>
      </c>
      <c r="Y129" s="41">
        <f t="shared" si="53"/>
        <v>7.8876990322284035</v>
      </c>
      <c r="Z129" s="30">
        <f t="shared" si="40"/>
        <v>-5.3130926394318418E-3</v>
      </c>
      <c r="AA129" s="30">
        <f t="shared" si="41"/>
        <v>5.8972621646282454E-2</v>
      </c>
      <c r="AB129" s="30">
        <f t="shared" si="42"/>
        <v>-6.998613038053041E-10</v>
      </c>
      <c r="AC129" s="30">
        <f t="shared" si="43"/>
        <v>-8.9277847189214781E-19</v>
      </c>
      <c r="AD129" s="30">
        <f t="shared" si="54"/>
        <v>1.3029458119289031E-8</v>
      </c>
      <c r="AE129" s="30">
        <f t="shared" si="55"/>
        <v>-4.9586861076534742E-3</v>
      </c>
      <c r="AF129" s="30">
        <f t="shared" si="44"/>
        <v>5.932702817806082E-2</v>
      </c>
      <c r="AG129" s="30">
        <f t="shared" si="45"/>
        <v>-6.994047397496235E-10</v>
      </c>
      <c r="AH129" s="30">
        <f t="shared" si="46"/>
        <v>-8.9277847189214781E-19</v>
      </c>
      <c r="AI129" s="30">
        <f t="shared" si="56"/>
        <v>1.2950930350645359E-8</v>
      </c>
    </row>
    <row r="130" spans="1:35" x14ac:dyDescent="0.3">
      <c r="A130" s="39">
        <v>207.03958333333139</v>
      </c>
      <c r="B130">
        <v>11.1</v>
      </c>
      <c r="C130">
        <v>7.66</v>
      </c>
      <c r="D130" s="39"/>
      <c r="E130" s="39"/>
      <c r="F130" s="39"/>
      <c r="G130" s="39">
        <v>207</v>
      </c>
      <c r="H130" s="40">
        <f t="shared" si="47"/>
        <v>0.111</v>
      </c>
      <c r="I130" s="41">
        <f t="shared" si="48"/>
        <v>7.66</v>
      </c>
      <c r="J130" s="39">
        <f t="shared" si="68"/>
        <v>781.42921144384059</v>
      </c>
      <c r="K130">
        <v>0.107</v>
      </c>
      <c r="L130">
        <v>7.66</v>
      </c>
      <c r="M130" s="29">
        <f t="shared" si="69"/>
        <v>6.4285714285714293E-2</v>
      </c>
      <c r="N130" s="29">
        <f t="shared" si="69"/>
        <v>5.7142857142857148E-2</v>
      </c>
      <c r="O130" s="29">
        <f t="shared" si="69"/>
        <v>4.9999999999999996E-2</v>
      </c>
      <c r="P130" s="29">
        <f t="shared" si="69"/>
        <v>4.2857142857142858E-2</v>
      </c>
      <c r="Q130" s="54">
        <v>0.111</v>
      </c>
      <c r="R130" s="54">
        <v>7.66</v>
      </c>
      <c r="S130" s="41">
        <f t="shared" si="39"/>
        <v>7.9120293676959665</v>
      </c>
      <c r="T130" s="41">
        <f t="shared" si="60"/>
        <v>7.8651293582827</v>
      </c>
      <c r="U130" s="41">
        <f t="shared" si="49"/>
        <v>7.8115116281823491</v>
      </c>
      <c r="V130" s="41">
        <f t="shared" si="50"/>
        <v>7.7490686703595051</v>
      </c>
      <c r="W130" s="55">
        <f t="shared" si="51"/>
        <v>7.9125568793917207</v>
      </c>
      <c r="X130" s="41">
        <f t="shared" si="52"/>
        <v>7.8749741705754293</v>
      </c>
      <c r="Y130" s="41">
        <f t="shared" si="53"/>
        <v>7.8775834967405833</v>
      </c>
      <c r="Z130" s="30">
        <f t="shared" si="40"/>
        <v>-5.2134644884155373E-3</v>
      </c>
      <c r="AA130" s="30">
        <f t="shared" si="41"/>
        <v>5.9072249797298755E-2</v>
      </c>
      <c r="AB130" s="30">
        <f t="shared" si="42"/>
        <v>-7.1898342217871171E-10</v>
      </c>
      <c r="AC130" s="30">
        <f t="shared" si="43"/>
        <v>-9.1757787388915197E-19</v>
      </c>
      <c r="AD130" s="30">
        <f t="shared" si="54"/>
        <v>1.3336007449728883E-8</v>
      </c>
      <c r="AE130" s="30">
        <f t="shared" si="55"/>
        <v>-4.8605012155545418E-3</v>
      </c>
      <c r="AF130" s="30">
        <f t="shared" si="44"/>
        <v>5.9425213070159751E-2</v>
      </c>
      <c r="AG130" s="30">
        <f t="shared" si="45"/>
        <v>-7.1852871740068438E-10</v>
      </c>
      <c r="AH130" s="30">
        <f t="shared" si="46"/>
        <v>-9.1757787388915197E-19</v>
      </c>
      <c r="AI130" s="30">
        <f t="shared" si="56"/>
        <v>1.3256122332385645E-8</v>
      </c>
    </row>
    <row r="131" spans="1:35" x14ac:dyDescent="0.3">
      <c r="A131" s="39">
        <v>208.04166666666424</v>
      </c>
      <c r="B131">
        <v>11.3</v>
      </c>
      <c r="C131">
        <v>7.65</v>
      </c>
      <c r="D131" s="39"/>
      <c r="E131" s="39"/>
      <c r="F131" s="39"/>
      <c r="G131" s="39">
        <v>208</v>
      </c>
      <c r="H131" s="40">
        <f t="shared" si="47"/>
        <v>0.113</v>
      </c>
      <c r="I131" s="41">
        <f t="shared" si="48"/>
        <v>7.65</v>
      </c>
      <c r="J131" s="39">
        <f t="shared" si="68"/>
        <v>785.52528491267174</v>
      </c>
      <c r="K131">
        <v>0.106</v>
      </c>
      <c r="L131">
        <v>7.66</v>
      </c>
      <c r="M131" s="29">
        <f t="shared" si="69"/>
        <v>6.4285714285714293E-2</v>
      </c>
      <c r="N131" s="29">
        <f t="shared" si="69"/>
        <v>5.7142857142857148E-2</v>
      </c>
      <c r="O131" s="29">
        <f t="shared" si="69"/>
        <v>4.9999999999999996E-2</v>
      </c>
      <c r="P131" s="29">
        <f t="shared" si="69"/>
        <v>4.2857142857142858E-2</v>
      </c>
      <c r="Q131" s="54">
        <v>0.113</v>
      </c>
      <c r="R131" s="54">
        <v>7.65</v>
      </c>
      <c r="S131" s="41">
        <f t="shared" si="39"/>
        <v>7.9049434483323449</v>
      </c>
      <c r="T131" s="41">
        <f t="shared" si="60"/>
        <v>7.8579856808724076</v>
      </c>
      <c r="U131" s="41">
        <f t="shared" si="49"/>
        <v>7.8043069564615797</v>
      </c>
      <c r="V131" s="41">
        <f t="shared" si="50"/>
        <v>7.7417994540920709</v>
      </c>
      <c r="W131" s="55">
        <f t="shared" si="51"/>
        <v>7.9054716335599089</v>
      </c>
      <c r="X131" s="41">
        <f t="shared" si="52"/>
        <v>7.8683864273781889</v>
      </c>
      <c r="Y131" s="41">
        <f t="shared" si="53"/>
        <v>7.8709841085812275</v>
      </c>
      <c r="Z131" s="30">
        <f t="shared" si="40"/>
        <v>-5.1475105887377609E-3</v>
      </c>
      <c r="AA131" s="30">
        <f t="shared" si="41"/>
        <v>5.9138203696976532E-2</v>
      </c>
      <c r="AB131" s="30">
        <f t="shared" si="42"/>
        <v>-7.3173209995987963E-10</v>
      </c>
      <c r="AC131" s="30">
        <f t="shared" si="43"/>
        <v>-9.3411080855382147E-19</v>
      </c>
      <c r="AD131" s="30">
        <f t="shared" si="54"/>
        <v>1.35398412561371E-8</v>
      </c>
      <c r="AE131" s="30">
        <f t="shared" si="55"/>
        <v>-4.7956493541345662E-3</v>
      </c>
      <c r="AF131" s="30">
        <f t="shared" si="44"/>
        <v>5.9490064931579725E-2</v>
      </c>
      <c r="AG131" s="30">
        <f t="shared" si="45"/>
        <v>-7.312788148821439E-10</v>
      </c>
      <c r="AH131" s="30">
        <f t="shared" si="46"/>
        <v>-9.3411080855382147E-19</v>
      </c>
      <c r="AI131" s="30">
        <f t="shared" si="56"/>
        <v>1.3459096017961161E-8</v>
      </c>
    </row>
    <row r="132" spans="1:35" x14ac:dyDescent="0.3">
      <c r="A132" s="39">
        <v>209.04166666666424</v>
      </c>
      <c r="B132">
        <v>11.3</v>
      </c>
      <c r="C132">
        <v>7.66</v>
      </c>
      <c r="D132" s="39">
        <v>33.9</v>
      </c>
      <c r="E132" s="39">
        <v>704.15771676300596</v>
      </c>
      <c r="F132" s="39">
        <v>875.08499999999992</v>
      </c>
      <c r="G132" s="39">
        <v>209</v>
      </c>
      <c r="H132" s="40">
        <f t="shared" si="47"/>
        <v>0.113</v>
      </c>
      <c r="I132" s="41">
        <f t="shared" si="48"/>
        <v>7.66</v>
      </c>
      <c r="J132" s="42">
        <f>AVERAGE(E132:F132)</f>
        <v>789.62135838150289</v>
      </c>
      <c r="K132">
        <v>0.106</v>
      </c>
      <c r="L132">
        <v>7.66</v>
      </c>
      <c r="M132" s="29">
        <f t="shared" si="69"/>
        <v>6.4285714285714293E-2</v>
      </c>
      <c r="N132" s="29">
        <f t="shared" si="69"/>
        <v>5.7142857142857148E-2</v>
      </c>
      <c r="O132" s="29">
        <f t="shared" si="69"/>
        <v>4.9999999999999996E-2</v>
      </c>
      <c r="P132" s="29">
        <f t="shared" si="69"/>
        <v>4.2857142857142858E-2</v>
      </c>
      <c r="Q132" s="54">
        <v>0.113</v>
      </c>
      <c r="R132" s="54">
        <v>7.66</v>
      </c>
      <c r="S132" s="41">
        <f t="shared" si="39"/>
        <v>7.9049434483323449</v>
      </c>
      <c r="T132" s="41">
        <f t="shared" si="60"/>
        <v>7.8579856808724076</v>
      </c>
      <c r="U132" s="41">
        <f t="shared" si="49"/>
        <v>7.8043069564615797</v>
      </c>
      <c r="V132" s="41">
        <f t="shared" si="50"/>
        <v>7.7417994540920709</v>
      </c>
      <c r="W132" s="55">
        <f t="shared" si="51"/>
        <v>7.9054716335599089</v>
      </c>
      <c r="X132" s="41">
        <f t="shared" si="52"/>
        <v>7.8683864273781889</v>
      </c>
      <c r="Y132" s="41">
        <f t="shared" si="53"/>
        <v>7.8709841085812275</v>
      </c>
      <c r="Z132" s="30">
        <f t="shared" si="40"/>
        <v>-5.1475105887377609E-3</v>
      </c>
      <c r="AA132" s="30">
        <f t="shared" si="41"/>
        <v>5.9138203696976532E-2</v>
      </c>
      <c r="AB132" s="30">
        <f t="shared" si="42"/>
        <v>-7.3173209995987963E-10</v>
      </c>
      <c r="AC132" s="30">
        <f t="shared" si="43"/>
        <v>-9.3411080855382147E-19</v>
      </c>
      <c r="AD132" s="30">
        <f t="shared" si="54"/>
        <v>1.35398412561371E-8</v>
      </c>
      <c r="AE132" s="30">
        <f t="shared" si="55"/>
        <v>-4.7956493541345662E-3</v>
      </c>
      <c r="AF132" s="30">
        <f t="shared" si="44"/>
        <v>5.9490064931579725E-2</v>
      </c>
      <c r="AG132" s="30">
        <f t="shared" si="45"/>
        <v>-7.312788148821439E-10</v>
      </c>
      <c r="AH132" s="30">
        <f t="shared" si="46"/>
        <v>-9.3411080855382147E-19</v>
      </c>
      <c r="AI132" s="30">
        <f t="shared" si="56"/>
        <v>1.3459096017961161E-8</v>
      </c>
    </row>
    <row r="133" spans="1:35" x14ac:dyDescent="0.3">
      <c r="A133" s="39">
        <v>210.05208333333576</v>
      </c>
      <c r="B133">
        <v>11.3</v>
      </c>
      <c r="C133">
        <v>7.66</v>
      </c>
      <c r="D133" s="39"/>
      <c r="E133" s="39"/>
      <c r="F133" s="39"/>
      <c r="G133" s="39">
        <v>210</v>
      </c>
      <c r="H133" s="40">
        <f t="shared" si="47"/>
        <v>0.113</v>
      </c>
      <c r="I133" s="41">
        <f t="shared" si="48"/>
        <v>7.66</v>
      </c>
      <c r="J133" s="39">
        <f>$J$132+($J$140-$J$132)*(G133-$G$132)/($G$140-$G$132)</f>
        <v>782.26237532361336</v>
      </c>
      <c r="K133">
        <v>0.107</v>
      </c>
      <c r="L133">
        <v>7.65</v>
      </c>
      <c r="M133" s="29">
        <f t="shared" si="69"/>
        <v>6.4285714285714293E-2</v>
      </c>
      <c r="N133" s="29">
        <f t="shared" si="69"/>
        <v>5.7142857142857148E-2</v>
      </c>
      <c r="O133" s="29">
        <f t="shared" si="69"/>
        <v>4.9999999999999996E-2</v>
      </c>
      <c r="P133" s="29">
        <f t="shared" si="69"/>
        <v>4.2857142857142858E-2</v>
      </c>
      <c r="Q133" s="54">
        <v>0.113</v>
      </c>
      <c r="R133" s="54">
        <v>7.66</v>
      </c>
      <c r="S133" s="41">
        <f t="shared" ref="S133:S196" si="70">-LOG10(($AS$15*Q133+(($AS$15*Q133)^2-4*M133*(-$AS$15*Q133*10^(-8.89)))^0.5)/(2*M133))</f>
        <v>7.9049434483323449</v>
      </c>
      <c r="T133" s="41">
        <f t="shared" si="60"/>
        <v>7.8579856808724076</v>
      </c>
      <c r="U133" s="41">
        <f t="shared" si="49"/>
        <v>7.8043069564615797</v>
      </c>
      <c r="V133" s="41">
        <f t="shared" si="50"/>
        <v>7.7417994540920709</v>
      </c>
      <c r="W133" s="55">
        <f t="shared" si="51"/>
        <v>7.9054716335599089</v>
      </c>
      <c r="X133" s="41">
        <f t="shared" si="52"/>
        <v>7.8683864273781889</v>
      </c>
      <c r="Y133" s="41">
        <f t="shared" si="53"/>
        <v>7.8709841085812275</v>
      </c>
      <c r="Z133" s="30">
        <f t="shared" ref="Z133:Z196" si="71">$AN$10*(1/($AM$4/10^(-S133)+1)-1/($AM$4/10^(-$AL$16)+1))</f>
        <v>-5.1475105887377609E-3</v>
      </c>
      <c r="AA133" s="30">
        <f t="shared" ref="AA133:AA196" si="72">M133+Z133</f>
        <v>5.9138203696976532E-2</v>
      </c>
      <c r="AB133" s="30">
        <f t="shared" ref="AB133:AB196" si="73">Z133*10^(-8.89)-$AS$15*Q133</f>
        <v>-7.3173209995987963E-10</v>
      </c>
      <c r="AC133" s="30">
        <f t="shared" ref="AC133:AC196" si="74">-$AS$15*Q133*10^(-8.89)</f>
        <v>-9.3411080855382147E-19</v>
      </c>
      <c r="AD133" s="30">
        <f t="shared" si="54"/>
        <v>1.35398412561371E-8</v>
      </c>
      <c r="AE133" s="30">
        <f t="shared" si="55"/>
        <v>-4.7956493541345662E-3</v>
      </c>
      <c r="AF133" s="30">
        <f t="shared" ref="AF133:AF196" si="75">M133+AE133</f>
        <v>5.9490064931579725E-2</v>
      </c>
      <c r="AG133" s="30">
        <f t="shared" ref="AG133:AG196" si="76">AE133*10^(-8.89)-$AS$15*Q133</f>
        <v>-7.312788148821439E-10</v>
      </c>
      <c r="AH133" s="30">
        <f t="shared" ref="AH133:AH196" si="77">-$AS$15*Q133*10^(-8.89)</f>
        <v>-9.3411080855382147E-19</v>
      </c>
      <c r="AI133" s="30">
        <f t="shared" si="56"/>
        <v>1.3459096017961161E-8</v>
      </c>
    </row>
    <row r="134" spans="1:35" x14ac:dyDescent="0.3">
      <c r="A134" s="39">
        <v>211.04513888889051</v>
      </c>
      <c r="B134">
        <v>11.3</v>
      </c>
      <c r="C134">
        <v>7.72</v>
      </c>
      <c r="D134" s="39">
        <v>16</v>
      </c>
      <c r="E134" s="39"/>
      <c r="F134" s="39"/>
      <c r="G134" s="39">
        <v>211</v>
      </c>
      <c r="H134" s="40">
        <f t="shared" ref="H134:H197" si="78">B134/100</f>
        <v>0.113</v>
      </c>
      <c r="I134" s="41">
        <f t="shared" ref="I134:I197" si="79">C134</f>
        <v>7.72</v>
      </c>
      <c r="J134" s="39">
        <f t="shared" ref="J134:J139" si="80">$J$132+($J$140-$J$132)*(G134-$G$132)/($G$140-$G$132)</f>
        <v>774.90339226572382</v>
      </c>
      <c r="K134">
        <v>0.10100000000000001</v>
      </c>
      <c r="L134">
        <v>7.7</v>
      </c>
      <c r="M134" s="29">
        <f t="shared" si="69"/>
        <v>6.4285714285714293E-2</v>
      </c>
      <c r="N134" s="29">
        <f t="shared" si="69"/>
        <v>5.7142857142857148E-2</v>
      </c>
      <c r="O134" s="29">
        <f t="shared" si="69"/>
        <v>4.9999999999999996E-2</v>
      </c>
      <c r="P134" s="29">
        <f t="shared" si="69"/>
        <v>4.2857142857142858E-2</v>
      </c>
      <c r="Q134" s="54">
        <v>0.113</v>
      </c>
      <c r="R134" s="54">
        <v>7.72</v>
      </c>
      <c r="S134" s="41">
        <f t="shared" si="70"/>
        <v>7.9049434483323449</v>
      </c>
      <c r="T134" s="41">
        <f t="shared" si="60"/>
        <v>7.8579856808724076</v>
      </c>
      <c r="U134" s="41">
        <f t="shared" ref="U134:U197" si="81">-LOG10(($AS$15*Q134+(($AS$15*Q134)^2-4*O134*(-$AS$15*Q134*10^(-8.89)))^0.5)/(2*O134))</f>
        <v>7.8043069564615797</v>
      </c>
      <c r="V134" s="41">
        <f t="shared" ref="V134:V197" si="82">-LOG10(($AS$15*Q134+(($AS$15*Q134)^2-4*P134*(-$AS$15*Q134*10^(-8.89)))^0.5)/(2*P134))</f>
        <v>7.7417994540920709</v>
      </c>
      <c r="W134" s="55">
        <f t="shared" ref="W134:W197" si="83">-LOG10(($S$1*Q134+($S$1*$S$1*Q134*Q134+4*$S$1*Q134*10^(-8.89))^0.5)/2)</f>
        <v>7.9054716335599089</v>
      </c>
      <c r="X134" s="41">
        <f t="shared" ref="X134:X197" si="84">-LOG10(AD134)</f>
        <v>7.8683864273781889</v>
      </c>
      <c r="Y134" s="41">
        <f t="shared" ref="Y134:Y197" si="85">-LOG(AI134)</f>
        <v>7.8709841085812275</v>
      </c>
      <c r="Z134" s="30">
        <f t="shared" si="71"/>
        <v>-5.1475105887377609E-3</v>
      </c>
      <c r="AA134" s="30">
        <f t="shared" si="72"/>
        <v>5.9138203696976532E-2</v>
      </c>
      <c r="AB134" s="30">
        <f t="shared" si="73"/>
        <v>-7.3173209995987963E-10</v>
      </c>
      <c r="AC134" s="30">
        <f t="shared" si="74"/>
        <v>-9.3411080855382147E-19</v>
      </c>
      <c r="AD134" s="30">
        <f t="shared" ref="AD134:AD197" si="86">(-AB134+(AB134*AB134-4*AA134*AC134)^0.5)/(2*AA134)</f>
        <v>1.35398412561371E-8</v>
      </c>
      <c r="AE134" s="30">
        <f t="shared" ref="AE134:AE197" si="87">$AN$10*(1/($AM$4/10^(-X134)+1)-1/($AM$4/10^(-$AL$16)+1))</f>
        <v>-4.7956493541345662E-3</v>
      </c>
      <c r="AF134" s="30">
        <f t="shared" si="75"/>
        <v>5.9490064931579725E-2</v>
      </c>
      <c r="AG134" s="30">
        <f t="shared" si="76"/>
        <v>-7.312788148821439E-10</v>
      </c>
      <c r="AH134" s="30">
        <f t="shared" si="77"/>
        <v>-9.3411080855382147E-19</v>
      </c>
      <c r="AI134" s="30">
        <f t="shared" ref="AI134:AI197" si="88">(-AG134+(AG134*AG134-4*AF134*AH134)^0.5)/(2*AF134)</f>
        <v>1.3459096017961161E-8</v>
      </c>
    </row>
    <row r="135" spans="1:35" x14ac:dyDescent="0.3">
      <c r="A135" s="39">
        <v>212.05138888888905</v>
      </c>
      <c r="B135">
        <v>11.6</v>
      </c>
      <c r="C135">
        <v>7.64</v>
      </c>
      <c r="D135" s="39"/>
      <c r="E135" s="39"/>
      <c r="F135" s="39"/>
      <c r="G135" s="39">
        <v>212</v>
      </c>
      <c r="H135" s="40">
        <f t="shared" si="78"/>
        <v>0.11599999999999999</v>
      </c>
      <c r="I135" s="41">
        <f t="shared" si="79"/>
        <v>7.64</v>
      </c>
      <c r="J135" s="39">
        <f t="shared" si="80"/>
        <v>767.54440920783441</v>
      </c>
      <c r="K135">
        <v>0.112</v>
      </c>
      <c r="L135">
        <v>7.65</v>
      </c>
      <c r="M135" s="29">
        <f t="shared" si="69"/>
        <v>6.4285714285714293E-2</v>
      </c>
      <c r="N135" s="29">
        <f t="shared" si="69"/>
        <v>5.7142857142857148E-2</v>
      </c>
      <c r="O135" s="29">
        <f t="shared" si="69"/>
        <v>4.9999999999999996E-2</v>
      </c>
      <c r="P135" s="29">
        <f t="shared" si="69"/>
        <v>4.2857142857142858E-2</v>
      </c>
      <c r="Q135" s="54">
        <v>0.11600000000000001</v>
      </c>
      <c r="R135" s="54">
        <v>7.64</v>
      </c>
      <c r="S135" s="41">
        <f t="shared" si="70"/>
        <v>7.8945300634546607</v>
      </c>
      <c r="T135" s="41">
        <f t="shared" si="60"/>
        <v>7.84748856641193</v>
      </c>
      <c r="U135" s="41">
        <f t="shared" si="81"/>
        <v>7.7937214958566585</v>
      </c>
      <c r="V135" s="41">
        <f t="shared" si="82"/>
        <v>7.7311205903151334</v>
      </c>
      <c r="W135" s="55">
        <f t="shared" si="83"/>
        <v>7.8950592254774996</v>
      </c>
      <c r="X135" s="41">
        <f t="shared" si="84"/>
        <v>7.8587130010952668</v>
      </c>
      <c r="Y135" s="41">
        <f t="shared" si="85"/>
        <v>7.8612918667459315</v>
      </c>
      <c r="Z135" s="30">
        <f t="shared" si="71"/>
        <v>-5.0492673219067691E-3</v>
      </c>
      <c r="AA135" s="30">
        <f t="shared" si="72"/>
        <v>5.9236446963807525E-2</v>
      </c>
      <c r="AB135" s="30">
        <f t="shared" si="73"/>
        <v>-7.5085600240971805E-10</v>
      </c>
      <c r="AC135" s="30">
        <f t="shared" si="74"/>
        <v>-9.5891021055082562E-19</v>
      </c>
      <c r="AD135" s="30">
        <f t="shared" si="86"/>
        <v>1.3844809963214707E-8</v>
      </c>
      <c r="AE135" s="30">
        <f t="shared" si="87"/>
        <v>-4.6992611419765769E-3</v>
      </c>
      <c r="AF135" s="30">
        <f t="shared" si="75"/>
        <v>5.9586453143737714E-2</v>
      </c>
      <c r="AG135" s="30">
        <f t="shared" si="76"/>
        <v>-7.5040510710533318E-10</v>
      </c>
      <c r="AH135" s="30">
        <f t="shared" si="77"/>
        <v>-9.5891021055082562E-19</v>
      </c>
      <c r="AI135" s="30">
        <f t="shared" si="88"/>
        <v>1.3762842289372249E-8</v>
      </c>
    </row>
    <row r="136" spans="1:35" x14ac:dyDescent="0.3">
      <c r="A136" s="39">
        <v>213.03819444444525</v>
      </c>
      <c r="B136">
        <v>10.7</v>
      </c>
      <c r="C136">
        <v>7.65</v>
      </c>
      <c r="D136" s="39"/>
      <c r="E136" s="39"/>
      <c r="F136" s="39"/>
      <c r="G136" s="39">
        <v>213</v>
      </c>
      <c r="H136" s="40">
        <f t="shared" si="78"/>
        <v>0.107</v>
      </c>
      <c r="I136" s="41">
        <f t="shared" si="79"/>
        <v>7.65</v>
      </c>
      <c r="J136" s="39">
        <f t="shared" si="80"/>
        <v>760.18542614994487</v>
      </c>
      <c r="K136">
        <v>0.11899999999999999</v>
      </c>
      <c r="L136">
        <v>7.65</v>
      </c>
      <c r="M136" s="29">
        <f t="shared" si="69"/>
        <v>6.4285714285714293E-2</v>
      </c>
      <c r="N136" s="29">
        <f t="shared" si="69"/>
        <v>5.7142857142857148E-2</v>
      </c>
      <c r="O136" s="29">
        <f t="shared" si="69"/>
        <v>4.9999999999999996E-2</v>
      </c>
      <c r="P136" s="29">
        <f t="shared" si="69"/>
        <v>4.2857142857142858E-2</v>
      </c>
      <c r="Q136" s="54">
        <v>0.107</v>
      </c>
      <c r="R136" s="54">
        <v>7.65</v>
      </c>
      <c r="S136" s="41">
        <f t="shared" si="70"/>
        <v>7.926563901968871</v>
      </c>
      <c r="T136" s="41">
        <f t="shared" si="60"/>
        <v>7.8797843628139956</v>
      </c>
      <c r="U136" s="41">
        <f t="shared" si="81"/>
        <v>7.8262939885651441</v>
      </c>
      <c r="V136" s="41">
        <f t="shared" si="82"/>
        <v>7.7639859541792244</v>
      </c>
      <c r="W136" s="55">
        <f t="shared" si="83"/>
        <v>7.92709000955535</v>
      </c>
      <c r="X136" s="41">
        <f t="shared" si="84"/>
        <v>7.8885002826819672</v>
      </c>
      <c r="Y136" s="41">
        <f t="shared" si="85"/>
        <v>7.8911306352073787</v>
      </c>
      <c r="Z136" s="30">
        <f t="shared" si="71"/>
        <v>-5.3464899716565203E-3</v>
      </c>
      <c r="AA136" s="30">
        <f t="shared" si="72"/>
        <v>5.8939224314057771E-2</v>
      </c>
      <c r="AB136" s="30">
        <f t="shared" si="73"/>
        <v>-6.9348750647214016E-10</v>
      </c>
      <c r="AC136" s="30">
        <f t="shared" si="74"/>
        <v>-8.8451200455981316E-19</v>
      </c>
      <c r="AD136" s="30">
        <f t="shared" si="86"/>
        <v>1.292705859385171E-8</v>
      </c>
      <c r="AE136" s="30">
        <f t="shared" si="87"/>
        <v>-4.9916599071403661E-3</v>
      </c>
      <c r="AF136" s="30">
        <f t="shared" si="75"/>
        <v>5.9294054378573928E-2</v>
      </c>
      <c r="AG136" s="30">
        <f t="shared" si="76"/>
        <v>-6.9303039680059997E-10</v>
      </c>
      <c r="AH136" s="30">
        <f t="shared" si="77"/>
        <v>-8.8451200455981316E-19</v>
      </c>
      <c r="AI136" s="30">
        <f t="shared" si="88"/>
        <v>1.2849001055518707E-8</v>
      </c>
    </row>
    <row r="137" spans="1:35" x14ac:dyDescent="0.3">
      <c r="A137" s="39">
        <v>214.03819444444525</v>
      </c>
      <c r="B137">
        <v>11</v>
      </c>
      <c r="C137">
        <v>7.69</v>
      </c>
      <c r="D137" s="39"/>
      <c r="E137" s="39"/>
      <c r="F137" s="39"/>
      <c r="G137" s="39">
        <v>214</v>
      </c>
      <c r="H137" s="40">
        <f t="shared" si="78"/>
        <v>0.11</v>
      </c>
      <c r="I137" s="41">
        <f t="shared" si="79"/>
        <v>7.69</v>
      </c>
      <c r="J137" s="39">
        <f t="shared" si="80"/>
        <v>752.82644309205534</v>
      </c>
      <c r="K137">
        <v>0.114</v>
      </c>
      <c r="L137">
        <v>7.67</v>
      </c>
      <c r="M137" s="29">
        <f t="shared" si="69"/>
        <v>6.4285714285714293E-2</v>
      </c>
      <c r="N137" s="29">
        <f t="shared" si="69"/>
        <v>5.7142857142857148E-2</v>
      </c>
      <c r="O137" s="29">
        <f t="shared" si="69"/>
        <v>4.9999999999999996E-2</v>
      </c>
      <c r="P137" s="29">
        <f t="shared" si="69"/>
        <v>4.2857142857142858E-2</v>
      </c>
      <c r="Q137" s="54">
        <v>0.11</v>
      </c>
      <c r="R137" s="54">
        <v>7.69</v>
      </c>
      <c r="S137" s="41">
        <f t="shared" si="70"/>
        <v>7.9156168893372909</v>
      </c>
      <c r="T137" s="41">
        <f t="shared" si="60"/>
        <v>7.8687463650875493</v>
      </c>
      <c r="U137" s="41">
        <f t="shared" si="81"/>
        <v>7.8151597884896384</v>
      </c>
      <c r="V137" s="41">
        <f t="shared" si="82"/>
        <v>7.7527498160174568</v>
      </c>
      <c r="W137" s="55">
        <f t="shared" si="83"/>
        <v>7.9161440572859201</v>
      </c>
      <c r="X137" s="41">
        <f t="shared" si="84"/>
        <v>7.878311111926533</v>
      </c>
      <c r="Y137" s="41">
        <f t="shared" si="85"/>
        <v>7.880925982161493</v>
      </c>
      <c r="Z137" s="30">
        <f t="shared" si="71"/>
        <v>-5.2465804031648338E-3</v>
      </c>
      <c r="AA137" s="30">
        <f t="shared" si="72"/>
        <v>5.9039133882549458E-2</v>
      </c>
      <c r="AB137" s="30">
        <f t="shared" si="73"/>
        <v>-7.126092623096112E-10</v>
      </c>
      <c r="AC137" s="30">
        <f t="shared" si="74"/>
        <v>-9.0931140655681731E-19</v>
      </c>
      <c r="AD137" s="30">
        <f t="shared" si="86"/>
        <v>1.3233931673896775E-8</v>
      </c>
      <c r="AE137" s="30">
        <f t="shared" si="87"/>
        <v>-4.8931076730372516E-3</v>
      </c>
      <c r="AF137" s="30">
        <f t="shared" si="75"/>
        <v>5.9392606612677042E-2</v>
      </c>
      <c r="AG137" s="30">
        <f t="shared" si="76"/>
        <v>-7.121539012234886E-10</v>
      </c>
      <c r="AH137" s="30">
        <f t="shared" si="77"/>
        <v>-9.0931140655681731E-19</v>
      </c>
      <c r="AI137" s="30">
        <f t="shared" si="88"/>
        <v>1.3154490081824048E-8</v>
      </c>
    </row>
    <row r="138" spans="1:35" x14ac:dyDescent="0.3">
      <c r="A138" s="39">
        <v>215.03819444444525</v>
      </c>
      <c r="B138">
        <v>13.6</v>
      </c>
      <c r="C138">
        <v>7.61</v>
      </c>
      <c r="D138" s="39"/>
      <c r="E138" s="39"/>
      <c r="F138" s="39"/>
      <c r="G138" s="39">
        <v>215</v>
      </c>
      <c r="H138" s="40">
        <f t="shared" si="78"/>
        <v>0.13600000000000001</v>
      </c>
      <c r="I138" s="41">
        <f t="shared" si="79"/>
        <v>7.61</v>
      </c>
      <c r="J138" s="39">
        <f t="shared" si="80"/>
        <v>745.46746003416592</v>
      </c>
      <c r="K138">
        <v>0.11700000000000001</v>
      </c>
      <c r="L138">
        <v>7.62</v>
      </c>
      <c r="M138" s="29">
        <f t="shared" si="69"/>
        <v>6.4285714285714293E-2</v>
      </c>
      <c r="N138" s="29">
        <f t="shared" si="69"/>
        <v>5.7142857142857148E-2</v>
      </c>
      <c r="O138" s="29">
        <f t="shared" si="69"/>
        <v>4.9999999999999996E-2</v>
      </c>
      <c r="P138" s="29">
        <f t="shared" si="69"/>
        <v>4.2857142857142858E-2</v>
      </c>
      <c r="Q138" s="54">
        <v>0.13600000000000001</v>
      </c>
      <c r="R138" s="54">
        <v>7.61</v>
      </c>
      <c r="S138" s="41">
        <f t="shared" si="70"/>
        <v>7.8309142511473446</v>
      </c>
      <c r="T138" s="41">
        <f t="shared" si="60"/>
        <v>7.7833904367472071</v>
      </c>
      <c r="U138" s="41">
        <f t="shared" si="81"/>
        <v>7.729116191596213</v>
      </c>
      <c r="V138" s="41">
        <f t="shared" si="82"/>
        <v>7.665981040202908</v>
      </c>
      <c r="W138" s="55">
        <f t="shared" si="83"/>
        <v>7.8314490492985751</v>
      </c>
      <c r="X138" s="41">
        <f t="shared" si="84"/>
        <v>7.7998231737942421</v>
      </c>
      <c r="Y138" s="41">
        <f t="shared" si="85"/>
        <v>7.8022404007639867</v>
      </c>
      <c r="Z138" s="30">
        <f t="shared" si="71"/>
        <v>-4.4145402765225208E-3</v>
      </c>
      <c r="AA138" s="30">
        <f t="shared" si="72"/>
        <v>5.9871174009191772E-2</v>
      </c>
      <c r="AB138" s="30">
        <f t="shared" si="73"/>
        <v>-8.7837474420665664E-10</v>
      </c>
      <c r="AC138" s="30">
        <f t="shared" si="74"/>
        <v>-1.1242395571975197E-18</v>
      </c>
      <c r="AD138" s="30">
        <f t="shared" si="86"/>
        <v>1.5855386248168986E-8</v>
      </c>
      <c r="AE138" s="30">
        <f t="shared" si="87"/>
        <v>-4.0824124706362337E-3</v>
      </c>
      <c r="AF138" s="30">
        <f t="shared" si="75"/>
        <v>6.0203301815078061E-2</v>
      </c>
      <c r="AG138" s="30">
        <f t="shared" si="76"/>
        <v>-8.7794688070961872E-10</v>
      </c>
      <c r="AH138" s="30">
        <f t="shared" si="77"/>
        <v>-1.1242395571975197E-18</v>
      </c>
      <c r="AI138" s="30">
        <f t="shared" si="88"/>
        <v>1.5767382353377256E-8</v>
      </c>
    </row>
    <row r="139" spans="1:35" x14ac:dyDescent="0.3">
      <c r="A139" s="39">
        <v>216.03819444444525</v>
      </c>
      <c r="B139">
        <v>11.7</v>
      </c>
      <c r="C139">
        <v>7.73</v>
      </c>
      <c r="D139" s="39">
        <v>45</v>
      </c>
      <c r="E139" s="39"/>
      <c r="F139" s="39"/>
      <c r="G139" s="39">
        <v>216</v>
      </c>
      <c r="H139" s="40">
        <f t="shared" si="78"/>
        <v>0.11699999999999999</v>
      </c>
      <c r="I139" s="41">
        <f t="shared" si="79"/>
        <v>7.73</v>
      </c>
      <c r="J139" s="39">
        <f t="shared" si="80"/>
        <v>738.10847697627639</v>
      </c>
      <c r="K139">
        <v>0.11700000000000001</v>
      </c>
      <c r="L139">
        <v>7.68</v>
      </c>
      <c r="M139" s="29">
        <f t="shared" si="69"/>
        <v>6.4285714285714293E-2</v>
      </c>
      <c r="N139" s="29">
        <f t="shared" si="69"/>
        <v>5.7142857142857148E-2</v>
      </c>
      <c r="O139" s="29">
        <f t="shared" si="69"/>
        <v>4.9999999999999996E-2</v>
      </c>
      <c r="P139" s="29">
        <f t="shared" si="69"/>
        <v>4.2857142857142858E-2</v>
      </c>
      <c r="Q139" s="54">
        <v>0.11700000000000001</v>
      </c>
      <c r="R139" s="54">
        <v>7.73</v>
      </c>
      <c r="S139" s="41">
        <f t="shared" si="70"/>
        <v>7.8911145335257196</v>
      </c>
      <c r="T139" s="41">
        <f t="shared" si="60"/>
        <v>7.8440458706577925</v>
      </c>
      <c r="U139" s="41">
        <f t="shared" si="81"/>
        <v>7.7902501555281356</v>
      </c>
      <c r="V139" s="41">
        <f t="shared" si="82"/>
        <v>7.7276189874450116</v>
      </c>
      <c r="W139" s="55">
        <f t="shared" si="83"/>
        <v>7.8916440125696807</v>
      </c>
      <c r="X139" s="41">
        <f t="shared" si="84"/>
        <v>7.8555422154183541</v>
      </c>
      <c r="Y139" s="41">
        <f t="shared" si="85"/>
        <v>7.8581144611603122</v>
      </c>
      <c r="Z139" s="30">
        <f t="shared" si="71"/>
        <v>-5.016701032374336E-3</v>
      </c>
      <c r="AA139" s="30">
        <f t="shared" si="72"/>
        <v>5.9269013253339956E-2</v>
      </c>
      <c r="AB139" s="30">
        <f t="shared" si="73"/>
        <v>-7.5723087033325776E-10</v>
      </c>
      <c r="AC139" s="30">
        <f t="shared" si="74"/>
        <v>-9.6717667788316028E-19</v>
      </c>
      <c r="AD139" s="30">
        <f t="shared" si="86"/>
        <v>1.3946260869898884E-8</v>
      </c>
      <c r="AE139" s="30">
        <f t="shared" si="87"/>
        <v>-4.6673655553545867E-3</v>
      </c>
      <c r="AF139" s="30">
        <f t="shared" si="75"/>
        <v>5.9618348730359705E-2</v>
      </c>
      <c r="AG139" s="30">
        <f t="shared" si="76"/>
        <v>-7.5678083906159654E-10</v>
      </c>
      <c r="AH139" s="30">
        <f t="shared" si="77"/>
        <v>-9.6717667788316028E-19</v>
      </c>
      <c r="AI139" s="30">
        <f t="shared" si="88"/>
        <v>1.386390388433271E-8</v>
      </c>
    </row>
    <row r="140" spans="1:35" x14ac:dyDescent="0.3">
      <c r="A140" s="39">
        <v>217.04166660879855</v>
      </c>
      <c r="B140">
        <v>11.9</v>
      </c>
      <c r="C140">
        <v>7.75</v>
      </c>
      <c r="D140" s="39"/>
      <c r="E140" s="39">
        <v>699.75742049469977</v>
      </c>
      <c r="F140" s="39">
        <v>761.74156734207395</v>
      </c>
      <c r="G140" s="39">
        <v>217</v>
      </c>
      <c r="H140" s="40">
        <f t="shared" si="78"/>
        <v>0.11900000000000001</v>
      </c>
      <c r="I140" s="41">
        <f t="shared" si="79"/>
        <v>7.75</v>
      </c>
      <c r="J140" s="42">
        <f>AVERAGE(E140:F140)</f>
        <v>730.74949391838686</v>
      </c>
      <c r="K140">
        <v>0.114</v>
      </c>
      <c r="L140">
        <v>7.67</v>
      </c>
      <c r="M140" s="29">
        <f t="shared" si="69"/>
        <v>6.4285714285714293E-2</v>
      </c>
      <c r="N140" s="29">
        <f t="shared" si="69"/>
        <v>5.7142857142857148E-2</v>
      </c>
      <c r="O140" s="29">
        <f t="shared" si="69"/>
        <v>4.9999999999999996E-2</v>
      </c>
      <c r="P140" s="29">
        <f t="shared" si="69"/>
        <v>4.2857142857142858E-2</v>
      </c>
      <c r="Q140" s="54">
        <v>0.11899999999999999</v>
      </c>
      <c r="R140" s="54">
        <v>7.75</v>
      </c>
      <c r="S140" s="41">
        <f t="shared" si="70"/>
        <v>7.8843642067843556</v>
      </c>
      <c r="T140" s="41">
        <f t="shared" si="60"/>
        <v>7.8372422838942253</v>
      </c>
      <c r="U140" s="41">
        <f t="shared" si="81"/>
        <v>7.7833904367472071</v>
      </c>
      <c r="V140" s="41">
        <f t="shared" si="82"/>
        <v>7.7206999968912378</v>
      </c>
      <c r="W140" s="55">
        <f t="shared" si="83"/>
        <v>7.8848943075112263</v>
      </c>
      <c r="X140" s="41">
        <f t="shared" si="84"/>
        <v>7.849278570626586</v>
      </c>
      <c r="Y140" s="41">
        <f t="shared" si="85"/>
        <v>7.851837071150916</v>
      </c>
      <c r="Z140" s="30">
        <f t="shared" si="71"/>
        <v>-4.9518378866875131E-3</v>
      </c>
      <c r="AA140" s="30">
        <f t="shared" si="72"/>
        <v>5.9333876399026778E-2</v>
      </c>
      <c r="AB140" s="30">
        <f t="shared" si="73"/>
        <v>-7.6998095327776538E-10</v>
      </c>
      <c r="AC140" s="30">
        <f t="shared" si="74"/>
        <v>-9.8370961254782958E-19</v>
      </c>
      <c r="AD140" s="30">
        <f t="shared" si="86"/>
        <v>1.414885934903028E-8</v>
      </c>
      <c r="AE140" s="30">
        <f t="shared" si="87"/>
        <v>-4.6039201294861094E-3</v>
      </c>
      <c r="AF140" s="30">
        <f t="shared" si="75"/>
        <v>5.9681794156228186E-2</v>
      </c>
      <c r="AG140" s="30">
        <f t="shared" si="76"/>
        <v>-7.6953274838302463E-10</v>
      </c>
      <c r="AH140" s="30">
        <f t="shared" si="77"/>
        <v>-9.8370961254782958E-19</v>
      </c>
      <c r="AI140" s="30">
        <f t="shared" si="88"/>
        <v>1.4065751124171265E-8</v>
      </c>
    </row>
    <row r="141" spans="1:35" x14ac:dyDescent="0.3">
      <c r="A141" s="39">
        <v>218.04166660879855</v>
      </c>
      <c r="B141">
        <v>10.7</v>
      </c>
      <c r="C141">
        <v>7.73</v>
      </c>
      <c r="D141" s="39"/>
      <c r="E141" s="39"/>
      <c r="F141" s="39"/>
      <c r="G141" s="39">
        <v>218</v>
      </c>
      <c r="H141" s="40">
        <f t="shared" si="78"/>
        <v>0.107</v>
      </c>
      <c r="I141" s="41">
        <f t="shared" si="79"/>
        <v>7.73</v>
      </c>
      <c r="J141" s="39">
        <f>$J$140+($J$147-$J$140)*(G141-$G$140)/($G$147-$G$140)</f>
        <v>723.61164284064239</v>
      </c>
      <c r="K141">
        <v>0.107</v>
      </c>
      <c r="L141">
        <v>7.66</v>
      </c>
      <c r="M141" s="29">
        <f t="shared" si="69"/>
        <v>6.4285714285714293E-2</v>
      </c>
      <c r="N141" s="29">
        <f t="shared" si="69"/>
        <v>5.7142857142857148E-2</v>
      </c>
      <c r="O141" s="29">
        <f t="shared" si="69"/>
        <v>4.9999999999999996E-2</v>
      </c>
      <c r="P141" s="29">
        <f t="shared" si="69"/>
        <v>4.2857142857142858E-2</v>
      </c>
      <c r="Q141" s="54">
        <v>0.107</v>
      </c>
      <c r="R141" s="54">
        <v>7.73</v>
      </c>
      <c r="S141" s="41">
        <f t="shared" si="70"/>
        <v>7.926563901968871</v>
      </c>
      <c r="T141" s="41">
        <f t="shared" si="60"/>
        <v>7.8797843628139956</v>
      </c>
      <c r="U141" s="41">
        <f t="shared" si="81"/>
        <v>7.8262939885651441</v>
      </c>
      <c r="V141" s="41">
        <f t="shared" si="82"/>
        <v>7.7639859541792244</v>
      </c>
      <c r="W141" s="55">
        <f t="shared" si="83"/>
        <v>7.92709000955535</v>
      </c>
      <c r="X141" s="41">
        <f t="shared" si="84"/>
        <v>7.8885002826819672</v>
      </c>
      <c r="Y141" s="41">
        <f t="shared" si="85"/>
        <v>7.8911306352073787</v>
      </c>
      <c r="Z141" s="30">
        <f t="shared" si="71"/>
        <v>-5.3464899716565203E-3</v>
      </c>
      <c r="AA141" s="30">
        <f t="shared" si="72"/>
        <v>5.8939224314057771E-2</v>
      </c>
      <c r="AB141" s="30">
        <f t="shared" si="73"/>
        <v>-6.9348750647214016E-10</v>
      </c>
      <c r="AC141" s="30">
        <f t="shared" si="74"/>
        <v>-8.8451200455981316E-19</v>
      </c>
      <c r="AD141" s="30">
        <f t="shared" si="86"/>
        <v>1.292705859385171E-8</v>
      </c>
      <c r="AE141" s="30">
        <f t="shared" si="87"/>
        <v>-4.9916599071403661E-3</v>
      </c>
      <c r="AF141" s="30">
        <f t="shared" si="75"/>
        <v>5.9294054378573928E-2</v>
      </c>
      <c r="AG141" s="30">
        <f t="shared" si="76"/>
        <v>-6.9303039680059997E-10</v>
      </c>
      <c r="AH141" s="30">
        <f t="shared" si="77"/>
        <v>-8.8451200455981316E-19</v>
      </c>
      <c r="AI141" s="30">
        <f t="shared" si="88"/>
        <v>1.2849001055518707E-8</v>
      </c>
    </row>
    <row r="142" spans="1:35" x14ac:dyDescent="0.3">
      <c r="A142" s="39">
        <v>219.0402777777781</v>
      </c>
      <c r="B142">
        <v>10.4</v>
      </c>
      <c r="C142">
        <v>7.72</v>
      </c>
      <c r="D142" s="39"/>
      <c r="E142" s="39"/>
      <c r="F142" s="39"/>
      <c r="G142" s="39">
        <v>219</v>
      </c>
      <c r="H142" s="40">
        <f t="shared" si="78"/>
        <v>0.10400000000000001</v>
      </c>
      <c r="I142" s="41">
        <f t="shared" si="79"/>
        <v>7.72</v>
      </c>
      <c r="J142" s="39">
        <f t="shared" ref="J142:J146" si="89">$J$140+($J$147-$J$140)*(G142-$G$140)/($G$147-$G$140)</f>
        <v>716.47379176289803</v>
      </c>
      <c r="K142">
        <v>0.10299999999999999</v>
      </c>
      <c r="L142">
        <v>7.66</v>
      </c>
      <c r="M142" s="29">
        <f t="shared" si="69"/>
        <v>6.4285714285714293E-2</v>
      </c>
      <c r="N142" s="29">
        <f t="shared" si="69"/>
        <v>5.7142857142857148E-2</v>
      </c>
      <c r="O142" s="29">
        <f t="shared" si="69"/>
        <v>4.9999999999999996E-2</v>
      </c>
      <c r="P142" s="29">
        <f t="shared" si="69"/>
        <v>4.2857142857142858E-2</v>
      </c>
      <c r="Q142" s="54">
        <v>0.104</v>
      </c>
      <c r="R142" s="54">
        <v>7.72</v>
      </c>
      <c r="S142" s="41">
        <f t="shared" si="70"/>
        <v>7.9377990969998082</v>
      </c>
      <c r="T142" s="41">
        <f t="shared" si="60"/>
        <v>7.8911145335257196</v>
      </c>
      <c r="U142" s="41">
        <f t="shared" si="81"/>
        <v>7.8377246921768426</v>
      </c>
      <c r="V142" s="41">
        <f t="shared" si="82"/>
        <v>7.7755233119082998</v>
      </c>
      <c r="W142" s="55">
        <f t="shared" si="83"/>
        <v>7.9383240983110044</v>
      </c>
      <c r="X142" s="41">
        <f t="shared" si="84"/>
        <v>7.898968237707952</v>
      </c>
      <c r="Y142" s="41">
        <f t="shared" si="85"/>
        <v>7.9016122821450407</v>
      </c>
      <c r="Z142" s="30">
        <f t="shared" si="71"/>
        <v>-5.447253036319254E-3</v>
      </c>
      <c r="AA142" s="30">
        <f t="shared" si="72"/>
        <v>5.8838461249395041E-2</v>
      </c>
      <c r="AB142" s="30">
        <f t="shared" si="73"/>
        <v>-6.743668501507288E-10</v>
      </c>
      <c r="AC142" s="30">
        <f t="shared" si="74"/>
        <v>-8.5971260256280901E-19</v>
      </c>
      <c r="AD142" s="30">
        <f t="shared" si="86"/>
        <v>1.261919822201849E-8</v>
      </c>
      <c r="AE142" s="30">
        <f t="shared" si="87"/>
        <v>-5.0913308309046175E-3</v>
      </c>
      <c r="AF142" s="30">
        <f t="shared" si="75"/>
        <v>5.9194383454809679E-2</v>
      </c>
      <c r="AG142" s="30">
        <f t="shared" si="76"/>
        <v>-6.7390833352916578E-10</v>
      </c>
      <c r="AH142" s="30">
        <f t="shared" si="77"/>
        <v>-8.5971260256280901E-19</v>
      </c>
      <c r="AI142" s="30">
        <f t="shared" si="88"/>
        <v>1.2542604204580294E-8</v>
      </c>
    </row>
    <row r="143" spans="1:35" x14ac:dyDescent="0.3">
      <c r="A143" s="39">
        <v>220.03958333333139</v>
      </c>
      <c r="B143">
        <v>10.3</v>
      </c>
      <c r="C143">
        <v>7.68</v>
      </c>
      <c r="D143" s="39">
        <v>43.4</v>
      </c>
      <c r="E143" s="39"/>
      <c r="F143" s="39"/>
      <c r="G143" s="39">
        <v>220</v>
      </c>
      <c r="H143" s="40">
        <f t="shared" si="78"/>
        <v>0.10300000000000001</v>
      </c>
      <c r="I143" s="41">
        <f t="shared" si="79"/>
        <v>7.68</v>
      </c>
      <c r="J143" s="39">
        <f t="shared" si="89"/>
        <v>709.33594068515356</v>
      </c>
      <c r="K143">
        <v>0.109</v>
      </c>
      <c r="L143">
        <v>7.63</v>
      </c>
      <c r="M143" s="29">
        <f t="shared" si="69"/>
        <v>6.4285714285714293E-2</v>
      </c>
      <c r="N143" s="29">
        <f t="shared" si="69"/>
        <v>5.7142857142857148E-2</v>
      </c>
      <c r="O143" s="29">
        <f t="shared" si="69"/>
        <v>4.9999999999999996E-2</v>
      </c>
      <c r="P143" s="29">
        <f t="shared" si="69"/>
        <v>4.2857142857142858E-2</v>
      </c>
      <c r="Q143" s="54">
        <v>0.10299999999999999</v>
      </c>
      <c r="R143" s="54">
        <v>7.68</v>
      </c>
      <c r="S143" s="41">
        <f t="shared" si="70"/>
        <v>7.9416109007224529</v>
      </c>
      <c r="T143" s="41">
        <f t="shared" si="60"/>
        <v>7.8949589288269628</v>
      </c>
      <c r="U143" s="41">
        <f t="shared" si="81"/>
        <v>7.8416036121660619</v>
      </c>
      <c r="V143" s="41">
        <f t="shared" si="82"/>
        <v>7.7794388886753127</v>
      </c>
      <c r="W143" s="55">
        <f t="shared" si="83"/>
        <v>7.9421355225467458</v>
      </c>
      <c r="X143" s="41">
        <f t="shared" si="84"/>
        <v>7.9025221481763079</v>
      </c>
      <c r="Y143" s="41">
        <f t="shared" si="85"/>
        <v>7.9051703437558096</v>
      </c>
      <c r="Z143" s="30">
        <f t="shared" si="71"/>
        <v>-5.4810328490277234E-3</v>
      </c>
      <c r="AA143" s="30">
        <f t="shared" si="72"/>
        <v>5.8804681436686573E-2</v>
      </c>
      <c r="AB143" s="30">
        <f t="shared" si="73"/>
        <v>-6.6799354554787663E-10</v>
      </c>
      <c r="AC143" s="30">
        <f t="shared" si="74"/>
        <v>-8.5144613523047426E-19</v>
      </c>
      <c r="AD143" s="30">
        <f t="shared" si="86"/>
        <v>1.2516354404240239E-8</v>
      </c>
      <c r="AE143" s="30">
        <f t="shared" si="87"/>
        <v>-5.1248074999193675E-3</v>
      </c>
      <c r="AF143" s="30">
        <f t="shared" si="75"/>
        <v>5.9160906785794928E-2</v>
      </c>
      <c r="AG143" s="30">
        <f t="shared" si="76"/>
        <v>-6.6753463840158602E-10</v>
      </c>
      <c r="AH143" s="30">
        <f t="shared" si="77"/>
        <v>-8.5144613523047426E-19</v>
      </c>
      <c r="AI143" s="30">
        <f t="shared" si="88"/>
        <v>1.2440265702883952E-8</v>
      </c>
    </row>
    <row r="144" spans="1:35" x14ac:dyDescent="0.3">
      <c r="A144" s="39">
        <v>221.03472222221899</v>
      </c>
      <c r="B144">
        <v>10.199999999999999</v>
      </c>
      <c r="C144">
        <v>7.66</v>
      </c>
      <c r="D144" s="39"/>
      <c r="E144" s="39"/>
      <c r="F144" s="39"/>
      <c r="G144" s="39">
        <v>221</v>
      </c>
      <c r="H144" s="40">
        <f t="shared" si="78"/>
        <v>0.10199999999999999</v>
      </c>
      <c r="I144" s="41">
        <f t="shared" si="79"/>
        <v>7.66</v>
      </c>
      <c r="J144" s="39">
        <f t="shared" si="89"/>
        <v>702.19808960740909</v>
      </c>
      <c r="K144">
        <v>0.106</v>
      </c>
      <c r="L144">
        <v>7.68</v>
      </c>
      <c r="M144" s="29">
        <f t="shared" si="69"/>
        <v>6.4285714285714293E-2</v>
      </c>
      <c r="N144" s="29">
        <f t="shared" si="69"/>
        <v>5.7142857142857148E-2</v>
      </c>
      <c r="O144" s="29">
        <f t="shared" si="69"/>
        <v>4.9999999999999996E-2</v>
      </c>
      <c r="P144" s="29">
        <f t="shared" si="69"/>
        <v>4.2857142857142858E-2</v>
      </c>
      <c r="Q144" s="54">
        <v>0.10199999999999999</v>
      </c>
      <c r="R144" s="54">
        <v>7.66</v>
      </c>
      <c r="S144" s="41">
        <f t="shared" si="70"/>
        <v>7.9454570908769506</v>
      </c>
      <c r="T144" s="41">
        <f t="shared" si="60"/>
        <v>7.8988381945796151</v>
      </c>
      <c r="U144" s="41">
        <f t="shared" si="81"/>
        <v>7.8455179289551982</v>
      </c>
      <c r="V144" s="41">
        <f t="shared" si="82"/>
        <v>7.7833904367472071</v>
      </c>
      <c r="W144" s="55">
        <f t="shared" si="83"/>
        <v>7.9459813276511246</v>
      </c>
      <c r="X144" s="41">
        <f t="shared" si="84"/>
        <v>7.9061093497462149</v>
      </c>
      <c r="Y144" s="41">
        <f t="shared" si="85"/>
        <v>7.9087614845586094</v>
      </c>
      <c r="Z144" s="30">
        <f t="shared" si="71"/>
        <v>-5.5149096276364716E-3</v>
      </c>
      <c r="AA144" s="30">
        <f t="shared" si="72"/>
        <v>5.8770804658077824E-2</v>
      </c>
      <c r="AB144" s="30">
        <f t="shared" si="73"/>
        <v>-6.6162036586130203E-10</v>
      </c>
      <c r="AC144" s="30">
        <f t="shared" si="74"/>
        <v>-8.4317966789813951E-19</v>
      </c>
      <c r="AD144" s="30">
        <f t="shared" si="86"/>
        <v>1.2413397149192434E-8</v>
      </c>
      <c r="AE144" s="30">
        <f t="shared" si="87"/>
        <v>-5.1584123096367271E-3</v>
      </c>
      <c r="AF144" s="30">
        <f t="shared" si="75"/>
        <v>5.9127301976077566E-2</v>
      </c>
      <c r="AG144" s="30">
        <f t="shared" si="76"/>
        <v>-6.6116110835120911E-10</v>
      </c>
      <c r="AH144" s="30">
        <f t="shared" si="77"/>
        <v>-8.4317966789813951E-19</v>
      </c>
      <c r="AI144" s="30">
        <f t="shared" si="88"/>
        <v>1.2337822429929918E-8</v>
      </c>
    </row>
    <row r="145" spans="1:35" x14ac:dyDescent="0.3">
      <c r="A145" s="39">
        <v>222.03472222221899</v>
      </c>
      <c r="B145">
        <v>10.3</v>
      </c>
      <c r="C145">
        <v>7.68</v>
      </c>
      <c r="D145" s="39"/>
      <c r="E145" s="39"/>
      <c r="F145" s="39"/>
      <c r="G145" s="39">
        <v>222</v>
      </c>
      <c r="H145" s="40">
        <f t="shared" si="78"/>
        <v>0.10300000000000001</v>
      </c>
      <c r="I145" s="41">
        <f t="shared" si="79"/>
        <v>7.68</v>
      </c>
      <c r="J145" s="39">
        <f t="shared" si="89"/>
        <v>695.06023852966462</v>
      </c>
      <c r="K145">
        <v>0.106</v>
      </c>
      <c r="L145">
        <v>7.66</v>
      </c>
      <c r="M145" s="29">
        <f t="shared" ref="M145:P160" si="90">M144</f>
        <v>6.4285714285714293E-2</v>
      </c>
      <c r="N145" s="29">
        <f t="shared" si="90"/>
        <v>5.7142857142857148E-2</v>
      </c>
      <c r="O145" s="29">
        <f t="shared" si="90"/>
        <v>4.9999999999999996E-2</v>
      </c>
      <c r="P145" s="29">
        <f t="shared" si="90"/>
        <v>4.2857142857142858E-2</v>
      </c>
      <c r="Q145" s="54">
        <v>0.10299999999999999</v>
      </c>
      <c r="R145" s="54">
        <v>7.68</v>
      </c>
      <c r="S145" s="41">
        <f t="shared" si="70"/>
        <v>7.9416109007224529</v>
      </c>
      <c r="T145" s="41">
        <f t="shared" ref="T145:T208" si="91">-LOG10(($AS$15*Q145+(($AS$15*Q145)^2-4*N145*(-$AS$15*Q145*10^(-8.89)))^0.5)/(2*N145))</f>
        <v>7.8949589288269628</v>
      </c>
      <c r="U145" s="41">
        <f t="shared" si="81"/>
        <v>7.8416036121660619</v>
      </c>
      <c r="V145" s="41">
        <f t="shared" si="82"/>
        <v>7.7794388886753127</v>
      </c>
      <c r="W145" s="55">
        <f t="shared" si="83"/>
        <v>7.9421355225467458</v>
      </c>
      <c r="X145" s="41">
        <f t="shared" si="84"/>
        <v>7.9025221481763079</v>
      </c>
      <c r="Y145" s="41">
        <f t="shared" si="85"/>
        <v>7.9051703437558096</v>
      </c>
      <c r="Z145" s="30">
        <f t="shared" si="71"/>
        <v>-5.4810328490277234E-3</v>
      </c>
      <c r="AA145" s="30">
        <f t="shared" si="72"/>
        <v>5.8804681436686573E-2</v>
      </c>
      <c r="AB145" s="30">
        <f t="shared" si="73"/>
        <v>-6.6799354554787663E-10</v>
      </c>
      <c r="AC145" s="30">
        <f t="shared" si="74"/>
        <v>-8.5144613523047426E-19</v>
      </c>
      <c r="AD145" s="30">
        <f t="shared" si="86"/>
        <v>1.2516354404240239E-8</v>
      </c>
      <c r="AE145" s="30">
        <f t="shared" si="87"/>
        <v>-5.1248074999193675E-3</v>
      </c>
      <c r="AF145" s="30">
        <f t="shared" si="75"/>
        <v>5.9160906785794928E-2</v>
      </c>
      <c r="AG145" s="30">
        <f t="shared" si="76"/>
        <v>-6.6753463840158602E-10</v>
      </c>
      <c r="AH145" s="30">
        <f t="shared" si="77"/>
        <v>-8.5144613523047426E-19</v>
      </c>
      <c r="AI145" s="30">
        <f t="shared" si="88"/>
        <v>1.2440265702883952E-8</v>
      </c>
    </row>
    <row r="146" spans="1:35" x14ac:dyDescent="0.3">
      <c r="A146" s="39">
        <v>223.05208333333576</v>
      </c>
      <c r="B146">
        <v>10.8</v>
      </c>
      <c r="C146">
        <v>7.66</v>
      </c>
      <c r="D146" s="39">
        <v>89</v>
      </c>
      <c r="E146" s="39"/>
      <c r="F146" s="39"/>
      <c r="G146" s="39">
        <v>223</v>
      </c>
      <c r="H146" s="40">
        <f t="shared" si="78"/>
        <v>0.10800000000000001</v>
      </c>
      <c r="I146" s="41">
        <f t="shared" si="79"/>
        <v>7.66</v>
      </c>
      <c r="J146" s="39">
        <f t="shared" si="89"/>
        <v>687.92238745192026</v>
      </c>
      <c r="K146">
        <v>0.109</v>
      </c>
      <c r="L146">
        <v>7.66</v>
      </c>
      <c r="M146" s="29">
        <f t="shared" si="90"/>
        <v>6.4285714285714293E-2</v>
      </c>
      <c r="N146" s="29">
        <f t="shared" si="90"/>
        <v>5.7142857142857148E-2</v>
      </c>
      <c r="O146" s="29">
        <f t="shared" si="90"/>
        <v>4.9999999999999996E-2</v>
      </c>
      <c r="P146" s="29">
        <f t="shared" si="90"/>
        <v>4.2857142857142858E-2</v>
      </c>
      <c r="Q146" s="54">
        <v>0.108</v>
      </c>
      <c r="R146" s="54">
        <v>7.66</v>
      </c>
      <c r="S146" s="41">
        <f t="shared" si="70"/>
        <v>7.9228836228262693</v>
      </c>
      <c r="T146" s="41">
        <f t="shared" si="91"/>
        <v>7.8760733246348753</v>
      </c>
      <c r="U146" s="41">
        <f t="shared" si="81"/>
        <v>7.8225504158991139</v>
      </c>
      <c r="V146" s="41">
        <f t="shared" si="82"/>
        <v>7.7602078939256183</v>
      </c>
      <c r="W146" s="55">
        <f t="shared" si="83"/>
        <v>7.9234100888234931</v>
      </c>
      <c r="X146" s="41">
        <f t="shared" si="84"/>
        <v>7.8850736457376254</v>
      </c>
      <c r="Y146" s="41">
        <f t="shared" si="85"/>
        <v>7.8876990322284035</v>
      </c>
      <c r="Z146" s="30">
        <f t="shared" si="71"/>
        <v>-5.3130926394318418E-3</v>
      </c>
      <c r="AA146" s="30">
        <f t="shared" si="72"/>
        <v>5.8972621646282454E-2</v>
      </c>
      <c r="AB146" s="30">
        <f t="shared" si="73"/>
        <v>-6.998613038053041E-10</v>
      </c>
      <c r="AC146" s="30">
        <f t="shared" si="74"/>
        <v>-8.9277847189214781E-19</v>
      </c>
      <c r="AD146" s="30">
        <f t="shared" si="86"/>
        <v>1.3029458119289031E-8</v>
      </c>
      <c r="AE146" s="30">
        <f t="shared" si="87"/>
        <v>-4.9586861076534742E-3</v>
      </c>
      <c r="AF146" s="30">
        <f t="shared" si="75"/>
        <v>5.932702817806082E-2</v>
      </c>
      <c r="AG146" s="30">
        <f t="shared" si="76"/>
        <v>-6.994047397496235E-10</v>
      </c>
      <c r="AH146" s="30">
        <f t="shared" si="77"/>
        <v>-8.9277847189214781E-19</v>
      </c>
      <c r="AI146" s="30">
        <f t="shared" si="88"/>
        <v>1.2950930350645359E-8</v>
      </c>
    </row>
    <row r="147" spans="1:35" x14ac:dyDescent="0.3">
      <c r="A147" s="39">
        <v>224.0625</v>
      </c>
      <c r="B147">
        <v>4.9000000000000004</v>
      </c>
      <c r="C147">
        <v>7.93</v>
      </c>
      <c r="D147" s="39"/>
      <c r="E147" s="39">
        <v>661.7263783783784</v>
      </c>
      <c r="F147" s="39">
        <v>699.84269436997317</v>
      </c>
      <c r="G147" s="39">
        <v>224</v>
      </c>
      <c r="H147" s="40">
        <f t="shared" si="78"/>
        <v>4.9000000000000002E-2</v>
      </c>
      <c r="I147" s="41">
        <f t="shared" si="79"/>
        <v>7.93</v>
      </c>
      <c r="J147" s="42">
        <f>AVERAGE(E147:F147)</f>
        <v>680.78453637417579</v>
      </c>
      <c r="K147">
        <v>6.6000000000000003E-2</v>
      </c>
      <c r="L147">
        <v>7.9</v>
      </c>
      <c r="M147" s="29">
        <f t="shared" si="90"/>
        <v>6.4285714285714293E-2</v>
      </c>
      <c r="N147" s="29">
        <f t="shared" si="90"/>
        <v>5.7142857142857148E-2</v>
      </c>
      <c r="O147" s="29">
        <f t="shared" si="90"/>
        <v>4.9999999999999996E-2</v>
      </c>
      <c r="P147" s="29">
        <f t="shared" si="90"/>
        <v>4.2857142857142858E-2</v>
      </c>
      <c r="Q147" s="54">
        <v>4.9000000000000002E-2</v>
      </c>
      <c r="R147" s="54">
        <v>7.93</v>
      </c>
      <c r="S147" s="41">
        <f t="shared" si="70"/>
        <v>8.225482031916215</v>
      </c>
      <c r="T147" s="41">
        <f t="shared" si="91"/>
        <v>8.1817909307405206</v>
      </c>
      <c r="U147" s="41">
        <f t="shared" si="81"/>
        <v>8.1316261029565773</v>
      </c>
      <c r="V147" s="41">
        <f t="shared" si="82"/>
        <v>8.0729133955810592</v>
      </c>
      <c r="W147" s="55">
        <f t="shared" si="83"/>
        <v>8.2259724589671048</v>
      </c>
      <c r="X147" s="41">
        <f t="shared" si="84"/>
        <v>8.170170991811629</v>
      </c>
      <c r="Y147" s="41">
        <f t="shared" si="85"/>
        <v>8.1726218448743282</v>
      </c>
      <c r="Z147" s="30">
        <f t="shared" si="71"/>
        <v>-7.4683583211600365E-3</v>
      </c>
      <c r="AA147" s="30">
        <f t="shared" si="72"/>
        <v>5.6817355964554256E-2</v>
      </c>
      <c r="AB147" s="30">
        <f t="shared" si="73"/>
        <v>-3.2404535939919348E-10</v>
      </c>
      <c r="AC147" s="30">
        <f t="shared" si="74"/>
        <v>-4.050568992844004E-19</v>
      </c>
      <c r="AD147" s="30">
        <f t="shared" si="86"/>
        <v>6.7581683823744685E-9</v>
      </c>
      <c r="AE147" s="30">
        <f t="shared" si="87"/>
        <v>-7.1561843378546456E-3</v>
      </c>
      <c r="AF147" s="30">
        <f t="shared" si="75"/>
        <v>5.712952994785965E-2</v>
      </c>
      <c r="AG147" s="30">
        <f t="shared" si="76"/>
        <v>-3.2364320140515008E-10</v>
      </c>
      <c r="AH147" s="30">
        <f t="shared" si="77"/>
        <v>-4.050568992844004E-19</v>
      </c>
      <c r="AI147" s="30">
        <f t="shared" si="88"/>
        <v>6.7201374370056543E-9</v>
      </c>
    </row>
    <row r="148" spans="1:35" x14ac:dyDescent="0.3">
      <c r="A148" s="39">
        <v>225.05555555555475</v>
      </c>
      <c r="B148">
        <v>3.6</v>
      </c>
      <c r="C148">
        <v>8.0399999999999991</v>
      </c>
      <c r="D148" s="39"/>
      <c r="E148" s="39"/>
      <c r="F148" s="39"/>
      <c r="G148" s="39">
        <v>225</v>
      </c>
      <c r="H148" s="40">
        <f t="shared" si="78"/>
        <v>3.6000000000000004E-2</v>
      </c>
      <c r="I148" s="41">
        <f t="shared" si="79"/>
        <v>8.0399999999999991</v>
      </c>
      <c r="J148" s="39">
        <f>$J$147+($J$154-$J$147)*(G148-$G$147)/($G$154-$G$147)</f>
        <v>678.92025724401844</v>
      </c>
      <c r="K148">
        <v>3.5000000000000003E-2</v>
      </c>
      <c r="L148">
        <v>8.1</v>
      </c>
      <c r="M148" s="29">
        <f t="shared" si="90"/>
        <v>6.4285714285714293E-2</v>
      </c>
      <c r="N148" s="29">
        <f t="shared" si="90"/>
        <v>5.7142857142857148E-2</v>
      </c>
      <c r="O148" s="29">
        <f t="shared" si="90"/>
        <v>4.9999999999999996E-2</v>
      </c>
      <c r="P148" s="29">
        <f t="shared" si="90"/>
        <v>4.2857142857142858E-2</v>
      </c>
      <c r="Q148" s="54">
        <v>3.5999999999999997E-2</v>
      </c>
      <c r="R148" s="54">
        <v>8.0399999999999991</v>
      </c>
      <c r="S148" s="41">
        <f t="shared" si="70"/>
        <v>8.3372597881744852</v>
      </c>
      <c r="T148" s="41">
        <f t="shared" si="91"/>
        <v>8.2950068800730499</v>
      </c>
      <c r="U148" s="41">
        <f t="shared" si="81"/>
        <v>8.246428473257863</v>
      </c>
      <c r="V148" s="41">
        <f t="shared" si="82"/>
        <v>8.1894778243477457</v>
      </c>
      <c r="W148" s="55">
        <f t="shared" si="83"/>
        <v>8.337733789779131</v>
      </c>
      <c r="X148" s="41">
        <f t="shared" si="84"/>
        <v>8.2767176626537022</v>
      </c>
      <c r="Y148" s="41">
        <f t="shared" si="85"/>
        <v>8.2789471126833494</v>
      </c>
      <c r="Z148" s="30">
        <f t="shared" si="71"/>
        <v>-8.0065170393921886E-3</v>
      </c>
      <c r="AA148" s="30">
        <f t="shared" si="72"/>
        <v>5.6279197246322105E-2</v>
      </c>
      <c r="AB148" s="30">
        <f t="shared" si="73"/>
        <v>-2.4131996351810438E-10</v>
      </c>
      <c r="AC148" s="30">
        <f t="shared" si="74"/>
        <v>-2.9759282396404927E-19</v>
      </c>
      <c r="AD148" s="30">
        <f t="shared" si="86"/>
        <v>5.2878890877432456E-9</v>
      </c>
      <c r="AE148" s="30">
        <f t="shared" si="87"/>
        <v>-7.7296145374219976E-3</v>
      </c>
      <c r="AF148" s="30">
        <f t="shared" si="75"/>
        <v>5.6556099748292295E-2</v>
      </c>
      <c r="AG148" s="30">
        <f t="shared" si="76"/>
        <v>-2.4096324399407858E-10</v>
      </c>
      <c r="AH148" s="30">
        <f t="shared" si="77"/>
        <v>-2.9759282396404927E-19</v>
      </c>
      <c r="AI148" s="30">
        <f t="shared" si="88"/>
        <v>5.2608132738356601E-9</v>
      </c>
    </row>
    <row r="149" spans="1:35" x14ac:dyDescent="0.3">
      <c r="A149" s="39">
        <v>226.04861111110949</v>
      </c>
      <c r="B149">
        <v>2.7</v>
      </c>
      <c r="C149">
        <v>8.1</v>
      </c>
      <c r="D149" s="39"/>
      <c r="E149" s="39"/>
      <c r="F149" s="39"/>
      <c r="G149" s="39">
        <v>226</v>
      </c>
      <c r="H149" s="40">
        <f t="shared" si="78"/>
        <v>2.7000000000000003E-2</v>
      </c>
      <c r="I149" s="41">
        <f t="shared" si="79"/>
        <v>8.1</v>
      </c>
      <c r="J149" s="39">
        <f t="shared" ref="J149:J153" si="92">$J$147+($J$154-$J$147)*(G149-$G$147)/($G$154-$G$147)</f>
        <v>677.05597811386122</v>
      </c>
      <c r="K149">
        <v>2.5000000000000001E-2</v>
      </c>
      <c r="L149">
        <v>8.1199999999999992</v>
      </c>
      <c r="M149" s="29">
        <f t="shared" si="90"/>
        <v>6.4285714285714293E-2</v>
      </c>
      <c r="N149" s="29">
        <f t="shared" si="90"/>
        <v>5.7142857142857148E-2</v>
      </c>
      <c r="O149" s="29">
        <f t="shared" si="90"/>
        <v>4.9999999999999996E-2</v>
      </c>
      <c r="P149" s="29">
        <f t="shared" si="90"/>
        <v>4.2857142857142858E-2</v>
      </c>
      <c r="Q149" s="54">
        <v>2.7E-2</v>
      </c>
      <c r="R149" s="54">
        <v>8.1</v>
      </c>
      <c r="S149" s="41">
        <f t="shared" si="70"/>
        <v>8.4380588162488728</v>
      </c>
      <c r="T149" s="41">
        <f t="shared" si="91"/>
        <v>8.3972051780639525</v>
      </c>
      <c r="U149" s="41">
        <f t="shared" si="81"/>
        <v>8.3501916099416622</v>
      </c>
      <c r="V149" s="41">
        <f t="shared" si="82"/>
        <v>8.2950068800730499</v>
      </c>
      <c r="W149" s="55">
        <f t="shared" si="83"/>
        <v>8.4385169393849591</v>
      </c>
      <c r="X149" s="41">
        <f t="shared" si="84"/>
        <v>8.3729991043046024</v>
      </c>
      <c r="Y149" s="41">
        <f t="shared" si="85"/>
        <v>8.3750201756956884</v>
      </c>
      <c r="Z149" s="30">
        <f t="shared" si="71"/>
        <v>-8.3993512598446209E-3</v>
      </c>
      <c r="AA149" s="30">
        <f t="shared" si="72"/>
        <v>5.5886363025869676E-2</v>
      </c>
      <c r="AB149" s="30">
        <f t="shared" si="73"/>
        <v>-1.8407463914362095E-10</v>
      </c>
      <c r="AC149" s="30">
        <f t="shared" si="74"/>
        <v>-2.2319461797303695E-19</v>
      </c>
      <c r="AD149" s="30">
        <f t="shared" si="86"/>
        <v>4.2364383977799446E-9</v>
      </c>
      <c r="AE149" s="30">
        <f t="shared" si="87"/>
        <v>-8.1550301608904353E-3</v>
      </c>
      <c r="AF149" s="30">
        <f t="shared" si="75"/>
        <v>5.613068412482386E-2</v>
      </c>
      <c r="AG149" s="30">
        <f t="shared" si="76"/>
        <v>-1.8375989259742405E-10</v>
      </c>
      <c r="AH149" s="30">
        <f t="shared" si="77"/>
        <v>-2.2319461797303695E-19</v>
      </c>
      <c r="AI149" s="30">
        <f t="shared" si="88"/>
        <v>4.216769134428506E-9</v>
      </c>
    </row>
    <row r="150" spans="1:35" x14ac:dyDescent="0.3">
      <c r="A150" s="39">
        <v>227.03125</v>
      </c>
      <c r="B150">
        <v>1.8</v>
      </c>
      <c r="C150">
        <v>8.3000000000000007</v>
      </c>
      <c r="D150" s="39">
        <v>222.3</v>
      </c>
      <c r="E150" s="39"/>
      <c r="F150" s="39"/>
      <c r="G150" s="39">
        <v>227</v>
      </c>
      <c r="H150" s="40">
        <f t="shared" si="78"/>
        <v>1.8000000000000002E-2</v>
      </c>
      <c r="I150" s="41">
        <f t="shared" si="79"/>
        <v>8.3000000000000007</v>
      </c>
      <c r="J150" s="39">
        <f t="shared" si="92"/>
        <v>675.19169898370387</v>
      </c>
      <c r="K150">
        <v>2.4E-2</v>
      </c>
      <c r="L150">
        <v>8.3000000000000007</v>
      </c>
      <c r="M150" s="29">
        <f t="shared" si="90"/>
        <v>6.4285714285714293E-2</v>
      </c>
      <c r="N150" s="29">
        <f t="shared" si="90"/>
        <v>5.7142857142857148E-2</v>
      </c>
      <c r="O150" s="29">
        <f t="shared" si="90"/>
        <v>4.9999999999999996E-2</v>
      </c>
      <c r="P150" s="29">
        <f t="shared" si="90"/>
        <v>4.2857142857142858E-2</v>
      </c>
      <c r="Q150" s="54">
        <v>1.7999999999999999E-2</v>
      </c>
      <c r="R150" s="54">
        <v>8.3000000000000007</v>
      </c>
      <c r="S150" s="41">
        <f t="shared" si="70"/>
        <v>8.5742742853691531</v>
      </c>
      <c r="T150" s="41">
        <f t="shared" si="91"/>
        <v>8.5354084636565801</v>
      </c>
      <c r="U150" s="41">
        <f t="shared" si="81"/>
        <v>8.49065147659004</v>
      </c>
      <c r="V150" s="41">
        <f t="shared" si="82"/>
        <v>8.4380588162488728</v>
      </c>
      <c r="W150" s="55">
        <f t="shared" si="83"/>
        <v>8.5747100071701468</v>
      </c>
      <c r="X150" s="41">
        <f t="shared" si="84"/>
        <v>8.5029276289363303</v>
      </c>
      <c r="Y150" s="41">
        <f t="shared" si="85"/>
        <v>8.5046910906826199</v>
      </c>
      <c r="Z150" s="30">
        <f t="shared" si="71"/>
        <v>-8.816075850463569E-3</v>
      </c>
      <c r="AA150" s="30">
        <f t="shared" si="72"/>
        <v>5.5469638435250726E-2</v>
      </c>
      <c r="AB150" s="30">
        <f t="shared" si="73"/>
        <v>-1.268600915277943E-10</v>
      </c>
      <c r="AC150" s="30">
        <f t="shared" si="74"/>
        <v>-1.4879641198202464E-19</v>
      </c>
      <c r="AD150" s="30">
        <f t="shared" si="86"/>
        <v>3.1410320735237975E-9</v>
      </c>
      <c r="AE150" s="30">
        <f t="shared" si="87"/>
        <v>-8.612572540109515E-3</v>
      </c>
      <c r="AF150" s="30">
        <f t="shared" si="75"/>
        <v>5.5673141745604782E-2</v>
      </c>
      <c r="AG150" s="30">
        <f t="shared" si="76"/>
        <v>-1.2659792847946263E-10</v>
      </c>
      <c r="AH150" s="30">
        <f t="shared" si="77"/>
        <v>-1.4879641198202464E-19</v>
      </c>
      <c r="AI150" s="30">
        <f t="shared" si="88"/>
        <v>3.128303707065089E-9</v>
      </c>
    </row>
    <row r="151" spans="1:35" x14ac:dyDescent="0.3">
      <c r="A151" s="39">
        <v>228.0402777777781</v>
      </c>
      <c r="B151">
        <v>1.3</v>
      </c>
      <c r="C151">
        <v>8.3699999999999992</v>
      </c>
      <c r="D151" s="39"/>
      <c r="E151" s="39"/>
      <c r="F151" s="39"/>
      <c r="G151" s="39">
        <v>228</v>
      </c>
      <c r="H151" s="40">
        <f t="shared" si="78"/>
        <v>1.3000000000000001E-2</v>
      </c>
      <c r="I151" s="41">
        <f t="shared" si="79"/>
        <v>8.3699999999999992</v>
      </c>
      <c r="J151" s="39">
        <f t="shared" si="92"/>
        <v>673.32741985354664</v>
      </c>
      <c r="K151">
        <v>1.4E-2</v>
      </c>
      <c r="L151">
        <v>8.31</v>
      </c>
      <c r="M151" s="29">
        <f t="shared" si="90"/>
        <v>6.4285714285714293E-2</v>
      </c>
      <c r="N151" s="29">
        <f t="shared" si="90"/>
        <v>5.7142857142857148E-2</v>
      </c>
      <c r="O151" s="29">
        <f t="shared" si="90"/>
        <v>4.9999999999999996E-2</v>
      </c>
      <c r="P151" s="29">
        <f t="shared" si="90"/>
        <v>4.2857142857142858E-2</v>
      </c>
      <c r="Q151" s="54">
        <v>1.2999999999999999E-2</v>
      </c>
      <c r="R151" s="54">
        <v>8.3699999999999992</v>
      </c>
      <c r="S151" s="41">
        <f t="shared" si="70"/>
        <v>8.67873282173802</v>
      </c>
      <c r="T151" s="41">
        <f t="shared" si="91"/>
        <v>8.6414134460576459</v>
      </c>
      <c r="U151" s="41">
        <f t="shared" si="81"/>
        <v>8.5984368423526636</v>
      </c>
      <c r="V151" s="41">
        <f t="shared" si="82"/>
        <v>8.5479241855649111</v>
      </c>
      <c r="W151" s="55">
        <f t="shared" si="83"/>
        <v>8.6791512280131986</v>
      </c>
      <c r="X151" s="41">
        <f t="shared" si="84"/>
        <v>8.6019991269007239</v>
      </c>
      <c r="Y151" s="41">
        <f t="shared" si="85"/>
        <v>8.6035997965714426</v>
      </c>
      <c r="Z151" s="30">
        <f t="shared" si="71"/>
        <v>-9.063645227351232E-3</v>
      </c>
      <c r="AA151" s="30">
        <f t="shared" si="72"/>
        <v>5.5222069058363063E-2</v>
      </c>
      <c r="AB151" s="30">
        <f t="shared" si="73"/>
        <v>-9.5094915509432226E-11</v>
      </c>
      <c r="AC151" s="30">
        <f t="shared" si="74"/>
        <v>-1.0746407532035113E-19</v>
      </c>
      <c r="AD151" s="30">
        <f t="shared" si="86"/>
        <v>2.5003503883592399E-9</v>
      </c>
      <c r="AE151" s="30">
        <f t="shared" si="87"/>
        <v>-8.8872514600322056E-3</v>
      </c>
      <c r="AF151" s="30">
        <f t="shared" si="75"/>
        <v>5.5398462825682088E-2</v>
      </c>
      <c r="AG151" s="30">
        <f t="shared" si="76"/>
        <v>-9.4867676317762034E-11</v>
      </c>
      <c r="AH151" s="30">
        <f t="shared" si="77"/>
        <v>-1.0746407532035113E-19</v>
      </c>
      <c r="AI151" s="30">
        <f t="shared" si="88"/>
        <v>2.4911518634479308E-9</v>
      </c>
    </row>
    <row r="152" spans="1:35" x14ac:dyDescent="0.3">
      <c r="A152" s="39">
        <v>229.04166660879855</v>
      </c>
      <c r="B152">
        <v>1.1000000000000001</v>
      </c>
      <c r="C152">
        <v>8.32</v>
      </c>
      <c r="D152" s="39"/>
      <c r="E152" s="39"/>
      <c r="F152" s="39"/>
      <c r="G152" s="39">
        <v>229</v>
      </c>
      <c r="H152" s="40">
        <f t="shared" si="78"/>
        <v>1.1000000000000001E-2</v>
      </c>
      <c r="I152" s="41">
        <f t="shared" si="79"/>
        <v>8.32</v>
      </c>
      <c r="J152" s="39">
        <f t="shared" si="92"/>
        <v>671.4631407233893</v>
      </c>
      <c r="K152">
        <v>1.0999999999999999E-2</v>
      </c>
      <c r="L152">
        <v>8.39</v>
      </c>
      <c r="M152" s="29">
        <f t="shared" si="90"/>
        <v>6.4285714285714293E-2</v>
      </c>
      <c r="N152" s="29">
        <f t="shared" si="90"/>
        <v>5.7142857142857148E-2</v>
      </c>
      <c r="O152" s="29">
        <f t="shared" si="90"/>
        <v>4.9999999999999996E-2</v>
      </c>
      <c r="P152" s="29">
        <f t="shared" si="90"/>
        <v>4.2857142857142858E-2</v>
      </c>
      <c r="Q152" s="54">
        <v>1.0999999999999999E-2</v>
      </c>
      <c r="R152" s="54">
        <v>8.32</v>
      </c>
      <c r="S152" s="41">
        <f t="shared" si="70"/>
        <v>8.7307414952853737</v>
      </c>
      <c r="T152" s="41">
        <f t="shared" si="91"/>
        <v>8.6941834888357086</v>
      </c>
      <c r="U152" s="41">
        <f t="shared" si="81"/>
        <v>8.652090703952803</v>
      </c>
      <c r="V152" s="41">
        <f t="shared" si="82"/>
        <v>8.6026211069617187</v>
      </c>
      <c r="W152" s="55">
        <f t="shared" si="83"/>
        <v>8.7311514084740729</v>
      </c>
      <c r="X152" s="41">
        <f t="shared" si="84"/>
        <v>8.651009945116737</v>
      </c>
      <c r="Y152" s="41">
        <f t="shared" si="85"/>
        <v>8.6525431462930058</v>
      </c>
      <c r="Z152" s="30">
        <f t="shared" si="71"/>
        <v>-9.167674925341136E-3</v>
      </c>
      <c r="AA152" s="30">
        <f t="shared" si="72"/>
        <v>5.5118039360373156E-2</v>
      </c>
      <c r="AB152" s="30">
        <f t="shared" si="73"/>
        <v>-8.2395288858370273E-11</v>
      </c>
      <c r="AC152" s="30">
        <f t="shared" si="74"/>
        <v>-9.0931140655681734E-20</v>
      </c>
      <c r="AD152" s="30">
        <f t="shared" si="86"/>
        <v>2.2335210757791924E-9</v>
      </c>
      <c r="AE152" s="30">
        <f t="shared" si="87"/>
        <v>-9.0032355693631331E-3</v>
      </c>
      <c r="AF152" s="30">
        <f t="shared" si="75"/>
        <v>5.5282478716351162E-2</v>
      </c>
      <c r="AG152" s="30">
        <f t="shared" si="76"/>
        <v>-8.2183449931750913E-11</v>
      </c>
      <c r="AH152" s="30">
        <f t="shared" si="77"/>
        <v>-9.0931140655681734E-20</v>
      </c>
      <c r="AI152" s="30">
        <f t="shared" si="88"/>
        <v>2.2256499199160951E-9</v>
      </c>
    </row>
    <row r="153" spans="1:35" x14ac:dyDescent="0.3">
      <c r="A153" s="39">
        <v>230.0625</v>
      </c>
      <c r="B153">
        <v>0.9</v>
      </c>
      <c r="C153">
        <v>8.2899999999999991</v>
      </c>
      <c r="D153" s="39">
        <v>258.5</v>
      </c>
      <c r="E153" s="39"/>
      <c r="F153" s="39"/>
      <c r="G153" s="39">
        <v>230</v>
      </c>
      <c r="H153" s="40">
        <f t="shared" si="78"/>
        <v>9.0000000000000011E-3</v>
      </c>
      <c r="I153" s="41">
        <f t="shared" si="79"/>
        <v>8.2899999999999991</v>
      </c>
      <c r="J153" s="39">
        <f t="shared" si="92"/>
        <v>669.59886159323207</v>
      </c>
      <c r="K153">
        <v>8.0000000000000002E-3</v>
      </c>
      <c r="L153">
        <v>8.41</v>
      </c>
      <c r="M153" s="29">
        <f t="shared" si="90"/>
        <v>6.4285714285714293E-2</v>
      </c>
      <c r="N153" s="29">
        <f t="shared" si="90"/>
        <v>5.7142857142857148E-2</v>
      </c>
      <c r="O153" s="29">
        <f t="shared" si="90"/>
        <v>4.9999999999999996E-2</v>
      </c>
      <c r="P153" s="29">
        <f t="shared" si="90"/>
        <v>4.2857142857142858E-2</v>
      </c>
      <c r="Q153" s="54">
        <v>8.9999999999999993E-3</v>
      </c>
      <c r="R153" s="54">
        <v>8.2899999999999991</v>
      </c>
      <c r="S153" s="41">
        <f t="shared" si="70"/>
        <v>8.7918362673501509</v>
      </c>
      <c r="T153" s="41">
        <f t="shared" si="91"/>
        <v>8.7561557494974487</v>
      </c>
      <c r="U153" s="41">
        <f t="shared" si="81"/>
        <v>8.715087074366723</v>
      </c>
      <c r="V153" s="41">
        <f t="shared" si="82"/>
        <v>8.6668341961690682</v>
      </c>
      <c r="W153" s="55">
        <f t="shared" si="83"/>
        <v>8.7922364158861903</v>
      </c>
      <c r="X153" s="41">
        <f t="shared" si="84"/>
        <v>8.7082216000234123</v>
      </c>
      <c r="Y153" s="41">
        <f t="shared" si="85"/>
        <v>8.7096877554710357</v>
      </c>
      <c r="Z153" s="30">
        <f t="shared" si="71"/>
        <v>-9.2757784220885015E-3</v>
      </c>
      <c r="AA153" s="30">
        <f t="shared" si="72"/>
        <v>5.5009935863625792E-2</v>
      </c>
      <c r="AB153" s="30">
        <f t="shared" si="73"/>
        <v>-6.9700910276731307E-11</v>
      </c>
      <c r="AC153" s="30">
        <f t="shared" si="74"/>
        <v>-7.4398205991012318E-20</v>
      </c>
      <c r="AD153" s="30">
        <f t="shared" si="86"/>
        <v>1.9578454222671901E-9</v>
      </c>
      <c r="AE153" s="30">
        <f t="shared" si="87"/>
        <v>-9.124062665435204E-3</v>
      </c>
      <c r="AF153" s="30">
        <f t="shared" si="75"/>
        <v>5.5161651620279091E-2</v>
      </c>
      <c r="AG153" s="30">
        <f t="shared" si="76"/>
        <v>-6.9505462521237916E-11</v>
      </c>
      <c r="AH153" s="30">
        <f t="shared" si="77"/>
        <v>-7.4398205991012318E-20</v>
      </c>
      <c r="AI153" s="30">
        <f t="shared" si="88"/>
        <v>1.9512469828206173E-9</v>
      </c>
    </row>
    <row r="154" spans="1:35" x14ac:dyDescent="0.3">
      <c r="A154" s="39">
        <v>231.05555555555475</v>
      </c>
      <c r="B154">
        <v>1.4</v>
      </c>
      <c r="C154">
        <v>8.26</v>
      </c>
      <c r="D154" s="39"/>
      <c r="E154" s="39">
        <v>659.4728210526315</v>
      </c>
      <c r="F154" s="39">
        <v>675.99634387351784</v>
      </c>
      <c r="G154" s="39">
        <v>231</v>
      </c>
      <c r="H154" s="40">
        <f t="shared" si="78"/>
        <v>1.3999999999999999E-2</v>
      </c>
      <c r="I154" s="41">
        <f t="shared" si="79"/>
        <v>8.26</v>
      </c>
      <c r="J154" s="42">
        <f>AVERAGE(E154:F154)</f>
        <v>667.73458246307473</v>
      </c>
      <c r="K154">
        <v>7.0000000000000001E-3</v>
      </c>
      <c r="L154">
        <v>8.41</v>
      </c>
      <c r="M154" s="29">
        <f t="shared" si="90"/>
        <v>6.4285714285714293E-2</v>
      </c>
      <c r="N154" s="29">
        <f t="shared" si="90"/>
        <v>5.7142857142857148E-2</v>
      </c>
      <c r="O154" s="29">
        <f t="shared" si="90"/>
        <v>4.9999999999999996E-2</v>
      </c>
      <c r="P154" s="29">
        <f t="shared" si="90"/>
        <v>4.2857142857142858E-2</v>
      </c>
      <c r="Q154" s="54">
        <v>1.4E-2</v>
      </c>
      <c r="R154" s="54">
        <v>8.26</v>
      </c>
      <c r="S154" s="41">
        <f t="shared" si="70"/>
        <v>8.655315545217066</v>
      </c>
      <c r="T154" s="41">
        <f t="shared" si="91"/>
        <v>8.6176505523373077</v>
      </c>
      <c r="U154" s="41">
        <f t="shared" si="81"/>
        <v>8.5742742853691531</v>
      </c>
      <c r="V154" s="41">
        <f t="shared" si="82"/>
        <v>8.5232921847334815</v>
      </c>
      <c r="W154" s="55">
        <f t="shared" si="83"/>
        <v>8.6557378135725624</v>
      </c>
      <c r="X154" s="41">
        <f t="shared" si="84"/>
        <v>8.5798546216605498</v>
      </c>
      <c r="Y154" s="41">
        <f t="shared" si="85"/>
        <v>8.5814887046542783</v>
      </c>
      <c r="Z154" s="30">
        <f t="shared" si="71"/>
        <v>-9.0128553911947296E-3</v>
      </c>
      <c r="AA154" s="30">
        <f t="shared" si="72"/>
        <v>5.5272858894519564E-2</v>
      </c>
      <c r="AB154" s="30">
        <f t="shared" si="73"/>
        <v>-1.0144630695720316E-10</v>
      </c>
      <c r="AC154" s="30">
        <f t="shared" si="74"/>
        <v>-1.1573054265268583E-19</v>
      </c>
      <c r="AD154" s="30">
        <f t="shared" si="86"/>
        <v>2.631148610961029E-9</v>
      </c>
      <c r="AE154" s="30">
        <f t="shared" si="87"/>
        <v>-8.8307401135565202E-3</v>
      </c>
      <c r="AF154" s="30">
        <f t="shared" si="75"/>
        <v>5.5454974172157771E-2</v>
      </c>
      <c r="AG154" s="30">
        <f t="shared" si="76"/>
        <v>-1.0121169703242928E-10</v>
      </c>
      <c r="AH154" s="30">
        <f t="shared" si="77"/>
        <v>-1.1573054265268583E-19</v>
      </c>
      <c r="AI154" s="30">
        <f t="shared" si="88"/>
        <v>2.6212672129630405E-9</v>
      </c>
    </row>
    <row r="155" spans="1:35" x14ac:dyDescent="0.3">
      <c r="A155" s="39">
        <v>232.05555555555475</v>
      </c>
      <c r="B155">
        <v>2.5</v>
      </c>
      <c r="C155">
        <v>8.14</v>
      </c>
      <c r="D155" s="39"/>
      <c r="E155" s="39"/>
      <c r="F155" s="39"/>
      <c r="G155" s="39">
        <v>232</v>
      </c>
      <c r="H155" s="40">
        <f t="shared" si="78"/>
        <v>2.5000000000000001E-2</v>
      </c>
      <c r="I155" s="41">
        <f t="shared" si="79"/>
        <v>8.14</v>
      </c>
      <c r="J155" s="39">
        <f>$J$154+($J$161-$J$154)*(G155-$G$154)/($G$161-$G$154)</f>
        <v>664.8948672570624</v>
      </c>
      <c r="K155">
        <v>5.0000000000000001E-3</v>
      </c>
      <c r="L155">
        <v>8.48</v>
      </c>
      <c r="M155" s="29">
        <f t="shared" si="90"/>
        <v>6.4285714285714293E-2</v>
      </c>
      <c r="N155" s="29">
        <f t="shared" si="90"/>
        <v>5.7142857142857148E-2</v>
      </c>
      <c r="O155" s="29">
        <f t="shared" si="90"/>
        <v>4.9999999999999996E-2</v>
      </c>
      <c r="P155" s="29">
        <f t="shared" si="90"/>
        <v>4.2857142857142858E-2</v>
      </c>
      <c r="Q155" s="54">
        <v>2.5000000000000001E-2</v>
      </c>
      <c r="R155" s="54">
        <v>8.14</v>
      </c>
      <c r="S155" s="41">
        <f t="shared" si="70"/>
        <v>8.4644402376459489</v>
      </c>
      <c r="T155" s="41">
        <f t="shared" si="91"/>
        <v>8.423965035580979</v>
      </c>
      <c r="U155" s="41">
        <f t="shared" si="81"/>
        <v>8.377378127285489</v>
      </c>
      <c r="V155" s="41">
        <f t="shared" si="82"/>
        <v>8.3226794786069327</v>
      </c>
      <c r="W155" s="55">
        <f t="shared" si="83"/>
        <v>8.4648940825658165</v>
      </c>
      <c r="X155" s="41">
        <f t="shared" si="84"/>
        <v>8.3981962771119587</v>
      </c>
      <c r="Y155" s="41">
        <f t="shared" si="85"/>
        <v>8.4001643964525918</v>
      </c>
      <c r="Z155" s="30">
        <f t="shared" si="71"/>
        <v>-8.4895287919113365E-3</v>
      </c>
      <c r="AA155" s="30">
        <f t="shared" si="72"/>
        <v>5.5796185493802955E-2</v>
      </c>
      <c r="AB155" s="30">
        <f t="shared" si="73"/>
        <v>-1.7135716744601846E-10</v>
      </c>
      <c r="AC155" s="30">
        <f t="shared" si="74"/>
        <v>-2.0666168330836757E-19</v>
      </c>
      <c r="AD155" s="30">
        <f t="shared" si="86"/>
        <v>3.9976403766933367E-9</v>
      </c>
      <c r="AE155" s="30">
        <f t="shared" si="87"/>
        <v>-8.2535026704674466E-3</v>
      </c>
      <c r="AF155" s="30">
        <f t="shared" si="75"/>
        <v>5.6032211615246845E-2</v>
      </c>
      <c r="AG155" s="30">
        <f t="shared" si="76"/>
        <v>-1.7105310690088051E-10</v>
      </c>
      <c r="AH155" s="30">
        <f t="shared" si="77"/>
        <v>-2.0666168330836757E-19</v>
      </c>
      <c r="AI155" s="30">
        <f t="shared" si="88"/>
        <v>3.9795650084952129E-9</v>
      </c>
    </row>
    <row r="156" spans="1:35" x14ac:dyDescent="0.3">
      <c r="A156" s="39">
        <v>233.04861111110949</v>
      </c>
      <c r="B156">
        <v>5.8</v>
      </c>
      <c r="C156">
        <v>7.82</v>
      </c>
      <c r="D156" s="39">
        <v>30.9</v>
      </c>
      <c r="E156" s="39"/>
      <c r="F156" s="39"/>
      <c r="G156" s="39">
        <v>233</v>
      </c>
      <c r="H156" s="40">
        <f t="shared" si="78"/>
        <v>5.7999999999999996E-2</v>
      </c>
      <c r="I156" s="41">
        <f t="shared" si="79"/>
        <v>7.82</v>
      </c>
      <c r="J156" s="39">
        <f t="shared" ref="J156:J160" si="93">$J$154+($J$161-$J$154)*(G156-$G$154)/($G$161-$G$154)</f>
        <v>662.05515205105007</v>
      </c>
      <c r="K156">
        <v>2.5000000000000001E-2</v>
      </c>
      <c r="L156">
        <v>8.1999999999999993</v>
      </c>
      <c r="M156" s="29">
        <f t="shared" si="90"/>
        <v>6.4285714285714293E-2</v>
      </c>
      <c r="N156" s="29">
        <f t="shared" si="90"/>
        <v>5.7142857142857148E-2</v>
      </c>
      <c r="O156" s="29">
        <f t="shared" si="90"/>
        <v>4.9999999999999996E-2</v>
      </c>
      <c r="P156" s="29">
        <f t="shared" si="90"/>
        <v>4.2857142857142858E-2</v>
      </c>
      <c r="Q156" s="54">
        <v>5.8000000000000003E-2</v>
      </c>
      <c r="R156" s="54">
        <v>7.82</v>
      </c>
      <c r="S156" s="41">
        <f t="shared" si="70"/>
        <v>8.1627694960624577</v>
      </c>
      <c r="T156" s="41">
        <f t="shared" si="91"/>
        <v>8.1183346985844018</v>
      </c>
      <c r="U156" s="41">
        <f t="shared" si="81"/>
        <v>8.0673586896448466</v>
      </c>
      <c r="V156" s="41">
        <f t="shared" si="82"/>
        <v>8.0077564417581257</v>
      </c>
      <c r="W156" s="55">
        <f t="shared" si="83"/>
        <v>8.1632684619288316</v>
      </c>
      <c r="X156" s="41">
        <f t="shared" si="84"/>
        <v>8.1106073969307353</v>
      </c>
      <c r="Y156" s="41">
        <f t="shared" si="85"/>
        <v>8.1131633140982835</v>
      </c>
      <c r="Z156" s="30">
        <f t="shared" si="71"/>
        <v>-7.1119045298844163E-3</v>
      </c>
      <c r="AA156" s="30">
        <f t="shared" si="72"/>
        <v>5.7173809755829877E-2</v>
      </c>
      <c r="AB156" s="30">
        <f t="shared" si="73"/>
        <v>-3.813375508452544E-10</v>
      </c>
      <c r="AC156" s="30">
        <f t="shared" si="74"/>
        <v>-4.7945510527541281E-19</v>
      </c>
      <c r="AD156" s="30">
        <f t="shared" si="86"/>
        <v>7.751622293451523E-9</v>
      </c>
      <c r="AE156" s="30">
        <f t="shared" si="87"/>
        <v>-6.7821771966616509E-3</v>
      </c>
      <c r="AF156" s="30">
        <f t="shared" si="75"/>
        <v>5.7503537089052641E-2</v>
      </c>
      <c r="AG156" s="30">
        <f t="shared" si="76"/>
        <v>-3.8091277975604919E-10</v>
      </c>
      <c r="AH156" s="30">
        <f t="shared" si="77"/>
        <v>-4.7945510527541281E-19</v>
      </c>
      <c r="AI156" s="30">
        <f t="shared" si="88"/>
        <v>7.7061362947118063E-9</v>
      </c>
    </row>
    <row r="157" spans="1:35" x14ac:dyDescent="0.3">
      <c r="A157" s="39">
        <v>234.05555555555475</v>
      </c>
      <c r="B157">
        <v>6.9</v>
      </c>
      <c r="C157">
        <v>7.84</v>
      </c>
      <c r="D157" s="39">
        <v>42.599999999999994</v>
      </c>
      <c r="E157" s="39"/>
      <c r="F157" s="39"/>
      <c r="G157" s="39">
        <v>234</v>
      </c>
      <c r="H157" s="40">
        <f t="shared" si="78"/>
        <v>6.9000000000000006E-2</v>
      </c>
      <c r="I157" s="41">
        <f t="shared" si="79"/>
        <v>7.84</v>
      </c>
      <c r="J157" s="39">
        <f t="shared" si="93"/>
        <v>659.21543684503774</v>
      </c>
      <c r="K157">
        <v>2.7E-2</v>
      </c>
      <c r="L157">
        <v>8.09</v>
      </c>
      <c r="M157" s="29">
        <f t="shared" si="90"/>
        <v>6.4285714285714293E-2</v>
      </c>
      <c r="N157" s="29">
        <f t="shared" si="90"/>
        <v>5.7142857142857148E-2</v>
      </c>
      <c r="O157" s="29">
        <f t="shared" si="90"/>
        <v>4.9999999999999996E-2</v>
      </c>
      <c r="P157" s="29">
        <f t="shared" si="90"/>
        <v>4.2857142857142858E-2</v>
      </c>
      <c r="Q157" s="54">
        <v>6.9000000000000006E-2</v>
      </c>
      <c r="R157" s="54">
        <v>7.84</v>
      </c>
      <c r="S157" s="41">
        <f t="shared" si="70"/>
        <v>8.0970782088163915</v>
      </c>
      <c r="T157" s="41">
        <f t="shared" si="91"/>
        <v>8.0519177614181636</v>
      </c>
      <c r="U157" s="41">
        <f t="shared" si="81"/>
        <v>8.0001564953066797</v>
      </c>
      <c r="V157" s="41">
        <f t="shared" si="82"/>
        <v>7.9397007396164145</v>
      </c>
      <c r="W157" s="55">
        <f t="shared" si="83"/>
        <v>8.0975855377347479</v>
      </c>
      <c r="X157" s="41">
        <f t="shared" si="84"/>
        <v>8.0484450861268506</v>
      </c>
      <c r="Y157" s="41">
        <f t="shared" si="85"/>
        <v>8.0510836064639211</v>
      </c>
      <c r="Z157" s="30">
        <f t="shared" si="71"/>
        <v>-6.6914428566249339E-3</v>
      </c>
      <c r="AA157" s="30">
        <f t="shared" si="72"/>
        <v>5.7594271429089357E-2</v>
      </c>
      <c r="AB157" s="30">
        <f t="shared" si="73"/>
        <v>-4.5138092702890497E-10</v>
      </c>
      <c r="AC157" s="30">
        <f t="shared" si="74"/>
        <v>-5.7038624593109458E-19</v>
      </c>
      <c r="AD157" s="30">
        <f t="shared" si="86"/>
        <v>8.94447622197649E-9</v>
      </c>
      <c r="AE157" s="30">
        <f t="shared" si="87"/>
        <v>-6.3467106657488954E-3</v>
      </c>
      <c r="AF157" s="30">
        <f t="shared" si="75"/>
        <v>5.7939003619965401E-2</v>
      </c>
      <c r="AG157" s="30">
        <f t="shared" si="76"/>
        <v>-4.5093682593855471E-10</v>
      </c>
      <c r="AH157" s="30">
        <f t="shared" si="77"/>
        <v>-5.7038624593109458E-19</v>
      </c>
      <c r="AI157" s="30">
        <f t="shared" si="88"/>
        <v>8.8902995333982296E-9</v>
      </c>
    </row>
    <row r="158" spans="1:35" x14ac:dyDescent="0.3">
      <c r="A158" s="39">
        <v>235.04166660879855</v>
      </c>
      <c r="B158">
        <v>10.199999999999999</v>
      </c>
      <c r="C158">
        <v>7.73</v>
      </c>
      <c r="D158" s="39"/>
      <c r="E158" s="39"/>
      <c r="F158" s="39"/>
      <c r="G158" s="39">
        <v>235</v>
      </c>
      <c r="H158" s="40">
        <f t="shared" si="78"/>
        <v>0.10199999999999999</v>
      </c>
      <c r="I158" s="41">
        <f t="shared" si="79"/>
        <v>7.73</v>
      </c>
      <c r="J158" s="39">
        <f t="shared" si="93"/>
        <v>656.3757216390253</v>
      </c>
      <c r="K158">
        <v>4.4999999999999998E-2</v>
      </c>
      <c r="L158">
        <v>7.91</v>
      </c>
      <c r="M158" s="29">
        <f t="shared" si="90"/>
        <v>6.4285714285714293E-2</v>
      </c>
      <c r="N158" s="29">
        <f t="shared" si="90"/>
        <v>5.7142857142857148E-2</v>
      </c>
      <c r="O158" s="29">
        <f t="shared" si="90"/>
        <v>4.9999999999999996E-2</v>
      </c>
      <c r="P158" s="29">
        <f t="shared" si="90"/>
        <v>4.2857142857142858E-2</v>
      </c>
      <c r="Q158" s="54">
        <v>0.10199999999999999</v>
      </c>
      <c r="R158" s="54">
        <v>7.73</v>
      </c>
      <c r="S158" s="41">
        <f t="shared" si="70"/>
        <v>7.9454570908769506</v>
      </c>
      <c r="T158" s="41">
        <f t="shared" si="91"/>
        <v>7.8988381945796151</v>
      </c>
      <c r="U158" s="41">
        <f t="shared" si="81"/>
        <v>7.8455179289551982</v>
      </c>
      <c r="V158" s="41">
        <f t="shared" si="82"/>
        <v>7.7833904367472071</v>
      </c>
      <c r="W158" s="55">
        <f t="shared" si="83"/>
        <v>7.9459813276511246</v>
      </c>
      <c r="X158" s="41">
        <f t="shared" si="84"/>
        <v>7.9061093497462149</v>
      </c>
      <c r="Y158" s="41">
        <f t="shared" si="85"/>
        <v>7.9087614845586094</v>
      </c>
      <c r="Z158" s="30">
        <f t="shared" si="71"/>
        <v>-5.5149096276364716E-3</v>
      </c>
      <c r="AA158" s="30">
        <f t="shared" si="72"/>
        <v>5.8770804658077824E-2</v>
      </c>
      <c r="AB158" s="30">
        <f t="shared" si="73"/>
        <v>-6.6162036586130203E-10</v>
      </c>
      <c r="AC158" s="30">
        <f t="shared" si="74"/>
        <v>-8.4317966789813951E-19</v>
      </c>
      <c r="AD158" s="30">
        <f t="shared" si="86"/>
        <v>1.2413397149192434E-8</v>
      </c>
      <c r="AE158" s="30">
        <f t="shared" si="87"/>
        <v>-5.1584123096367271E-3</v>
      </c>
      <c r="AF158" s="30">
        <f t="shared" si="75"/>
        <v>5.9127301976077566E-2</v>
      </c>
      <c r="AG158" s="30">
        <f t="shared" si="76"/>
        <v>-6.6116110835120911E-10</v>
      </c>
      <c r="AH158" s="30">
        <f t="shared" si="77"/>
        <v>-8.4317966789813951E-19</v>
      </c>
      <c r="AI158" s="30">
        <f t="shared" si="88"/>
        <v>1.2337822429929918E-8</v>
      </c>
    </row>
    <row r="159" spans="1:35" x14ac:dyDescent="0.3">
      <c r="A159" s="39">
        <v>236.05555555555475</v>
      </c>
      <c r="B159">
        <v>9.4</v>
      </c>
      <c r="C159">
        <v>7.67</v>
      </c>
      <c r="D159" s="39"/>
      <c r="E159" s="39"/>
      <c r="F159" s="39"/>
      <c r="G159" s="39">
        <v>236</v>
      </c>
      <c r="H159" s="40">
        <f t="shared" si="78"/>
        <v>9.4E-2</v>
      </c>
      <c r="I159" s="41">
        <f t="shared" si="79"/>
        <v>7.67</v>
      </c>
      <c r="J159" s="39">
        <f t="shared" si="93"/>
        <v>653.53600643301297</v>
      </c>
      <c r="K159">
        <v>5.5E-2</v>
      </c>
      <c r="L159">
        <v>7.77</v>
      </c>
      <c r="M159" s="29">
        <f t="shared" si="90"/>
        <v>6.4285714285714293E-2</v>
      </c>
      <c r="N159" s="29">
        <f t="shared" si="90"/>
        <v>5.7142857142857148E-2</v>
      </c>
      <c r="O159" s="29">
        <f t="shared" si="90"/>
        <v>4.9999999999999996E-2</v>
      </c>
      <c r="P159" s="29">
        <f t="shared" si="90"/>
        <v>4.2857142857142858E-2</v>
      </c>
      <c r="Q159" s="54">
        <v>9.4E-2</v>
      </c>
      <c r="R159" s="54">
        <v>7.67</v>
      </c>
      <c r="S159" s="41">
        <f t="shared" si="70"/>
        <v>7.9775448051442508</v>
      </c>
      <c r="T159" s="41">
        <f t="shared" si="91"/>
        <v>7.9312093317980379</v>
      </c>
      <c r="U159" s="41">
        <f t="shared" si="81"/>
        <v>7.8781899772504334</v>
      </c>
      <c r="V159" s="41">
        <f t="shared" si="82"/>
        <v>7.8163827605597715</v>
      </c>
      <c r="W159" s="55">
        <f t="shared" si="83"/>
        <v>7.9780657454237307</v>
      </c>
      <c r="X159" s="41">
        <f t="shared" si="84"/>
        <v>7.9360839618361583</v>
      </c>
      <c r="Y159" s="41">
        <f t="shared" si="85"/>
        <v>7.93875956769807</v>
      </c>
      <c r="Z159" s="30">
        <f t="shared" si="71"/>
        <v>-5.789483019919375E-3</v>
      </c>
      <c r="AA159" s="30">
        <f t="shared" si="72"/>
        <v>5.8496231265794917E-2</v>
      </c>
      <c r="AB159" s="30">
        <f t="shared" si="73"/>
        <v>-6.1063951345937651E-10</v>
      </c>
      <c r="AC159" s="30">
        <f t="shared" si="74"/>
        <v>-7.7704792923946199E-19</v>
      </c>
      <c r="AD159" s="30">
        <f t="shared" si="86"/>
        <v>1.1585533522260377E-8</v>
      </c>
      <c r="AE159" s="30">
        <f t="shared" si="87"/>
        <v>-5.4319866660605823E-3</v>
      </c>
      <c r="AF159" s="30">
        <f t="shared" si="75"/>
        <v>5.8853727619653712E-2</v>
      </c>
      <c r="AG159" s="30">
        <f t="shared" si="76"/>
        <v>-6.10178968941786E-10</v>
      </c>
      <c r="AH159" s="30">
        <f t="shared" si="77"/>
        <v>-7.7704792923946199E-19</v>
      </c>
      <c r="AI159" s="30">
        <f t="shared" si="88"/>
        <v>1.1514376666491106E-8</v>
      </c>
    </row>
    <row r="160" spans="1:35" x14ac:dyDescent="0.3">
      <c r="A160" s="39">
        <v>237.04861111110949</v>
      </c>
      <c r="B160">
        <v>9.8000000000000007</v>
      </c>
      <c r="C160">
        <v>7.66</v>
      </c>
      <c r="D160" s="39">
        <v>85.3</v>
      </c>
      <c r="E160" s="39"/>
      <c r="F160" s="39"/>
      <c r="G160" s="39">
        <v>237</v>
      </c>
      <c r="H160" s="40">
        <f t="shared" si="78"/>
        <v>9.8000000000000004E-2</v>
      </c>
      <c r="I160" s="41">
        <f t="shared" si="79"/>
        <v>7.66</v>
      </c>
      <c r="J160" s="39">
        <f t="shared" si="93"/>
        <v>650.69629122700064</v>
      </c>
      <c r="K160">
        <v>6.0999999999999999E-2</v>
      </c>
      <c r="L160">
        <v>7.74</v>
      </c>
      <c r="M160" s="29">
        <f t="shared" si="90"/>
        <v>6.4285714285714293E-2</v>
      </c>
      <c r="N160" s="29">
        <f t="shared" si="90"/>
        <v>5.7142857142857148E-2</v>
      </c>
      <c r="O160" s="29">
        <f t="shared" si="90"/>
        <v>4.9999999999999996E-2</v>
      </c>
      <c r="P160" s="29">
        <f t="shared" si="90"/>
        <v>4.2857142857142858E-2</v>
      </c>
      <c r="Q160" s="54">
        <v>9.8000000000000004E-2</v>
      </c>
      <c r="R160" s="54">
        <v>7.66</v>
      </c>
      <c r="S160" s="41">
        <f t="shared" si="70"/>
        <v>7.9611987090970215</v>
      </c>
      <c r="T160" s="41">
        <f t="shared" si="91"/>
        <v>7.9147171803386316</v>
      </c>
      <c r="U160" s="41">
        <f t="shared" si="81"/>
        <v>7.8615426330702043</v>
      </c>
      <c r="V160" s="41">
        <f t="shared" si="82"/>
        <v>7.7995700920053475</v>
      </c>
      <c r="W160" s="55">
        <f t="shared" si="83"/>
        <v>7.9617213474841355</v>
      </c>
      <c r="X160" s="41">
        <f t="shared" si="84"/>
        <v>7.9208037764980386</v>
      </c>
      <c r="Y160" s="41">
        <f t="shared" si="85"/>
        <v>7.9234694811022601</v>
      </c>
      <c r="Z160" s="30">
        <f t="shared" si="71"/>
        <v>-5.6513976182198068E-3</v>
      </c>
      <c r="AA160" s="30">
        <f t="shared" si="72"/>
        <v>5.8634316667494489E-2</v>
      </c>
      <c r="AB160" s="30">
        <f t="shared" si="73"/>
        <v>-6.3612891072826218E-10</v>
      </c>
      <c r="AC160" s="30">
        <f t="shared" si="74"/>
        <v>-8.1011379856880079E-19</v>
      </c>
      <c r="AD160" s="30">
        <f t="shared" si="86"/>
        <v>1.2000413849493182E-8</v>
      </c>
      <c r="AE160" s="30">
        <f t="shared" si="87"/>
        <v>-5.2941331187148777E-3</v>
      </c>
      <c r="AF160" s="30">
        <f t="shared" si="75"/>
        <v>5.8991581166999416E-2</v>
      </c>
      <c r="AG160" s="30">
        <f t="shared" si="76"/>
        <v>-6.3566866489693907E-10</v>
      </c>
      <c r="AH160" s="30">
        <f t="shared" si="77"/>
        <v>-8.1011379856880079E-19</v>
      </c>
      <c r="AI160" s="30">
        <f t="shared" si="88"/>
        <v>1.1926980766184048E-8</v>
      </c>
    </row>
    <row r="161" spans="1:35" x14ac:dyDescent="0.3">
      <c r="A161" s="39">
        <v>238.05902777778101</v>
      </c>
      <c r="B161">
        <v>9.8000000000000007</v>
      </c>
      <c r="C161">
        <v>7.7</v>
      </c>
      <c r="D161" s="39">
        <v>104.9</v>
      </c>
      <c r="E161" s="39">
        <v>638.90788221679304</v>
      </c>
      <c r="F161" s="39">
        <v>656.80526982518359</v>
      </c>
      <c r="G161" s="39">
        <v>238</v>
      </c>
      <c r="H161" s="40">
        <f t="shared" si="78"/>
        <v>9.8000000000000004E-2</v>
      </c>
      <c r="I161" s="41">
        <f t="shared" si="79"/>
        <v>7.7</v>
      </c>
      <c r="J161" s="42">
        <f>AVERAGE(E161:F161)</f>
        <v>647.85657602098831</v>
      </c>
      <c r="K161">
        <v>5.8999999999999997E-2</v>
      </c>
      <c r="L161">
        <v>7.72</v>
      </c>
      <c r="M161" s="29">
        <f t="shared" ref="M161:P176" si="94">M160</f>
        <v>6.4285714285714293E-2</v>
      </c>
      <c r="N161" s="29">
        <f t="shared" si="94"/>
        <v>5.7142857142857148E-2</v>
      </c>
      <c r="O161" s="29">
        <f t="shared" si="94"/>
        <v>4.9999999999999996E-2</v>
      </c>
      <c r="P161" s="29">
        <f t="shared" si="94"/>
        <v>4.2857142857142858E-2</v>
      </c>
      <c r="Q161" s="54">
        <v>9.8000000000000004E-2</v>
      </c>
      <c r="R161" s="54">
        <v>7.7</v>
      </c>
      <c r="S161" s="41">
        <f t="shared" si="70"/>
        <v>7.9611987090970215</v>
      </c>
      <c r="T161" s="41">
        <f t="shared" si="91"/>
        <v>7.9147171803386316</v>
      </c>
      <c r="U161" s="41">
        <f t="shared" si="81"/>
        <v>7.8615426330702043</v>
      </c>
      <c r="V161" s="41">
        <f t="shared" si="82"/>
        <v>7.7995700920053475</v>
      </c>
      <c r="W161" s="55">
        <f t="shared" si="83"/>
        <v>7.9617213474841355</v>
      </c>
      <c r="X161" s="41">
        <f t="shared" si="84"/>
        <v>7.9208037764980386</v>
      </c>
      <c r="Y161" s="41">
        <f t="shared" si="85"/>
        <v>7.9234694811022601</v>
      </c>
      <c r="Z161" s="30">
        <f t="shared" si="71"/>
        <v>-5.6513976182198068E-3</v>
      </c>
      <c r="AA161" s="30">
        <f t="shared" si="72"/>
        <v>5.8634316667494489E-2</v>
      </c>
      <c r="AB161" s="30">
        <f t="shared" si="73"/>
        <v>-6.3612891072826218E-10</v>
      </c>
      <c r="AC161" s="30">
        <f t="shared" si="74"/>
        <v>-8.1011379856880079E-19</v>
      </c>
      <c r="AD161" s="30">
        <f t="shared" si="86"/>
        <v>1.2000413849493182E-8</v>
      </c>
      <c r="AE161" s="30">
        <f t="shared" si="87"/>
        <v>-5.2941331187148777E-3</v>
      </c>
      <c r="AF161" s="30">
        <f t="shared" si="75"/>
        <v>5.8991581166999416E-2</v>
      </c>
      <c r="AG161" s="30">
        <f t="shared" si="76"/>
        <v>-6.3566866489693907E-10</v>
      </c>
      <c r="AH161" s="30">
        <f t="shared" si="77"/>
        <v>-8.1011379856880079E-19</v>
      </c>
      <c r="AI161" s="30">
        <f t="shared" si="88"/>
        <v>1.1926980766184048E-8</v>
      </c>
    </row>
    <row r="162" spans="1:35" x14ac:dyDescent="0.3">
      <c r="A162" s="39">
        <v>239.05902777778101</v>
      </c>
      <c r="B162">
        <v>8.3000000000000007</v>
      </c>
      <c r="C162">
        <v>7.72</v>
      </c>
      <c r="D162" s="39"/>
      <c r="E162" s="39"/>
      <c r="F162" s="39"/>
      <c r="G162" s="39">
        <v>239</v>
      </c>
      <c r="H162" s="40">
        <f t="shared" si="78"/>
        <v>8.3000000000000004E-2</v>
      </c>
      <c r="I162" s="41">
        <f t="shared" si="79"/>
        <v>7.72</v>
      </c>
      <c r="J162" s="39">
        <f>$J$161+($J$168-$J$161)*(G162-$G$161)/($G$168-$G$161)</f>
        <v>647.74415611967675</v>
      </c>
      <c r="K162">
        <v>6.5000000000000002E-2</v>
      </c>
      <c r="L162">
        <v>7.73</v>
      </c>
      <c r="M162" s="29">
        <f t="shared" si="94"/>
        <v>6.4285714285714293E-2</v>
      </c>
      <c r="N162" s="29">
        <f t="shared" si="94"/>
        <v>5.7142857142857148E-2</v>
      </c>
      <c r="O162" s="29">
        <f t="shared" si="94"/>
        <v>4.9999999999999996E-2</v>
      </c>
      <c r="P162" s="29">
        <f t="shared" si="94"/>
        <v>4.2857142857142858E-2</v>
      </c>
      <c r="Q162" s="54">
        <v>8.3000000000000004E-2</v>
      </c>
      <c r="R162" s="54">
        <v>7.72</v>
      </c>
      <c r="S162" s="41">
        <f t="shared" si="70"/>
        <v>8.0260381341480649</v>
      </c>
      <c r="T162" s="41">
        <f t="shared" si="91"/>
        <v>7.9801565970211277</v>
      </c>
      <c r="U162" s="41">
        <f t="shared" si="81"/>
        <v>7.9276212650841478</v>
      </c>
      <c r="V162" s="41">
        <f t="shared" si="82"/>
        <v>7.8663316371033218</v>
      </c>
      <c r="W162" s="55">
        <f t="shared" si="83"/>
        <v>8.0265538056504813</v>
      </c>
      <c r="X162" s="41">
        <f t="shared" si="84"/>
        <v>7.981539869248043</v>
      </c>
      <c r="Y162" s="41">
        <f t="shared" si="85"/>
        <v>7.9842218129725548</v>
      </c>
      <c r="Z162" s="30">
        <f t="shared" si="71"/>
        <v>-6.1777871232360435E-3</v>
      </c>
      <c r="AA162" s="30">
        <f t="shared" si="72"/>
        <v>5.810792716247825E-2</v>
      </c>
      <c r="AB162" s="30">
        <f t="shared" si="73"/>
        <v>-5.4055471030066366E-10</v>
      </c>
      <c r="AC162" s="30">
        <f t="shared" si="74"/>
        <v>-6.8611678858378041E-19</v>
      </c>
      <c r="AD162" s="30">
        <f t="shared" si="86"/>
        <v>1.0434223397232364E-8</v>
      </c>
      <c r="AE162" s="30">
        <f t="shared" si="87"/>
        <v>-5.8226727553494081E-3</v>
      </c>
      <c r="AF162" s="30">
        <f t="shared" si="75"/>
        <v>5.8463041530364884E-2</v>
      </c>
      <c r="AG162" s="30">
        <f t="shared" si="76"/>
        <v>-5.4009723437543398E-10</v>
      </c>
      <c r="AH162" s="30">
        <f t="shared" si="77"/>
        <v>-6.8611678858378041E-19</v>
      </c>
      <c r="AI162" s="30">
        <f t="shared" si="88"/>
        <v>1.036998640490238E-8</v>
      </c>
    </row>
    <row r="163" spans="1:35" x14ac:dyDescent="0.3">
      <c r="A163" s="39">
        <v>240.05208333333576</v>
      </c>
      <c r="B163">
        <v>7.9</v>
      </c>
      <c r="C163">
        <v>7.69</v>
      </c>
      <c r="D163" s="39">
        <v>123.9</v>
      </c>
      <c r="E163" s="39"/>
      <c r="F163" s="39"/>
      <c r="G163" s="39">
        <v>240</v>
      </c>
      <c r="H163" s="40">
        <f t="shared" si="78"/>
        <v>7.9000000000000001E-2</v>
      </c>
      <c r="I163" s="41">
        <f t="shared" si="79"/>
        <v>7.69</v>
      </c>
      <c r="J163" s="39">
        <f t="shared" ref="J163:J167" si="95">$J$161+($J$168-$J$161)*(G163-$G$161)/($G$168-$G$161)</f>
        <v>647.63173621836506</v>
      </c>
      <c r="K163">
        <v>6.9000000000000006E-2</v>
      </c>
      <c r="L163">
        <v>7.65</v>
      </c>
      <c r="M163" s="29">
        <f t="shared" si="94"/>
        <v>6.4285714285714293E-2</v>
      </c>
      <c r="N163" s="29">
        <f t="shared" si="94"/>
        <v>5.7142857142857148E-2</v>
      </c>
      <c r="O163" s="29">
        <f t="shared" si="94"/>
        <v>4.9999999999999996E-2</v>
      </c>
      <c r="P163" s="29">
        <f t="shared" si="94"/>
        <v>4.2857142857142858E-2</v>
      </c>
      <c r="Q163" s="54">
        <v>7.9000000000000001E-2</v>
      </c>
      <c r="R163" s="54">
        <v>7.69</v>
      </c>
      <c r="S163" s="41">
        <f t="shared" si="70"/>
        <v>8.0451450837510539</v>
      </c>
      <c r="T163" s="41">
        <f t="shared" si="91"/>
        <v>7.9994509306939747</v>
      </c>
      <c r="U163" s="41">
        <f t="shared" si="81"/>
        <v>7.947116141505056</v>
      </c>
      <c r="V163" s="41">
        <f t="shared" si="82"/>
        <v>7.8860418309813261</v>
      </c>
      <c r="W163" s="55">
        <f t="shared" si="83"/>
        <v>8.0456585841800905</v>
      </c>
      <c r="X163" s="41">
        <f t="shared" si="84"/>
        <v>7.9994993235433771</v>
      </c>
      <c r="Y163" s="41">
        <f t="shared" si="85"/>
        <v>8.0021751975815896</v>
      </c>
      <c r="Z163" s="30">
        <f t="shared" si="71"/>
        <v>-6.3222396405644169E-3</v>
      </c>
      <c r="AA163" s="30">
        <f t="shared" si="72"/>
        <v>5.7963474645149879E-2</v>
      </c>
      <c r="AB163" s="30">
        <f t="shared" si="73"/>
        <v>-5.1507351546563248E-10</v>
      </c>
      <c r="AC163" s="30">
        <f t="shared" si="74"/>
        <v>-6.530509192544415E-19</v>
      </c>
      <c r="AD163" s="30">
        <f t="shared" si="86"/>
        <v>1.0011535149326037E-8</v>
      </c>
      <c r="AE163" s="30">
        <f t="shared" si="87"/>
        <v>-5.9691917331135295E-3</v>
      </c>
      <c r="AF163" s="30">
        <f t="shared" si="75"/>
        <v>5.8316522552600766E-2</v>
      </c>
      <c r="AG163" s="30">
        <f t="shared" si="76"/>
        <v>-5.1461870165713262E-10</v>
      </c>
      <c r="AH163" s="30">
        <f t="shared" si="77"/>
        <v>-6.530509192544415E-19</v>
      </c>
      <c r="AI163" s="30">
        <f t="shared" si="88"/>
        <v>9.9500394448419002E-9</v>
      </c>
    </row>
    <row r="164" spans="1:35" x14ac:dyDescent="0.3">
      <c r="A164" s="39">
        <v>241.05000000000291</v>
      </c>
      <c r="B164">
        <v>7.6</v>
      </c>
      <c r="C164">
        <v>7.71</v>
      </c>
      <c r="D164" s="39">
        <v>103.30000000000001</v>
      </c>
      <c r="E164" s="39"/>
      <c r="F164" s="39"/>
      <c r="G164" s="39">
        <v>241</v>
      </c>
      <c r="H164" s="40">
        <f t="shared" si="78"/>
        <v>7.5999999999999998E-2</v>
      </c>
      <c r="I164" s="41">
        <f t="shared" si="79"/>
        <v>7.71</v>
      </c>
      <c r="J164" s="39">
        <f t="shared" si="95"/>
        <v>647.51931631705349</v>
      </c>
      <c r="K164">
        <v>7.2999999999999995E-2</v>
      </c>
      <c r="L164">
        <v>7.67</v>
      </c>
      <c r="M164" s="29">
        <f t="shared" si="94"/>
        <v>6.4285714285714293E-2</v>
      </c>
      <c r="N164" s="29">
        <f t="shared" si="94"/>
        <v>5.7142857142857148E-2</v>
      </c>
      <c r="O164" s="29">
        <f t="shared" si="94"/>
        <v>4.9999999999999996E-2</v>
      </c>
      <c r="P164" s="29">
        <f t="shared" si="94"/>
        <v>4.2857142857142858E-2</v>
      </c>
      <c r="Q164" s="54">
        <v>7.5999999999999998E-2</v>
      </c>
      <c r="R164" s="54">
        <v>7.71</v>
      </c>
      <c r="S164" s="41">
        <f t="shared" si="70"/>
        <v>8.060064464162835</v>
      </c>
      <c r="T164" s="41">
        <f t="shared" si="91"/>
        <v>8.0145199866347294</v>
      </c>
      <c r="U164" s="41">
        <f t="shared" si="81"/>
        <v>7.9623456914714579</v>
      </c>
      <c r="V164" s="41">
        <f t="shared" si="82"/>
        <v>7.901444062937137</v>
      </c>
      <c r="W164" s="55">
        <f t="shared" si="83"/>
        <v>8.0605762320184038</v>
      </c>
      <c r="X164" s="41">
        <f t="shared" si="84"/>
        <v>8.0135412239461363</v>
      </c>
      <c r="Y164" s="41">
        <f t="shared" si="85"/>
        <v>8.0162093365522562</v>
      </c>
      <c r="Z164" s="30">
        <f t="shared" si="71"/>
        <v>-6.4317671273965817E-3</v>
      </c>
      <c r="AA164" s="30">
        <f t="shared" si="72"/>
        <v>5.7853947158317709E-2</v>
      </c>
      <c r="AB164" s="30">
        <f t="shared" si="73"/>
        <v>-4.9596414990715166E-10</v>
      </c>
      <c r="AC164" s="30">
        <f t="shared" si="74"/>
        <v>-6.2825151725743745E-19</v>
      </c>
      <c r="AD164" s="30">
        <f t="shared" si="86"/>
        <v>9.6930125726463632E-9</v>
      </c>
      <c r="AE164" s="30">
        <f t="shared" si="87"/>
        <v>-6.0807258514124626E-3</v>
      </c>
      <c r="AF164" s="30">
        <f t="shared" si="75"/>
        <v>5.820498843430183E-2</v>
      </c>
      <c r="AG164" s="30">
        <f t="shared" si="76"/>
        <v>-4.955119211407394E-10</v>
      </c>
      <c r="AH164" s="30">
        <f t="shared" si="77"/>
        <v>-6.2825151725743745E-19</v>
      </c>
      <c r="AI164" s="30">
        <f t="shared" si="88"/>
        <v>9.6336455531002092E-9</v>
      </c>
    </row>
    <row r="165" spans="1:35" x14ac:dyDescent="0.3">
      <c r="A165" s="39">
        <v>242.03472222221899</v>
      </c>
      <c r="B165">
        <v>7</v>
      </c>
      <c r="C165">
        <v>7.77</v>
      </c>
      <c r="D165" s="39"/>
      <c r="E165" s="39"/>
      <c r="F165" s="39"/>
      <c r="G165" s="39">
        <v>242</v>
      </c>
      <c r="H165" s="40">
        <f t="shared" si="78"/>
        <v>7.0000000000000007E-2</v>
      </c>
      <c r="I165" s="41">
        <f t="shared" si="79"/>
        <v>7.77</v>
      </c>
      <c r="J165" s="39">
        <f t="shared" si="95"/>
        <v>647.40689641574181</v>
      </c>
      <c r="K165">
        <v>8.5999999999999993E-2</v>
      </c>
      <c r="L165">
        <v>7.66</v>
      </c>
      <c r="M165" s="29">
        <f t="shared" si="94"/>
        <v>6.4285714285714293E-2</v>
      </c>
      <c r="N165" s="29">
        <f t="shared" si="94"/>
        <v>5.7142857142857148E-2</v>
      </c>
      <c r="O165" s="29">
        <f t="shared" si="94"/>
        <v>4.9999999999999996E-2</v>
      </c>
      <c r="P165" s="29">
        <f t="shared" si="94"/>
        <v>4.2857142857142858E-2</v>
      </c>
      <c r="Q165" s="54">
        <v>7.0000000000000007E-2</v>
      </c>
      <c r="R165" s="54">
        <v>7.77</v>
      </c>
      <c r="S165" s="41">
        <f t="shared" si="70"/>
        <v>8.0915869916675511</v>
      </c>
      <c r="T165" s="41">
        <f t="shared" si="91"/>
        <v>8.0463684306338834</v>
      </c>
      <c r="U165" s="41">
        <f t="shared" si="81"/>
        <v>7.9945445484612616</v>
      </c>
      <c r="V165" s="41">
        <f t="shared" si="82"/>
        <v>7.9340210611543833</v>
      </c>
      <c r="W165" s="55">
        <f t="shared" si="83"/>
        <v>8.0920949917237746</v>
      </c>
      <c r="X165" s="41">
        <f t="shared" si="84"/>
        <v>8.043261033797128</v>
      </c>
      <c r="Y165" s="41">
        <f t="shared" si="85"/>
        <v>8.0459048109819395</v>
      </c>
      <c r="Z165" s="30">
        <f t="shared" si="71"/>
        <v>-6.6539848137491869E-3</v>
      </c>
      <c r="AA165" s="30">
        <f t="shared" si="72"/>
        <v>5.7631729471965105E-2</v>
      </c>
      <c r="AB165" s="30">
        <f t="shared" si="73"/>
        <v>-4.5774949315339313E-10</v>
      </c>
      <c r="AC165" s="30">
        <f t="shared" si="74"/>
        <v>-5.7865271326342923E-19</v>
      </c>
      <c r="AD165" s="30">
        <f t="shared" si="86"/>
        <v>9.0518837159847954E-9</v>
      </c>
      <c r="AE165" s="30">
        <f t="shared" si="87"/>
        <v>-6.3082058316983429E-3</v>
      </c>
      <c r="AF165" s="30">
        <f t="shared" si="75"/>
        <v>5.7977508454015947E-2</v>
      </c>
      <c r="AG165" s="30">
        <f t="shared" si="76"/>
        <v>-4.5730404353478121E-10</v>
      </c>
      <c r="AH165" s="30">
        <f t="shared" si="77"/>
        <v>-5.7865271326342923E-19</v>
      </c>
      <c r="AI165" s="30">
        <f t="shared" si="88"/>
        <v>8.9969475574976198E-9</v>
      </c>
    </row>
    <row r="166" spans="1:35" x14ac:dyDescent="0.3">
      <c r="A166" s="39">
        <v>243.04513888889051</v>
      </c>
      <c r="B166">
        <v>6.7</v>
      </c>
      <c r="C166">
        <v>7.81</v>
      </c>
      <c r="D166" s="39"/>
      <c r="E166" s="39"/>
      <c r="F166" s="39"/>
      <c r="G166" s="39">
        <v>243</v>
      </c>
      <c r="H166" s="40">
        <f t="shared" si="78"/>
        <v>6.7000000000000004E-2</v>
      </c>
      <c r="I166" s="41">
        <f t="shared" si="79"/>
        <v>7.81</v>
      </c>
      <c r="J166" s="39">
        <f t="shared" si="95"/>
        <v>647.29447651443024</v>
      </c>
      <c r="K166">
        <v>8.6999999999999994E-2</v>
      </c>
      <c r="L166">
        <v>7.66</v>
      </c>
      <c r="M166" s="29">
        <f t="shared" si="94"/>
        <v>6.4285714285714293E-2</v>
      </c>
      <c r="N166" s="29">
        <f t="shared" si="94"/>
        <v>5.7142857142857148E-2</v>
      </c>
      <c r="O166" s="29">
        <f t="shared" si="94"/>
        <v>4.9999999999999996E-2</v>
      </c>
      <c r="P166" s="29">
        <f t="shared" si="94"/>
        <v>4.2857142857142858E-2</v>
      </c>
      <c r="Q166" s="54">
        <v>6.7000000000000004E-2</v>
      </c>
      <c r="R166" s="54">
        <v>7.81</v>
      </c>
      <c r="S166" s="41">
        <f t="shared" si="70"/>
        <v>8.1082808381437008</v>
      </c>
      <c r="T166" s="41">
        <f t="shared" si="91"/>
        <v>8.0632401751969809</v>
      </c>
      <c r="U166" s="41">
        <f t="shared" si="81"/>
        <v>8.0116081017188971</v>
      </c>
      <c r="V166" s="41">
        <f t="shared" si="82"/>
        <v>7.9512922466714508</v>
      </c>
      <c r="W166" s="55">
        <f t="shared" si="83"/>
        <v>8.1087867843601611</v>
      </c>
      <c r="X166" s="41">
        <f t="shared" si="84"/>
        <v>8.0590271641764009</v>
      </c>
      <c r="Y166" s="41">
        <f t="shared" si="85"/>
        <v>8.0616540944142425</v>
      </c>
      <c r="Z166" s="30">
        <f t="shared" si="71"/>
        <v>-6.7667303582539225E-3</v>
      </c>
      <c r="AA166" s="30">
        <f t="shared" si="72"/>
        <v>5.7518983927460368E-2</v>
      </c>
      <c r="AB166" s="30">
        <f t="shared" si="73"/>
        <v>-4.3864427325626637E-10</v>
      </c>
      <c r="AC166" s="30">
        <f t="shared" si="74"/>
        <v>-5.5385331126642508E-19</v>
      </c>
      <c r="AD166" s="30">
        <f t="shared" si="86"/>
        <v>8.729167676330209E-9</v>
      </c>
      <c r="AE166" s="30">
        <f t="shared" si="87"/>
        <v>-6.4242435747606519E-3</v>
      </c>
      <c r="AF166" s="30">
        <f t="shared" si="75"/>
        <v>5.7861470710953641E-2</v>
      </c>
      <c r="AG166" s="30">
        <f t="shared" si="76"/>
        <v>-4.3820306481097036E-10</v>
      </c>
      <c r="AH166" s="30">
        <f t="shared" si="77"/>
        <v>-5.5385331126642508E-19</v>
      </c>
      <c r="AI166" s="30">
        <f t="shared" si="88"/>
        <v>8.6765266605423865E-9</v>
      </c>
    </row>
    <row r="167" spans="1:35" x14ac:dyDescent="0.3">
      <c r="A167" s="39">
        <v>244.05555555555475</v>
      </c>
      <c r="B167">
        <v>6.4</v>
      </c>
      <c r="C167">
        <v>7.81</v>
      </c>
      <c r="D167" s="39">
        <v>80.2</v>
      </c>
      <c r="E167" s="39"/>
      <c r="F167" s="39"/>
      <c r="G167" s="39">
        <v>244</v>
      </c>
      <c r="H167" s="40">
        <f t="shared" si="78"/>
        <v>6.4000000000000001E-2</v>
      </c>
      <c r="I167" s="41">
        <f t="shared" si="79"/>
        <v>7.81</v>
      </c>
      <c r="J167" s="39">
        <f t="shared" si="95"/>
        <v>647.18205661311856</v>
      </c>
      <c r="K167">
        <v>8.6999999999999994E-2</v>
      </c>
      <c r="L167">
        <v>7.73</v>
      </c>
      <c r="M167" s="29">
        <f t="shared" si="94"/>
        <v>6.4285714285714293E-2</v>
      </c>
      <c r="N167" s="29">
        <f t="shared" si="94"/>
        <v>5.7142857142857148E-2</v>
      </c>
      <c r="O167" s="29">
        <f t="shared" si="94"/>
        <v>4.9999999999999996E-2</v>
      </c>
      <c r="P167" s="29">
        <f t="shared" si="94"/>
        <v>4.2857142857142858E-2</v>
      </c>
      <c r="Q167" s="54">
        <v>6.4000000000000001E-2</v>
      </c>
      <c r="R167" s="54">
        <v>7.81</v>
      </c>
      <c r="S167" s="41">
        <f t="shared" si="70"/>
        <v>8.1256666492581431</v>
      </c>
      <c r="T167" s="41">
        <f t="shared" si="91"/>
        <v>8.0808151316491195</v>
      </c>
      <c r="U167" s="41">
        <f t="shared" si="81"/>
        <v>8.0293874083421528</v>
      </c>
      <c r="V167" s="41">
        <f t="shared" si="82"/>
        <v>7.9692932612170084</v>
      </c>
      <c r="W167" s="55">
        <f t="shared" si="83"/>
        <v>8.1261704139053759</v>
      </c>
      <c r="X167" s="41">
        <f t="shared" si="84"/>
        <v>8.0754656766783768</v>
      </c>
      <c r="Y167" s="41">
        <f t="shared" si="85"/>
        <v>8.078072449252705</v>
      </c>
      <c r="Z167" s="30">
        <f t="shared" si="71"/>
        <v>-6.880608261012177E-3</v>
      </c>
      <c r="AA167" s="30">
        <f t="shared" si="72"/>
        <v>5.7405106024702113E-2</v>
      </c>
      <c r="AB167" s="30">
        <f t="shared" si="73"/>
        <v>-4.1954051211915208E-10</v>
      </c>
      <c r="AC167" s="30">
        <f t="shared" si="74"/>
        <v>-5.2905390926942102E-19</v>
      </c>
      <c r="AD167" s="30">
        <f t="shared" si="86"/>
        <v>8.4049343066181203E-9</v>
      </c>
      <c r="AE167" s="30">
        <f t="shared" si="87"/>
        <v>-6.5418802266713431E-3</v>
      </c>
      <c r="AF167" s="30">
        <f t="shared" si="75"/>
        <v>5.7743834059042952E-2</v>
      </c>
      <c r="AG167" s="30">
        <f t="shared" si="76"/>
        <v>-4.191041458807666E-10</v>
      </c>
      <c r="AH167" s="30">
        <f t="shared" si="77"/>
        <v>-5.2905390926942102E-19</v>
      </c>
      <c r="AI167" s="30">
        <f t="shared" si="88"/>
        <v>8.3546363408645049E-9</v>
      </c>
    </row>
    <row r="168" spans="1:35" x14ac:dyDescent="0.3">
      <c r="A168" s="39">
        <v>245.0576388888876</v>
      </c>
      <c r="B168">
        <v>5.6</v>
      </c>
      <c r="C168">
        <v>7.87</v>
      </c>
      <c r="D168" s="39">
        <v>78.300000000000011</v>
      </c>
      <c r="E168" s="39">
        <v>661.79943529411753</v>
      </c>
      <c r="F168" s="39">
        <v>632.33983812949646</v>
      </c>
      <c r="G168" s="39">
        <v>245</v>
      </c>
      <c r="H168" s="40">
        <f t="shared" si="78"/>
        <v>5.5999999999999994E-2</v>
      </c>
      <c r="I168" s="41">
        <f t="shared" si="79"/>
        <v>7.87</v>
      </c>
      <c r="J168" s="42">
        <f>AVERAGE(E168:F168)</f>
        <v>647.06963671180699</v>
      </c>
      <c r="K168">
        <v>8.1000000000000003E-2</v>
      </c>
      <c r="L168">
        <v>7.76</v>
      </c>
      <c r="M168" s="29">
        <f t="shared" si="94"/>
        <v>6.4285714285714293E-2</v>
      </c>
      <c r="N168" s="29">
        <f t="shared" si="94"/>
        <v>5.7142857142857148E-2</v>
      </c>
      <c r="O168" s="29">
        <f t="shared" si="94"/>
        <v>4.9999999999999996E-2</v>
      </c>
      <c r="P168" s="29">
        <f t="shared" si="94"/>
        <v>4.2857142857142858E-2</v>
      </c>
      <c r="Q168" s="54">
        <v>5.6000000000000001E-2</v>
      </c>
      <c r="R168" s="54">
        <v>7.87</v>
      </c>
      <c r="S168" s="41">
        <f t="shared" si="70"/>
        <v>8.1759091156900485</v>
      </c>
      <c r="T168" s="41">
        <f t="shared" si="91"/>
        <v>8.1316261029565773</v>
      </c>
      <c r="U168" s="41">
        <f t="shared" si="81"/>
        <v>8.0808151316491195</v>
      </c>
      <c r="V168" s="41">
        <f t="shared" si="82"/>
        <v>8.0213932224850151</v>
      </c>
      <c r="W168" s="55">
        <f t="shared" si="83"/>
        <v>8.1764063362228434</v>
      </c>
      <c r="X168" s="41">
        <f t="shared" si="84"/>
        <v>8.1230709835759818</v>
      </c>
      <c r="Y168" s="41">
        <f t="shared" si="85"/>
        <v>8.1256066535078837</v>
      </c>
      <c r="Z168" s="30">
        <f t="shared" si="71"/>
        <v>-7.1900965255638546E-3</v>
      </c>
      <c r="AA168" s="30">
        <f t="shared" si="72"/>
        <v>5.7095617760150437E-2</v>
      </c>
      <c r="AB168" s="30">
        <f t="shared" si="73"/>
        <v>-3.6860463878577418E-10</v>
      </c>
      <c r="AC168" s="30">
        <f t="shared" si="74"/>
        <v>-4.6292217061074331E-19</v>
      </c>
      <c r="AD168" s="30">
        <f t="shared" si="86"/>
        <v>7.5323244105045801E-9</v>
      </c>
      <c r="AE168" s="30">
        <f t="shared" si="87"/>
        <v>-6.8638330102160743E-3</v>
      </c>
      <c r="AF168" s="30">
        <f t="shared" si="75"/>
        <v>5.7421881275498216E-2</v>
      </c>
      <c r="AG168" s="30">
        <f t="shared" si="76"/>
        <v>-3.6818432995839356E-10</v>
      </c>
      <c r="AH168" s="30">
        <f t="shared" si="77"/>
        <v>-4.6292217061074331E-19</v>
      </c>
      <c r="AI168" s="30">
        <f t="shared" si="88"/>
        <v>7.4884743489031821E-9</v>
      </c>
    </row>
    <row r="169" spans="1:35" x14ac:dyDescent="0.3">
      <c r="A169" s="39">
        <v>246.06944444444525</v>
      </c>
      <c r="B169">
        <v>4.9000000000000004</v>
      </c>
      <c r="C169">
        <v>7.88</v>
      </c>
      <c r="D169" s="39"/>
      <c r="E169" s="39"/>
      <c r="F169" s="39"/>
      <c r="G169" s="39">
        <v>246</v>
      </c>
      <c r="H169" s="40">
        <f t="shared" si="78"/>
        <v>4.9000000000000002E-2</v>
      </c>
      <c r="I169" s="41">
        <f t="shared" si="79"/>
        <v>7.88</v>
      </c>
      <c r="J169" s="39">
        <f>$J$168+($J$175-$J$168)*(G169-$G$168)/($G$175-$G$168)</f>
        <v>644.94130841281049</v>
      </c>
      <c r="K169">
        <v>7.9000000000000001E-2</v>
      </c>
      <c r="L169">
        <v>7.78</v>
      </c>
      <c r="M169" s="29">
        <f t="shared" si="94"/>
        <v>6.4285714285714293E-2</v>
      </c>
      <c r="N169" s="29">
        <f t="shared" si="94"/>
        <v>5.7142857142857148E-2</v>
      </c>
      <c r="O169" s="29">
        <f t="shared" si="94"/>
        <v>4.9999999999999996E-2</v>
      </c>
      <c r="P169" s="29">
        <f t="shared" si="94"/>
        <v>4.2857142857142858E-2</v>
      </c>
      <c r="Q169" s="54">
        <v>4.9000000000000002E-2</v>
      </c>
      <c r="R169" s="54">
        <v>7.88</v>
      </c>
      <c r="S169" s="41">
        <f t="shared" si="70"/>
        <v>8.225482031916215</v>
      </c>
      <c r="T169" s="41">
        <f t="shared" si="91"/>
        <v>8.1817909307405206</v>
      </c>
      <c r="U169" s="41">
        <f t="shared" si="81"/>
        <v>8.1316261029565773</v>
      </c>
      <c r="V169" s="41">
        <f t="shared" si="82"/>
        <v>8.0729133955810592</v>
      </c>
      <c r="W169" s="55">
        <f t="shared" si="83"/>
        <v>8.2259724589671048</v>
      </c>
      <c r="X169" s="41">
        <f t="shared" si="84"/>
        <v>8.170170991811629</v>
      </c>
      <c r="Y169" s="41">
        <f t="shared" si="85"/>
        <v>8.1726218448743282</v>
      </c>
      <c r="Z169" s="30">
        <f t="shared" si="71"/>
        <v>-7.4683583211600365E-3</v>
      </c>
      <c r="AA169" s="30">
        <f t="shared" si="72"/>
        <v>5.6817355964554256E-2</v>
      </c>
      <c r="AB169" s="30">
        <f t="shared" si="73"/>
        <v>-3.2404535939919348E-10</v>
      </c>
      <c r="AC169" s="30">
        <f t="shared" si="74"/>
        <v>-4.050568992844004E-19</v>
      </c>
      <c r="AD169" s="30">
        <f t="shared" si="86"/>
        <v>6.7581683823744685E-9</v>
      </c>
      <c r="AE169" s="30">
        <f t="shared" si="87"/>
        <v>-7.1561843378546456E-3</v>
      </c>
      <c r="AF169" s="30">
        <f t="shared" si="75"/>
        <v>5.712952994785965E-2</v>
      </c>
      <c r="AG169" s="30">
        <f t="shared" si="76"/>
        <v>-3.2364320140515008E-10</v>
      </c>
      <c r="AH169" s="30">
        <f t="shared" si="77"/>
        <v>-4.050568992844004E-19</v>
      </c>
      <c r="AI169" s="30">
        <f t="shared" si="88"/>
        <v>6.7201374370056543E-9</v>
      </c>
    </row>
    <row r="170" spans="1:35" x14ac:dyDescent="0.3">
      <c r="A170" s="39">
        <v>247.05208333333576</v>
      </c>
      <c r="B170">
        <v>4.8</v>
      </c>
      <c r="C170">
        <v>7.88</v>
      </c>
      <c r="D170" s="39">
        <v>121</v>
      </c>
      <c r="E170" s="39"/>
      <c r="F170" s="39"/>
      <c r="G170" s="39">
        <v>247</v>
      </c>
      <c r="H170" s="40">
        <f t="shared" si="78"/>
        <v>4.8000000000000001E-2</v>
      </c>
      <c r="I170" s="41">
        <f t="shared" si="79"/>
        <v>7.88</v>
      </c>
      <c r="J170" s="39">
        <f t="shared" ref="J170:J174" si="96">$J$168+($J$175-$J$168)*(G170-$G$168)/($G$175-$G$168)</f>
        <v>642.81298011381386</v>
      </c>
      <c r="K170">
        <v>6.7000000000000004E-2</v>
      </c>
      <c r="L170">
        <v>7.78</v>
      </c>
      <c r="M170" s="29">
        <f t="shared" si="94"/>
        <v>6.4285714285714293E-2</v>
      </c>
      <c r="N170" s="29">
        <f t="shared" si="94"/>
        <v>5.7142857142857148E-2</v>
      </c>
      <c r="O170" s="29">
        <f t="shared" si="94"/>
        <v>4.9999999999999996E-2</v>
      </c>
      <c r="P170" s="29">
        <f t="shared" si="94"/>
        <v>4.2857142857142858E-2</v>
      </c>
      <c r="Q170" s="54">
        <v>4.8000000000000001E-2</v>
      </c>
      <c r="R170" s="54">
        <v>7.88</v>
      </c>
      <c r="S170" s="41">
        <f t="shared" si="70"/>
        <v>8.2330756337059885</v>
      </c>
      <c r="T170" s="41">
        <f t="shared" si="91"/>
        <v>8.1894778243477457</v>
      </c>
      <c r="U170" s="41">
        <f t="shared" si="81"/>
        <v>8.139415202497684</v>
      </c>
      <c r="V170" s="41">
        <f t="shared" si="82"/>
        <v>8.0808151316491195</v>
      </c>
      <c r="W170" s="55">
        <f t="shared" si="83"/>
        <v>8.2335649918505727</v>
      </c>
      <c r="X170" s="41">
        <f t="shared" si="84"/>
        <v>8.1773956543491249</v>
      </c>
      <c r="Y170" s="41">
        <f t="shared" si="85"/>
        <v>8.1798325329182173</v>
      </c>
      <c r="Z170" s="30">
        <f t="shared" si="71"/>
        <v>-7.5087216329485611E-3</v>
      </c>
      <c r="AA170" s="30">
        <f t="shared" si="72"/>
        <v>5.6776992652765729E-2</v>
      </c>
      <c r="AB170" s="30">
        <f t="shared" si="73"/>
        <v>-3.1768053598607977E-10</v>
      </c>
      <c r="AC170" s="30">
        <f t="shared" si="74"/>
        <v>-3.9679043195206569E-19</v>
      </c>
      <c r="AD170" s="30">
        <f t="shared" si="86"/>
        <v>6.6466734985278948E-9</v>
      </c>
      <c r="AE170" s="30">
        <f t="shared" si="87"/>
        <v>-7.1988230140594247E-3</v>
      </c>
      <c r="AF170" s="30">
        <f t="shared" si="75"/>
        <v>5.7086891271654866E-2</v>
      </c>
      <c r="AG170" s="30">
        <f t="shared" si="76"/>
        <v>-3.1728130922922557E-10</v>
      </c>
      <c r="AH170" s="30">
        <f t="shared" si="77"/>
        <v>-3.9679043195206569E-19</v>
      </c>
      <c r="AI170" s="30">
        <f t="shared" si="88"/>
        <v>6.6094826528868908E-9</v>
      </c>
    </row>
    <row r="171" spans="1:35" x14ac:dyDescent="0.3">
      <c r="A171" s="39">
        <v>248.06111111111386</v>
      </c>
      <c r="B171">
        <v>4.5999999999999996</v>
      </c>
      <c r="C171">
        <v>7.87</v>
      </c>
      <c r="D171" s="39">
        <v>112</v>
      </c>
      <c r="E171" s="39"/>
      <c r="F171" s="39"/>
      <c r="G171" s="39">
        <v>248</v>
      </c>
      <c r="H171" s="40">
        <f t="shared" si="78"/>
        <v>4.5999999999999999E-2</v>
      </c>
      <c r="I171" s="41">
        <f t="shared" si="79"/>
        <v>7.87</v>
      </c>
      <c r="J171" s="39">
        <f t="shared" si="96"/>
        <v>640.68465181481736</v>
      </c>
      <c r="K171">
        <v>7.1999999999999995E-2</v>
      </c>
      <c r="L171">
        <v>7.81</v>
      </c>
      <c r="M171" s="29">
        <f t="shared" si="94"/>
        <v>6.4285714285714293E-2</v>
      </c>
      <c r="N171" s="29">
        <f t="shared" si="94"/>
        <v>5.7142857142857148E-2</v>
      </c>
      <c r="O171" s="29">
        <f t="shared" si="94"/>
        <v>4.9999999999999996E-2</v>
      </c>
      <c r="P171" s="29">
        <f t="shared" si="94"/>
        <v>4.2857142857142858E-2</v>
      </c>
      <c r="Q171" s="54">
        <v>4.5999999999999999E-2</v>
      </c>
      <c r="R171" s="54">
        <v>7.87</v>
      </c>
      <c r="S171" s="41">
        <f t="shared" si="70"/>
        <v>8.2486967580491459</v>
      </c>
      <c r="T171" s="41">
        <f t="shared" si="91"/>
        <v>8.2052929873187459</v>
      </c>
      <c r="U171" s="41">
        <f t="shared" si="81"/>
        <v>8.1554432608835743</v>
      </c>
      <c r="V171" s="41">
        <f t="shared" si="82"/>
        <v>8.0970782088163915</v>
      </c>
      <c r="W171" s="55">
        <f t="shared" si="83"/>
        <v>8.2491838945251423</v>
      </c>
      <c r="X171" s="41">
        <f t="shared" si="84"/>
        <v>8.1922651786666645</v>
      </c>
      <c r="Y171" s="41">
        <f t="shared" si="85"/>
        <v>8.1946726484667618</v>
      </c>
      <c r="Z171" s="30">
        <f t="shared" si="71"/>
        <v>-7.5899319508331052E-3</v>
      </c>
      <c r="AA171" s="30">
        <f t="shared" si="72"/>
        <v>5.6695782334881185E-2</v>
      </c>
      <c r="AB171" s="30">
        <f t="shared" si="73"/>
        <v>-3.0495151227882724E-10</v>
      </c>
      <c r="AC171" s="30">
        <f t="shared" si="74"/>
        <v>-3.8025749728739634E-19</v>
      </c>
      <c r="AD171" s="30">
        <f t="shared" si="86"/>
        <v>6.4229541426329658E-9</v>
      </c>
      <c r="AE171" s="30">
        <f t="shared" si="87"/>
        <v>-7.2847913098213106E-3</v>
      </c>
      <c r="AF171" s="30">
        <f t="shared" si="75"/>
        <v>5.700092297589298E-2</v>
      </c>
      <c r="AG171" s="30">
        <f t="shared" si="76"/>
        <v>-3.0455841498484042E-10</v>
      </c>
      <c r="AH171" s="30">
        <f t="shared" si="77"/>
        <v>-3.8025749728739634E-19</v>
      </c>
      <c r="AI171" s="30">
        <f t="shared" si="88"/>
        <v>6.3874476169084758E-9</v>
      </c>
    </row>
    <row r="172" spans="1:35" x14ac:dyDescent="0.3">
      <c r="A172" s="39">
        <v>249.0583333333343</v>
      </c>
      <c r="B172">
        <v>5.2</v>
      </c>
      <c r="C172">
        <v>7.88</v>
      </c>
      <c r="D172" s="39"/>
      <c r="E172" s="39"/>
      <c r="F172" s="39"/>
      <c r="G172" s="39">
        <v>249</v>
      </c>
      <c r="H172" s="40">
        <f t="shared" si="78"/>
        <v>5.2000000000000005E-2</v>
      </c>
      <c r="I172" s="41">
        <f t="shared" si="79"/>
        <v>7.88</v>
      </c>
      <c r="J172" s="39">
        <f t="shared" si="96"/>
        <v>638.55632351582085</v>
      </c>
      <c r="K172">
        <v>5.8999999999999997E-2</v>
      </c>
      <c r="L172">
        <v>7.87</v>
      </c>
      <c r="M172" s="29">
        <f t="shared" si="94"/>
        <v>6.4285714285714293E-2</v>
      </c>
      <c r="N172" s="29">
        <f t="shared" si="94"/>
        <v>5.7142857142857148E-2</v>
      </c>
      <c r="O172" s="29">
        <f t="shared" si="94"/>
        <v>4.9999999999999996E-2</v>
      </c>
      <c r="P172" s="29">
        <f t="shared" si="94"/>
        <v>4.2857142857142858E-2</v>
      </c>
      <c r="Q172" s="54">
        <v>5.1999999999999998E-2</v>
      </c>
      <c r="R172" s="54">
        <v>7.88</v>
      </c>
      <c r="S172" s="41">
        <f t="shared" si="70"/>
        <v>8.2035056140874012</v>
      </c>
      <c r="T172" s="41">
        <f t="shared" si="91"/>
        <v>8.1595484035556449</v>
      </c>
      <c r="U172" s="41">
        <f t="shared" si="81"/>
        <v>8.1090925856633369</v>
      </c>
      <c r="V172" s="41">
        <f t="shared" si="82"/>
        <v>8.0500598713352733</v>
      </c>
      <c r="W172" s="55">
        <f t="shared" si="83"/>
        <v>8.2039990928375772</v>
      </c>
      <c r="X172" s="41">
        <f t="shared" si="84"/>
        <v>8.1492764888825882</v>
      </c>
      <c r="Y172" s="41">
        <f t="shared" si="85"/>
        <v>8.1517664262660894</v>
      </c>
      <c r="Z172" s="30">
        <f t="shared" si="71"/>
        <v>-7.3482043330789764E-3</v>
      </c>
      <c r="AA172" s="30">
        <f t="shared" si="72"/>
        <v>5.6937509952635315E-2</v>
      </c>
      <c r="AB172" s="30">
        <f t="shared" si="73"/>
        <v>-3.4314103537220426E-10</v>
      </c>
      <c r="AC172" s="30">
        <f t="shared" si="74"/>
        <v>-4.298563012814045E-19</v>
      </c>
      <c r="AD172" s="30">
        <f t="shared" si="86"/>
        <v>7.0912616672422766E-9</v>
      </c>
      <c r="AE172" s="30">
        <f t="shared" si="87"/>
        <v>-7.0296061017111932E-3</v>
      </c>
      <c r="AF172" s="30">
        <f t="shared" si="75"/>
        <v>5.7256108184003097E-2</v>
      </c>
      <c r="AG172" s="30">
        <f t="shared" si="76"/>
        <v>-3.4273060134347449E-10</v>
      </c>
      <c r="AH172" s="30">
        <f t="shared" si="77"/>
        <v>-4.298563012814045E-19</v>
      </c>
      <c r="AI172" s="30">
        <f t="shared" si="88"/>
        <v>7.0507217132383709E-9</v>
      </c>
    </row>
    <row r="173" spans="1:35" x14ac:dyDescent="0.3">
      <c r="A173" s="39">
        <v>250.06111111111386</v>
      </c>
      <c r="B173">
        <v>5</v>
      </c>
      <c r="C173">
        <v>7.88</v>
      </c>
      <c r="D173" s="39"/>
      <c r="E173" s="39"/>
      <c r="F173" s="39"/>
      <c r="G173" s="39">
        <v>250</v>
      </c>
      <c r="H173" s="40">
        <f t="shared" si="78"/>
        <v>0.05</v>
      </c>
      <c r="I173" s="41">
        <f t="shared" si="79"/>
        <v>7.88</v>
      </c>
      <c r="J173" s="39">
        <f t="shared" si="96"/>
        <v>636.42799521682434</v>
      </c>
      <c r="K173">
        <v>5.2999999999999999E-2</v>
      </c>
      <c r="L173">
        <v>7.91</v>
      </c>
      <c r="M173" s="29">
        <f t="shared" si="94"/>
        <v>6.4285714285714293E-2</v>
      </c>
      <c r="N173" s="29">
        <f t="shared" si="94"/>
        <v>5.7142857142857148E-2</v>
      </c>
      <c r="O173" s="29">
        <f t="shared" si="94"/>
        <v>4.9999999999999996E-2</v>
      </c>
      <c r="P173" s="29">
        <f t="shared" si="94"/>
        <v>4.2857142857142858E-2</v>
      </c>
      <c r="Q173" s="54">
        <v>0.05</v>
      </c>
      <c r="R173" s="54">
        <v>7.88</v>
      </c>
      <c r="S173" s="41">
        <f t="shared" si="70"/>
        <v>8.2180258178137748</v>
      </c>
      <c r="T173" s="41">
        <f t="shared" si="91"/>
        <v>8.174243779245753</v>
      </c>
      <c r="U173" s="41">
        <f t="shared" si="81"/>
        <v>8.12397942039639</v>
      </c>
      <c r="V173" s="41">
        <f t="shared" si="82"/>
        <v>8.0651571434707279</v>
      </c>
      <c r="W173" s="55">
        <f t="shared" si="83"/>
        <v>8.2185172872673835</v>
      </c>
      <c r="X173" s="41">
        <f t="shared" si="84"/>
        <v>8.1630794361719818</v>
      </c>
      <c r="Y173" s="41">
        <f t="shared" si="85"/>
        <v>8.1655437861034663</v>
      </c>
      <c r="Z173" s="30">
        <f t="shared" si="71"/>
        <v>-7.4281526579811248E-3</v>
      </c>
      <c r="AA173" s="30">
        <f t="shared" si="72"/>
        <v>5.6857561627733172E-2</v>
      </c>
      <c r="AB173" s="30">
        <f t="shared" si="73"/>
        <v>-3.3041038590305785E-10</v>
      </c>
      <c r="AC173" s="30">
        <f t="shared" si="74"/>
        <v>-4.1332336661673515E-19</v>
      </c>
      <c r="AD173" s="30">
        <f t="shared" si="86"/>
        <v>6.8694278081766457E-9</v>
      </c>
      <c r="AE173" s="30">
        <f t="shared" si="87"/>
        <v>-7.1137709714924847E-3</v>
      </c>
      <c r="AF173" s="30">
        <f t="shared" si="75"/>
        <v>5.7171943314221811E-2</v>
      </c>
      <c r="AG173" s="30">
        <f t="shared" si="76"/>
        <v>-3.3000538383637835E-10</v>
      </c>
      <c r="AH173" s="30">
        <f t="shared" si="77"/>
        <v>-4.1332336661673515E-19</v>
      </c>
      <c r="AI173" s="30">
        <f t="shared" si="88"/>
        <v>6.8305584797741932E-9</v>
      </c>
    </row>
    <row r="174" spans="1:35" x14ac:dyDescent="0.3">
      <c r="A174" s="39">
        <v>251.05555555555475</v>
      </c>
      <c r="B174">
        <v>5.7</v>
      </c>
      <c r="C174">
        <v>7.87</v>
      </c>
      <c r="D174" s="39">
        <v>104.6</v>
      </c>
      <c r="E174" s="39"/>
      <c r="F174" s="39"/>
      <c r="G174" s="39">
        <v>251</v>
      </c>
      <c r="H174" s="40">
        <f t="shared" si="78"/>
        <v>5.7000000000000002E-2</v>
      </c>
      <c r="I174" s="41">
        <f t="shared" si="79"/>
        <v>7.87</v>
      </c>
      <c r="J174" s="39">
        <f t="shared" si="96"/>
        <v>634.29966691782772</v>
      </c>
      <c r="K174">
        <v>5.0999999999999997E-2</v>
      </c>
      <c r="L174">
        <v>7.92</v>
      </c>
      <c r="M174" s="29">
        <f t="shared" si="94"/>
        <v>6.4285714285714293E-2</v>
      </c>
      <c r="N174" s="29">
        <f t="shared" si="94"/>
        <v>5.7142857142857148E-2</v>
      </c>
      <c r="O174" s="29">
        <f t="shared" si="94"/>
        <v>4.9999999999999996E-2</v>
      </c>
      <c r="P174" s="29">
        <f t="shared" si="94"/>
        <v>4.2857142857142858E-2</v>
      </c>
      <c r="Q174" s="54">
        <v>5.7000000000000002E-2</v>
      </c>
      <c r="R174" s="54">
        <v>7.87</v>
      </c>
      <c r="S174" s="41">
        <f t="shared" si="70"/>
        <v>8.1692874262301185</v>
      </c>
      <c r="T174" s="41">
        <f t="shared" si="91"/>
        <v>8.1249276497136194</v>
      </c>
      <c r="U174" s="41">
        <f t="shared" si="81"/>
        <v>8.0740331784680137</v>
      </c>
      <c r="V174" s="41">
        <f t="shared" si="82"/>
        <v>8.0145199866347294</v>
      </c>
      <c r="W174" s="55">
        <f t="shared" si="83"/>
        <v>8.1697855292807322</v>
      </c>
      <c r="X174" s="41">
        <f t="shared" si="84"/>
        <v>8.1167888270398283</v>
      </c>
      <c r="Y174" s="41">
        <f t="shared" si="85"/>
        <v>8.1193348336206448</v>
      </c>
      <c r="Z174" s="30">
        <f t="shared" si="71"/>
        <v>-7.1509302663222939E-3</v>
      </c>
      <c r="AA174" s="30">
        <f t="shared" si="72"/>
        <v>5.7134784019391996E-2</v>
      </c>
      <c r="AB174" s="30">
        <f t="shared" si="73"/>
        <v>-3.7497100430129483E-10</v>
      </c>
      <c r="AC174" s="30">
        <f t="shared" si="74"/>
        <v>-4.7118863794307806E-19</v>
      </c>
      <c r="AD174" s="30">
        <f t="shared" si="86"/>
        <v>7.6420728423564003E-9</v>
      </c>
      <c r="AE174" s="30">
        <f t="shared" si="87"/>
        <v>-6.8229048649438174E-3</v>
      </c>
      <c r="AF174" s="30">
        <f t="shared" si="75"/>
        <v>5.7462809420770478E-2</v>
      </c>
      <c r="AG174" s="30">
        <f t="shared" si="76"/>
        <v>-3.7454842572502508E-10</v>
      </c>
      <c r="AH174" s="30">
        <f t="shared" si="77"/>
        <v>-4.7118863794307806E-19</v>
      </c>
      <c r="AI174" s="30">
        <f t="shared" si="88"/>
        <v>7.5974030429602715E-9</v>
      </c>
    </row>
    <row r="175" spans="1:35" x14ac:dyDescent="0.3">
      <c r="A175" s="39">
        <v>252.05902777778101</v>
      </c>
      <c r="B175">
        <v>6.2</v>
      </c>
      <c r="C175">
        <v>7.88</v>
      </c>
      <c r="D175" s="39"/>
      <c r="E175" s="39">
        <v>648.34268140929532</v>
      </c>
      <c r="F175" s="39">
        <v>615.99999582836699</v>
      </c>
      <c r="G175" s="39">
        <v>252</v>
      </c>
      <c r="H175" s="40">
        <f t="shared" si="78"/>
        <v>6.2E-2</v>
      </c>
      <c r="I175" s="41">
        <f t="shared" si="79"/>
        <v>7.88</v>
      </c>
      <c r="J175" s="42">
        <f>AVERAGE(E175:F175)</f>
        <v>632.17133861883121</v>
      </c>
      <c r="K175">
        <v>4.4999999999999998E-2</v>
      </c>
      <c r="L175">
        <v>7.97</v>
      </c>
      <c r="M175" s="29">
        <f t="shared" si="94"/>
        <v>6.4285714285714293E-2</v>
      </c>
      <c r="N175" s="29">
        <f t="shared" si="94"/>
        <v>5.7142857142857148E-2</v>
      </c>
      <c r="O175" s="29">
        <f t="shared" si="94"/>
        <v>4.9999999999999996E-2</v>
      </c>
      <c r="P175" s="29">
        <f t="shared" si="94"/>
        <v>4.2857142857142858E-2</v>
      </c>
      <c r="Q175" s="54">
        <v>6.2E-2</v>
      </c>
      <c r="R175" s="54">
        <v>7.88</v>
      </c>
      <c r="S175" s="41">
        <f t="shared" si="70"/>
        <v>8.1376717038848021</v>
      </c>
      <c r="T175" s="41">
        <f t="shared" si="91"/>
        <v>8.0929530840147716</v>
      </c>
      <c r="U175" s="41">
        <f t="shared" si="81"/>
        <v>8.0416691959916964</v>
      </c>
      <c r="V175" s="41">
        <f t="shared" si="82"/>
        <v>7.981731409341223</v>
      </c>
      <c r="W175" s="55">
        <f t="shared" si="83"/>
        <v>8.1381739370075046</v>
      </c>
      <c r="X175" s="41">
        <f t="shared" si="84"/>
        <v>8.0868274175874095</v>
      </c>
      <c r="Y175" s="41">
        <f t="shared" si="85"/>
        <v>8.0894188383306318</v>
      </c>
      <c r="Z175" s="30">
        <f t="shared" si="71"/>
        <v>-6.9571730197382732E-3</v>
      </c>
      <c r="AA175" s="30">
        <f t="shared" si="72"/>
        <v>5.7328541265976023E-2</v>
      </c>
      <c r="AB175" s="30">
        <f t="shared" si="73"/>
        <v>-4.0680550377239624E-10</v>
      </c>
      <c r="AC175" s="30">
        <f t="shared" si="74"/>
        <v>-5.1252097460475152E-19</v>
      </c>
      <c r="AD175" s="30">
        <f t="shared" si="86"/>
        <v>8.1879009896246092E-9</v>
      </c>
      <c r="AE175" s="30">
        <f t="shared" si="87"/>
        <v>-6.6212201498750583E-3</v>
      </c>
      <c r="AF175" s="30">
        <f t="shared" si="75"/>
        <v>5.7664494135839232E-2</v>
      </c>
      <c r="AG175" s="30">
        <f t="shared" si="76"/>
        <v>-4.0637271263840495E-10</v>
      </c>
      <c r="AH175" s="30">
        <f t="shared" si="77"/>
        <v>-5.1252097460475152E-19</v>
      </c>
      <c r="AI175" s="30">
        <f t="shared" si="88"/>
        <v>8.1391895308363951E-9</v>
      </c>
    </row>
    <row r="176" spans="1:35" x14ac:dyDescent="0.3">
      <c r="A176" s="39">
        <v>253.06944444444525</v>
      </c>
      <c r="B176">
        <v>5.4</v>
      </c>
      <c r="C176">
        <v>7.93</v>
      </c>
      <c r="D176" s="39">
        <v>104.3</v>
      </c>
      <c r="E176" s="39"/>
      <c r="F176" s="39"/>
      <c r="G176" s="39">
        <v>253</v>
      </c>
      <c r="H176" s="40">
        <f t="shared" si="78"/>
        <v>5.4000000000000006E-2</v>
      </c>
      <c r="I176" s="41">
        <f t="shared" si="79"/>
        <v>7.93</v>
      </c>
      <c r="J176" s="39">
        <f>$J$175+($J$182-$J$175)*(G176-$G$175)/($G$182-$G$175)</f>
        <v>635.92095611460104</v>
      </c>
      <c r="K176">
        <v>4.5999999999999999E-2</v>
      </c>
      <c r="L176">
        <v>7.98</v>
      </c>
      <c r="M176" s="29">
        <f t="shared" si="94"/>
        <v>6.4285714285714293E-2</v>
      </c>
      <c r="N176" s="29">
        <f t="shared" si="94"/>
        <v>5.7142857142857148E-2</v>
      </c>
      <c r="O176" s="29">
        <f t="shared" si="94"/>
        <v>4.9999999999999996E-2</v>
      </c>
      <c r="P176" s="29">
        <f t="shared" si="94"/>
        <v>4.2857142857142858E-2</v>
      </c>
      <c r="Q176" s="54">
        <v>5.3999999999999999E-2</v>
      </c>
      <c r="R176" s="54">
        <v>7.93</v>
      </c>
      <c r="S176" s="41">
        <f t="shared" si="70"/>
        <v>8.1894778243477457</v>
      </c>
      <c r="T176" s="41">
        <f t="shared" si="91"/>
        <v>8.1453538246905488</v>
      </c>
      <c r="U176" s="41">
        <f t="shared" si="81"/>
        <v>8.0947160382427032</v>
      </c>
      <c r="V176" s="41">
        <f t="shared" si="82"/>
        <v>8.0354837242199348</v>
      </c>
      <c r="W176" s="55">
        <f t="shared" si="83"/>
        <v>8.1899732178746696</v>
      </c>
      <c r="X176" s="41">
        <f t="shared" si="84"/>
        <v>8.1359510391521184</v>
      </c>
      <c r="Y176" s="41">
        <f t="shared" si="85"/>
        <v>8.1384647326696822</v>
      </c>
      <c r="Z176" s="30">
        <f t="shared" si="71"/>
        <v>-7.2688579539851115E-3</v>
      </c>
      <c r="AA176" s="30">
        <f t="shared" si="72"/>
        <v>5.7016856331729183E-2</v>
      </c>
      <c r="AB176" s="30">
        <f t="shared" si="73"/>
        <v>-3.5587246029776835E-10</v>
      </c>
      <c r="AC176" s="30">
        <f t="shared" si="74"/>
        <v>-4.4638923594607391E-19</v>
      </c>
      <c r="AD176" s="30">
        <f t="shared" si="86"/>
        <v>7.3122151420459854E-9</v>
      </c>
      <c r="AE176" s="30">
        <f t="shared" si="87"/>
        <v>-6.9463016768957948E-3</v>
      </c>
      <c r="AF176" s="30">
        <f t="shared" si="75"/>
        <v>5.7339412608818502E-2</v>
      </c>
      <c r="AG176" s="30">
        <f t="shared" si="76"/>
        <v>-3.5545692731841224E-10</v>
      </c>
      <c r="AH176" s="30">
        <f t="shared" si="77"/>
        <v>-4.4638923594607391E-19</v>
      </c>
      <c r="AI176" s="30">
        <f t="shared" si="88"/>
        <v>7.27001433716661E-9</v>
      </c>
    </row>
    <row r="177" spans="1:35" x14ac:dyDescent="0.3">
      <c r="A177" s="39">
        <v>254.0534722222219</v>
      </c>
      <c r="B177">
        <v>5.4</v>
      </c>
      <c r="C177">
        <v>7.82</v>
      </c>
      <c r="D177" s="39"/>
      <c r="E177" s="39"/>
      <c r="F177" s="39"/>
      <c r="G177" s="39">
        <v>254</v>
      </c>
      <c r="H177" s="40">
        <f t="shared" si="78"/>
        <v>5.4000000000000006E-2</v>
      </c>
      <c r="I177" s="41">
        <f t="shared" si="79"/>
        <v>7.82</v>
      </c>
      <c r="J177" s="39">
        <f t="shared" ref="J177:J181" si="97">$J$175+($J$182-$J$175)*(G177-$G$175)/($G$182-$G$175)</f>
        <v>639.67057361037098</v>
      </c>
      <c r="K177">
        <v>4.4999999999999998E-2</v>
      </c>
      <c r="L177">
        <v>7.91</v>
      </c>
      <c r="M177" s="29">
        <f t="shared" ref="M177:P192" si="98">M176</f>
        <v>6.4285714285714293E-2</v>
      </c>
      <c r="N177" s="29">
        <f t="shared" si="98"/>
        <v>5.7142857142857148E-2</v>
      </c>
      <c r="O177" s="29">
        <f t="shared" si="98"/>
        <v>4.9999999999999996E-2</v>
      </c>
      <c r="P177" s="29">
        <f t="shared" si="98"/>
        <v>4.2857142857142858E-2</v>
      </c>
      <c r="Q177" s="54">
        <v>5.3999999999999999E-2</v>
      </c>
      <c r="R177" s="54">
        <v>7.82</v>
      </c>
      <c r="S177" s="41">
        <f t="shared" si="70"/>
        <v>8.1894778243477457</v>
      </c>
      <c r="T177" s="41">
        <f t="shared" si="91"/>
        <v>8.1453538246905488</v>
      </c>
      <c r="U177" s="41">
        <f t="shared" si="81"/>
        <v>8.0947160382427032</v>
      </c>
      <c r="V177" s="41">
        <f t="shared" si="82"/>
        <v>8.0354837242199348</v>
      </c>
      <c r="W177" s="55">
        <f t="shared" si="83"/>
        <v>8.1899732178746696</v>
      </c>
      <c r="X177" s="41">
        <f t="shared" si="84"/>
        <v>8.1359510391521184</v>
      </c>
      <c r="Y177" s="41">
        <f t="shared" si="85"/>
        <v>8.1384647326696822</v>
      </c>
      <c r="Z177" s="30">
        <f t="shared" si="71"/>
        <v>-7.2688579539851115E-3</v>
      </c>
      <c r="AA177" s="30">
        <f t="shared" si="72"/>
        <v>5.7016856331729183E-2</v>
      </c>
      <c r="AB177" s="30">
        <f t="shared" si="73"/>
        <v>-3.5587246029776835E-10</v>
      </c>
      <c r="AC177" s="30">
        <f t="shared" si="74"/>
        <v>-4.4638923594607391E-19</v>
      </c>
      <c r="AD177" s="30">
        <f t="shared" si="86"/>
        <v>7.3122151420459854E-9</v>
      </c>
      <c r="AE177" s="30">
        <f t="shared" si="87"/>
        <v>-6.9463016768957948E-3</v>
      </c>
      <c r="AF177" s="30">
        <f t="shared" si="75"/>
        <v>5.7339412608818502E-2</v>
      </c>
      <c r="AG177" s="30">
        <f t="shared" si="76"/>
        <v>-3.5545692731841224E-10</v>
      </c>
      <c r="AH177" s="30">
        <f t="shared" si="77"/>
        <v>-4.4638923594607391E-19</v>
      </c>
      <c r="AI177" s="30">
        <f t="shared" si="88"/>
        <v>7.27001433716661E-9</v>
      </c>
    </row>
    <row r="178" spans="1:35" x14ac:dyDescent="0.3">
      <c r="A178" s="39">
        <v>255.06180555555329</v>
      </c>
      <c r="B178">
        <v>5.3</v>
      </c>
      <c r="C178">
        <v>7.89</v>
      </c>
      <c r="D178" s="39">
        <v>123.6</v>
      </c>
      <c r="E178" s="39"/>
      <c r="F178" s="39"/>
      <c r="G178" s="39">
        <v>255</v>
      </c>
      <c r="H178" s="40">
        <f t="shared" si="78"/>
        <v>5.2999999999999999E-2</v>
      </c>
      <c r="I178" s="41">
        <f t="shared" si="79"/>
        <v>7.89</v>
      </c>
      <c r="J178" s="39">
        <f t="shared" si="97"/>
        <v>643.42019110614081</v>
      </c>
      <c r="K178">
        <v>4.4999999999999998E-2</v>
      </c>
      <c r="L178">
        <v>7.98</v>
      </c>
      <c r="M178" s="29">
        <f t="shared" si="98"/>
        <v>6.4285714285714293E-2</v>
      </c>
      <c r="N178" s="29">
        <f t="shared" si="98"/>
        <v>5.7142857142857148E-2</v>
      </c>
      <c r="O178" s="29">
        <f t="shared" si="98"/>
        <v>4.9999999999999996E-2</v>
      </c>
      <c r="P178" s="29">
        <f t="shared" si="98"/>
        <v>4.2857142857142858E-2</v>
      </c>
      <c r="Q178" s="54">
        <v>5.2999999999999999E-2</v>
      </c>
      <c r="R178" s="54">
        <v>7.89</v>
      </c>
      <c r="S178" s="41">
        <f t="shared" si="70"/>
        <v>8.196432334752151</v>
      </c>
      <c r="T178" s="41">
        <f t="shared" si="91"/>
        <v>8.1523907212048492</v>
      </c>
      <c r="U178" s="41">
        <f t="shared" si="81"/>
        <v>8.1018427786592664</v>
      </c>
      <c r="V178" s="41">
        <f t="shared" si="82"/>
        <v>8.0427089639743432</v>
      </c>
      <c r="W178" s="55">
        <f t="shared" si="83"/>
        <v>8.1969267822676102</v>
      </c>
      <c r="X178" s="41">
        <f t="shared" si="84"/>
        <v>8.1425561631008421</v>
      </c>
      <c r="Y178" s="41">
        <f t="shared" si="85"/>
        <v>8.1450582042170758</v>
      </c>
      <c r="Z178" s="30">
        <f t="shared" si="71"/>
        <v>-7.3084569996348953E-3</v>
      </c>
      <c r="AA178" s="30">
        <f t="shared" si="72"/>
        <v>5.69772572860794E-2</v>
      </c>
      <c r="AB178" s="30">
        <f t="shared" si="73"/>
        <v>-3.4950665231914404E-10</v>
      </c>
      <c r="AC178" s="30">
        <f t="shared" si="74"/>
        <v>-4.3812276861373916E-19</v>
      </c>
      <c r="AD178" s="30">
        <f t="shared" si="86"/>
        <v>7.2018461071255426E-9</v>
      </c>
      <c r="AE178" s="30">
        <f t="shared" si="87"/>
        <v>-6.9878479211801132E-3</v>
      </c>
      <c r="AF178" s="30">
        <f t="shared" si="75"/>
        <v>5.7297866364534183E-2</v>
      </c>
      <c r="AG178" s="30">
        <f t="shared" si="76"/>
        <v>-3.4909362781755589E-10</v>
      </c>
      <c r="AH178" s="30">
        <f t="shared" si="77"/>
        <v>-4.3812276861373916E-19</v>
      </c>
      <c r="AI178" s="30">
        <f t="shared" si="88"/>
        <v>7.1604743898781217E-9</v>
      </c>
    </row>
    <row r="179" spans="1:35" x14ac:dyDescent="0.3">
      <c r="A179" s="39">
        <v>256.06180555555329</v>
      </c>
      <c r="B179">
        <v>5.2</v>
      </c>
      <c r="C179">
        <v>7.88</v>
      </c>
      <c r="D179" s="39"/>
      <c r="E179" s="39"/>
      <c r="F179" s="39"/>
      <c r="G179" s="39">
        <v>256</v>
      </c>
      <c r="H179" s="40">
        <f t="shared" si="78"/>
        <v>5.2000000000000005E-2</v>
      </c>
      <c r="I179" s="41">
        <f t="shared" si="79"/>
        <v>7.88</v>
      </c>
      <c r="J179" s="39">
        <f t="shared" si="97"/>
        <v>647.16980860191074</v>
      </c>
      <c r="K179">
        <v>4.5999999999999999E-2</v>
      </c>
      <c r="L179">
        <v>7.98</v>
      </c>
      <c r="M179" s="29">
        <f t="shared" si="98"/>
        <v>6.4285714285714293E-2</v>
      </c>
      <c r="N179" s="29">
        <f t="shared" si="98"/>
        <v>5.7142857142857148E-2</v>
      </c>
      <c r="O179" s="29">
        <f t="shared" si="98"/>
        <v>4.9999999999999996E-2</v>
      </c>
      <c r="P179" s="29">
        <f t="shared" si="98"/>
        <v>4.2857142857142858E-2</v>
      </c>
      <c r="Q179" s="54">
        <v>5.1999999999999998E-2</v>
      </c>
      <c r="R179" s="54">
        <v>7.88</v>
      </c>
      <c r="S179" s="41">
        <f t="shared" si="70"/>
        <v>8.2035056140874012</v>
      </c>
      <c r="T179" s="41">
        <f t="shared" si="91"/>
        <v>8.1595484035556449</v>
      </c>
      <c r="U179" s="41">
        <f t="shared" si="81"/>
        <v>8.1090925856633369</v>
      </c>
      <c r="V179" s="41">
        <f t="shared" si="82"/>
        <v>8.0500598713352733</v>
      </c>
      <c r="W179" s="55">
        <f t="shared" si="83"/>
        <v>8.2039990928375772</v>
      </c>
      <c r="X179" s="41">
        <f t="shared" si="84"/>
        <v>8.1492764888825882</v>
      </c>
      <c r="Y179" s="41">
        <f t="shared" si="85"/>
        <v>8.1517664262660894</v>
      </c>
      <c r="Z179" s="30">
        <f t="shared" si="71"/>
        <v>-7.3482043330789764E-3</v>
      </c>
      <c r="AA179" s="30">
        <f t="shared" si="72"/>
        <v>5.6937509952635315E-2</v>
      </c>
      <c r="AB179" s="30">
        <f t="shared" si="73"/>
        <v>-3.4314103537220426E-10</v>
      </c>
      <c r="AC179" s="30">
        <f t="shared" si="74"/>
        <v>-4.298563012814045E-19</v>
      </c>
      <c r="AD179" s="30">
        <f t="shared" si="86"/>
        <v>7.0912616672422766E-9</v>
      </c>
      <c r="AE179" s="30">
        <f t="shared" si="87"/>
        <v>-7.0296061017111932E-3</v>
      </c>
      <c r="AF179" s="30">
        <f t="shared" si="75"/>
        <v>5.7256108184003097E-2</v>
      </c>
      <c r="AG179" s="30">
        <f t="shared" si="76"/>
        <v>-3.4273060134347449E-10</v>
      </c>
      <c r="AH179" s="30">
        <f t="shared" si="77"/>
        <v>-4.298563012814045E-19</v>
      </c>
      <c r="AI179" s="30">
        <f t="shared" si="88"/>
        <v>7.0507217132383709E-9</v>
      </c>
    </row>
    <row r="180" spans="1:35" x14ac:dyDescent="0.3">
      <c r="A180" s="39">
        <v>257.06805555555911</v>
      </c>
      <c r="B180">
        <v>4.9000000000000004</v>
      </c>
      <c r="C180">
        <v>7.9</v>
      </c>
      <c r="D180" s="39"/>
      <c r="E180" s="39"/>
      <c r="F180" s="39"/>
      <c r="G180" s="39">
        <v>257</v>
      </c>
      <c r="H180" s="40">
        <f t="shared" si="78"/>
        <v>4.9000000000000002E-2</v>
      </c>
      <c r="I180" s="41">
        <f t="shared" si="79"/>
        <v>7.9</v>
      </c>
      <c r="J180" s="39">
        <f t="shared" si="97"/>
        <v>650.91942609768057</v>
      </c>
      <c r="K180">
        <v>4.9000000000000002E-2</v>
      </c>
      <c r="L180">
        <v>7.94</v>
      </c>
      <c r="M180" s="29">
        <f t="shared" si="98"/>
        <v>6.4285714285714293E-2</v>
      </c>
      <c r="N180" s="29">
        <f t="shared" si="98"/>
        <v>5.7142857142857148E-2</v>
      </c>
      <c r="O180" s="29">
        <f t="shared" si="98"/>
        <v>4.9999999999999996E-2</v>
      </c>
      <c r="P180" s="29">
        <f t="shared" si="98"/>
        <v>4.2857142857142858E-2</v>
      </c>
      <c r="Q180" s="54">
        <v>4.9000000000000002E-2</v>
      </c>
      <c r="R180" s="54">
        <v>7.9</v>
      </c>
      <c r="S180" s="41">
        <f t="shared" si="70"/>
        <v>8.225482031916215</v>
      </c>
      <c r="T180" s="41">
        <f t="shared" si="91"/>
        <v>8.1817909307405206</v>
      </c>
      <c r="U180" s="41">
        <f t="shared" si="81"/>
        <v>8.1316261029565773</v>
      </c>
      <c r="V180" s="41">
        <f t="shared" si="82"/>
        <v>8.0729133955810592</v>
      </c>
      <c r="W180" s="55">
        <f t="shared" si="83"/>
        <v>8.2259724589671048</v>
      </c>
      <c r="X180" s="41">
        <f t="shared" si="84"/>
        <v>8.170170991811629</v>
      </c>
      <c r="Y180" s="41">
        <f t="shared" si="85"/>
        <v>8.1726218448743282</v>
      </c>
      <c r="Z180" s="30">
        <f t="shared" si="71"/>
        <v>-7.4683583211600365E-3</v>
      </c>
      <c r="AA180" s="30">
        <f t="shared" si="72"/>
        <v>5.6817355964554256E-2</v>
      </c>
      <c r="AB180" s="30">
        <f t="shared" si="73"/>
        <v>-3.2404535939919348E-10</v>
      </c>
      <c r="AC180" s="30">
        <f t="shared" si="74"/>
        <v>-4.050568992844004E-19</v>
      </c>
      <c r="AD180" s="30">
        <f t="shared" si="86"/>
        <v>6.7581683823744685E-9</v>
      </c>
      <c r="AE180" s="30">
        <f t="shared" si="87"/>
        <v>-7.1561843378546456E-3</v>
      </c>
      <c r="AF180" s="30">
        <f t="shared" si="75"/>
        <v>5.712952994785965E-2</v>
      </c>
      <c r="AG180" s="30">
        <f t="shared" si="76"/>
        <v>-3.2364320140515008E-10</v>
      </c>
      <c r="AH180" s="30">
        <f t="shared" si="77"/>
        <v>-4.050568992844004E-19</v>
      </c>
      <c r="AI180" s="30">
        <f t="shared" si="88"/>
        <v>6.7201374370056543E-9</v>
      </c>
    </row>
    <row r="181" spans="1:35" x14ac:dyDescent="0.3">
      <c r="A181" s="39">
        <v>258.06805555555911</v>
      </c>
      <c r="B181">
        <v>8.6999999999999993</v>
      </c>
      <c r="C181">
        <v>7.72</v>
      </c>
      <c r="D181" s="39">
        <v>75.7</v>
      </c>
      <c r="E181" s="39"/>
      <c r="F181" s="39"/>
      <c r="G181" s="39">
        <v>258</v>
      </c>
      <c r="H181" s="40">
        <f t="shared" si="78"/>
        <v>8.6999999999999994E-2</v>
      </c>
      <c r="I181" s="41">
        <f t="shared" si="79"/>
        <v>7.72</v>
      </c>
      <c r="J181" s="39">
        <f t="shared" si="97"/>
        <v>654.66904359345051</v>
      </c>
      <c r="K181">
        <v>6.9000000000000006E-2</v>
      </c>
      <c r="L181">
        <v>7.81</v>
      </c>
      <c r="M181" s="29">
        <f t="shared" si="98"/>
        <v>6.4285714285714293E-2</v>
      </c>
      <c r="N181" s="29">
        <f t="shared" si="98"/>
        <v>5.7142857142857148E-2</v>
      </c>
      <c r="O181" s="29">
        <f t="shared" si="98"/>
        <v>4.9999999999999996E-2</v>
      </c>
      <c r="P181" s="29">
        <f t="shared" si="98"/>
        <v>4.2857142857142858E-2</v>
      </c>
      <c r="Q181" s="54">
        <v>8.6999999999999994E-2</v>
      </c>
      <c r="R181" s="54">
        <v>7.72</v>
      </c>
      <c r="S181" s="41">
        <f t="shared" si="70"/>
        <v>8.0077564417581257</v>
      </c>
      <c r="T181" s="41">
        <f t="shared" si="91"/>
        <v>7.9617001336863078</v>
      </c>
      <c r="U181" s="41">
        <f t="shared" si="81"/>
        <v>7.9089781460495781</v>
      </c>
      <c r="V181" s="41">
        <f t="shared" si="82"/>
        <v>7.84748856641193</v>
      </c>
      <c r="W181" s="55">
        <f t="shared" si="83"/>
        <v>8.0082741402224737</v>
      </c>
      <c r="X181" s="41">
        <f t="shared" si="84"/>
        <v>7.9643817962609464</v>
      </c>
      <c r="Y181" s="41">
        <f t="shared" si="85"/>
        <v>7.9670651846840554</v>
      </c>
      <c r="Z181" s="30">
        <f t="shared" si="71"/>
        <v>-6.0350964767340335E-3</v>
      </c>
      <c r="AA181" s="30">
        <f t="shared" si="72"/>
        <v>5.8250617808980262E-2</v>
      </c>
      <c r="AB181" s="30">
        <f t="shared" si="73"/>
        <v>-5.6603817486499707E-10</v>
      </c>
      <c r="AC181" s="30">
        <f t="shared" si="74"/>
        <v>-7.1918265791311912E-19</v>
      </c>
      <c r="AD181" s="30">
        <f t="shared" si="86"/>
        <v>1.0854709465824583E-8</v>
      </c>
      <c r="AE181" s="30">
        <f t="shared" si="87"/>
        <v>-5.6785766810021872E-3</v>
      </c>
      <c r="AF181" s="30">
        <f t="shared" si="75"/>
        <v>5.8607137604712103E-2</v>
      </c>
      <c r="AG181" s="30">
        <f t="shared" si="76"/>
        <v>-5.6557888839797578E-10</v>
      </c>
      <c r="AH181" s="30">
        <f t="shared" si="77"/>
        <v>-7.1918265791311912E-19</v>
      </c>
      <c r="AI181" s="30">
        <f t="shared" si="88"/>
        <v>1.0787847917280498E-8</v>
      </c>
    </row>
    <row r="182" spans="1:35" x14ac:dyDescent="0.3">
      <c r="A182" s="39">
        <v>259.06111111111386</v>
      </c>
      <c r="B182">
        <v>8.8000000000000007</v>
      </c>
      <c r="C182">
        <v>7.81</v>
      </c>
      <c r="D182" s="39"/>
      <c r="E182" s="39">
        <v>692.82629462122441</v>
      </c>
      <c r="F182" s="39">
        <v>624.01102755721627</v>
      </c>
      <c r="G182" s="39">
        <v>259</v>
      </c>
      <c r="H182" s="40">
        <f t="shared" si="78"/>
        <v>8.8000000000000009E-2</v>
      </c>
      <c r="I182" s="41">
        <f t="shared" si="79"/>
        <v>7.81</v>
      </c>
      <c r="J182" s="42">
        <f>AVERAGE(E182:F182)</f>
        <v>658.41866108922034</v>
      </c>
      <c r="K182">
        <v>6.4000000000000001E-2</v>
      </c>
      <c r="L182">
        <v>7.89</v>
      </c>
      <c r="M182" s="29">
        <f t="shared" si="98"/>
        <v>6.4285714285714293E-2</v>
      </c>
      <c r="N182" s="29">
        <f t="shared" si="98"/>
        <v>5.7142857142857148E-2</v>
      </c>
      <c r="O182" s="29">
        <f t="shared" si="98"/>
        <v>4.9999999999999996E-2</v>
      </c>
      <c r="P182" s="29">
        <f t="shared" si="98"/>
        <v>4.2857142857142858E-2</v>
      </c>
      <c r="Q182" s="54">
        <v>8.7999999999999995E-2</v>
      </c>
      <c r="R182" s="54">
        <v>7.81</v>
      </c>
      <c r="S182" s="41">
        <f t="shared" si="70"/>
        <v>8.0033066103009709</v>
      </c>
      <c r="T182" s="41">
        <f t="shared" si="91"/>
        <v>7.957208430075438</v>
      </c>
      <c r="U182" s="41">
        <f t="shared" si="81"/>
        <v>7.9044417787577776</v>
      </c>
      <c r="V182" s="41">
        <f t="shared" si="82"/>
        <v>7.842904419278665</v>
      </c>
      <c r="W182" s="55">
        <f t="shared" si="83"/>
        <v>8.0038247946836982</v>
      </c>
      <c r="X182" s="41">
        <f t="shared" si="84"/>
        <v>7.960209342297083</v>
      </c>
      <c r="Y182" s="41">
        <f t="shared" si="85"/>
        <v>7.9628924017698344</v>
      </c>
      <c r="Z182" s="30">
        <f t="shared" si="71"/>
        <v>-5.9996933089956342E-3</v>
      </c>
      <c r="AA182" s="30">
        <f t="shared" si="72"/>
        <v>5.8286020976718658E-2</v>
      </c>
      <c r="AB182" s="30">
        <f t="shared" si="73"/>
        <v>-5.7240938818145962E-10</v>
      </c>
      <c r="AC182" s="30">
        <f t="shared" si="74"/>
        <v>-7.2744912524545387E-19</v>
      </c>
      <c r="AD182" s="30">
        <f t="shared" si="86"/>
        <v>1.0959497898186654E-8</v>
      </c>
      <c r="AE182" s="30">
        <f t="shared" si="87"/>
        <v>-5.6429211579881863E-3</v>
      </c>
      <c r="AF182" s="30">
        <f t="shared" si="75"/>
        <v>5.8642793127726106E-2</v>
      </c>
      <c r="AG182" s="30">
        <f t="shared" si="76"/>
        <v>-5.7194977661786778E-10</v>
      </c>
      <c r="AH182" s="30">
        <f t="shared" si="77"/>
        <v>-7.2744912524545387E-19</v>
      </c>
      <c r="AI182" s="30">
        <f t="shared" si="88"/>
        <v>1.089199913630935E-8</v>
      </c>
    </row>
    <row r="183" spans="1:35" x14ac:dyDescent="0.3">
      <c r="A183" s="39">
        <v>260.05208333333576</v>
      </c>
      <c r="B183">
        <v>8.1</v>
      </c>
      <c r="C183">
        <v>7.73</v>
      </c>
      <c r="D183" s="39">
        <v>124.5</v>
      </c>
      <c r="E183" s="39"/>
      <c r="F183" s="39"/>
      <c r="G183" s="39">
        <v>260</v>
      </c>
      <c r="H183" s="40">
        <f t="shared" si="78"/>
        <v>8.1000000000000003E-2</v>
      </c>
      <c r="I183" s="41">
        <f t="shared" si="79"/>
        <v>7.73</v>
      </c>
      <c r="J183" s="39">
        <f>$J$182+($J$189-$J$182)*(G183-$G$182)/($G$189-$G$182)</f>
        <v>657.34088792189721</v>
      </c>
      <c r="K183">
        <v>5.8999999999999997E-2</v>
      </c>
      <c r="L183">
        <v>7.86</v>
      </c>
      <c r="M183" s="29">
        <f t="shared" si="98"/>
        <v>6.4285714285714293E-2</v>
      </c>
      <c r="N183" s="29">
        <f t="shared" si="98"/>
        <v>5.7142857142857148E-2</v>
      </c>
      <c r="O183" s="29">
        <f t="shared" si="98"/>
        <v>4.9999999999999996E-2</v>
      </c>
      <c r="P183" s="29">
        <f t="shared" si="98"/>
        <v>4.2857142857142858E-2</v>
      </c>
      <c r="Q183" s="54">
        <v>8.1000000000000003E-2</v>
      </c>
      <c r="R183" s="54">
        <v>7.73</v>
      </c>
      <c r="S183" s="41">
        <f t="shared" si="70"/>
        <v>8.0354837242199331</v>
      </c>
      <c r="T183" s="41">
        <f t="shared" si="91"/>
        <v>7.9896942172296219</v>
      </c>
      <c r="U183" s="41">
        <f t="shared" si="81"/>
        <v>7.9372573243871747</v>
      </c>
      <c r="V183" s="41">
        <f t="shared" si="82"/>
        <v>7.8760733246348753</v>
      </c>
      <c r="W183" s="55">
        <f t="shared" si="83"/>
        <v>8.0359983291611314</v>
      </c>
      <c r="X183" s="41">
        <f t="shared" si="84"/>
        <v>7.9904148128997274</v>
      </c>
      <c r="Y183" s="41">
        <f t="shared" si="85"/>
        <v>7.9930943176747977</v>
      </c>
      <c r="Z183" s="30">
        <f t="shared" si="71"/>
        <v>-6.249789933757988E-3</v>
      </c>
      <c r="AA183" s="30">
        <f t="shared" si="72"/>
        <v>5.8035924351956307E-2</v>
      </c>
      <c r="AB183" s="30">
        <f t="shared" si="73"/>
        <v>-5.2781382502617896E-10</v>
      </c>
      <c r="AC183" s="30">
        <f t="shared" si="74"/>
        <v>-6.69583853919111E-19</v>
      </c>
      <c r="AD183" s="30">
        <f t="shared" si="86"/>
        <v>1.0223160687908413E-8</v>
      </c>
      <c r="AE183" s="30">
        <f t="shared" si="87"/>
        <v>-5.8956238231498816E-3</v>
      </c>
      <c r="AF183" s="30">
        <f t="shared" si="75"/>
        <v>5.8390090462564409E-2</v>
      </c>
      <c r="AG183" s="30">
        <f t="shared" si="76"/>
        <v>-5.2735757069296317E-10</v>
      </c>
      <c r="AH183" s="30">
        <f t="shared" si="77"/>
        <v>-6.69583853919111E-19</v>
      </c>
      <c r="AI183" s="30">
        <f t="shared" si="88"/>
        <v>1.0160280135612297E-8</v>
      </c>
    </row>
    <row r="184" spans="1:35" x14ac:dyDescent="0.3">
      <c r="A184" s="39">
        <v>261.04374999999709</v>
      </c>
      <c r="B184">
        <v>7.6</v>
      </c>
      <c r="C184">
        <v>7.75</v>
      </c>
      <c r="D184" s="39"/>
      <c r="E184" s="39"/>
      <c r="F184" s="39"/>
      <c r="G184" s="39">
        <v>261</v>
      </c>
      <c r="H184" s="40">
        <f t="shared" si="78"/>
        <v>7.5999999999999998E-2</v>
      </c>
      <c r="I184" s="41">
        <f t="shared" si="79"/>
        <v>7.75</v>
      </c>
      <c r="J184" s="39">
        <f t="shared" ref="J184:J188" si="99">$J$182+($J$189-$J$182)*(G184-$G$182)/($G$189-$G$182)</f>
        <v>656.26311475457408</v>
      </c>
      <c r="K184">
        <v>5.7000000000000002E-2</v>
      </c>
      <c r="L184">
        <v>7.86</v>
      </c>
      <c r="M184" s="29">
        <f t="shared" si="98"/>
        <v>6.4285714285714293E-2</v>
      </c>
      <c r="N184" s="29">
        <f t="shared" si="98"/>
        <v>5.7142857142857148E-2</v>
      </c>
      <c r="O184" s="29">
        <f t="shared" si="98"/>
        <v>4.9999999999999996E-2</v>
      </c>
      <c r="P184" s="29">
        <f t="shared" si="98"/>
        <v>4.2857142857142858E-2</v>
      </c>
      <c r="Q184" s="54">
        <v>7.5999999999999998E-2</v>
      </c>
      <c r="R184" s="54">
        <v>7.75</v>
      </c>
      <c r="S184" s="41">
        <f t="shared" si="70"/>
        <v>8.060064464162835</v>
      </c>
      <c r="T184" s="41">
        <f t="shared" si="91"/>
        <v>8.0145199866347294</v>
      </c>
      <c r="U184" s="41">
        <f t="shared" si="81"/>
        <v>7.9623456914714579</v>
      </c>
      <c r="V184" s="41">
        <f t="shared" si="82"/>
        <v>7.901444062937137</v>
      </c>
      <c r="W184" s="55">
        <f t="shared" si="83"/>
        <v>8.0605762320184038</v>
      </c>
      <c r="X184" s="41">
        <f t="shared" si="84"/>
        <v>8.0135412239461363</v>
      </c>
      <c r="Y184" s="41">
        <f t="shared" si="85"/>
        <v>8.0162093365522562</v>
      </c>
      <c r="Z184" s="30">
        <f t="shared" si="71"/>
        <v>-6.4317671273965817E-3</v>
      </c>
      <c r="AA184" s="30">
        <f t="shared" si="72"/>
        <v>5.7853947158317709E-2</v>
      </c>
      <c r="AB184" s="30">
        <f t="shared" si="73"/>
        <v>-4.9596414990715166E-10</v>
      </c>
      <c r="AC184" s="30">
        <f t="shared" si="74"/>
        <v>-6.2825151725743745E-19</v>
      </c>
      <c r="AD184" s="30">
        <f t="shared" si="86"/>
        <v>9.6930125726463632E-9</v>
      </c>
      <c r="AE184" s="30">
        <f t="shared" si="87"/>
        <v>-6.0807258514124626E-3</v>
      </c>
      <c r="AF184" s="30">
        <f t="shared" si="75"/>
        <v>5.820498843430183E-2</v>
      </c>
      <c r="AG184" s="30">
        <f t="shared" si="76"/>
        <v>-4.955119211407394E-10</v>
      </c>
      <c r="AH184" s="30">
        <f t="shared" si="77"/>
        <v>-6.2825151725743745E-19</v>
      </c>
      <c r="AI184" s="30">
        <f t="shared" si="88"/>
        <v>9.6336455531002092E-9</v>
      </c>
    </row>
    <row r="185" spans="1:35" x14ac:dyDescent="0.3">
      <c r="A185" s="39">
        <v>261.98472222222335</v>
      </c>
      <c r="B185">
        <v>6.2</v>
      </c>
      <c r="C185">
        <v>7.79</v>
      </c>
      <c r="D185" s="39">
        <v>118.4</v>
      </c>
      <c r="E185" s="39"/>
      <c r="F185" s="39"/>
      <c r="G185" s="39">
        <v>262</v>
      </c>
      <c r="H185" s="40">
        <f t="shared" si="78"/>
        <v>6.2E-2</v>
      </c>
      <c r="I185" s="41">
        <f t="shared" si="79"/>
        <v>7.79</v>
      </c>
      <c r="J185" s="39">
        <f t="shared" si="99"/>
        <v>655.18534158725095</v>
      </c>
      <c r="K185">
        <v>5.6000000000000001E-2</v>
      </c>
      <c r="L185">
        <v>7.91</v>
      </c>
      <c r="M185" s="29">
        <f t="shared" si="98"/>
        <v>6.4285714285714293E-2</v>
      </c>
      <c r="N185" s="29">
        <f t="shared" si="98"/>
        <v>5.7142857142857148E-2</v>
      </c>
      <c r="O185" s="29">
        <f t="shared" si="98"/>
        <v>4.9999999999999996E-2</v>
      </c>
      <c r="P185" s="29">
        <f t="shared" si="98"/>
        <v>4.2857142857142858E-2</v>
      </c>
      <c r="Q185" s="54">
        <v>6.2E-2</v>
      </c>
      <c r="R185" s="54">
        <v>7.79</v>
      </c>
      <c r="S185" s="41">
        <f t="shared" si="70"/>
        <v>8.1376717038848021</v>
      </c>
      <c r="T185" s="41">
        <f t="shared" si="91"/>
        <v>8.0929530840147716</v>
      </c>
      <c r="U185" s="41">
        <f t="shared" si="81"/>
        <v>8.0416691959916964</v>
      </c>
      <c r="V185" s="41">
        <f t="shared" si="82"/>
        <v>7.981731409341223</v>
      </c>
      <c r="W185" s="55">
        <f t="shared" si="83"/>
        <v>8.1381739370075046</v>
      </c>
      <c r="X185" s="41">
        <f t="shared" si="84"/>
        <v>8.0868274175874095</v>
      </c>
      <c r="Y185" s="41">
        <f t="shared" si="85"/>
        <v>8.0894188383306318</v>
      </c>
      <c r="Z185" s="30">
        <f t="shared" si="71"/>
        <v>-6.9571730197382732E-3</v>
      </c>
      <c r="AA185" s="30">
        <f t="shared" si="72"/>
        <v>5.7328541265976023E-2</v>
      </c>
      <c r="AB185" s="30">
        <f t="shared" si="73"/>
        <v>-4.0680550377239624E-10</v>
      </c>
      <c r="AC185" s="30">
        <f t="shared" si="74"/>
        <v>-5.1252097460475152E-19</v>
      </c>
      <c r="AD185" s="30">
        <f t="shared" si="86"/>
        <v>8.1879009896246092E-9</v>
      </c>
      <c r="AE185" s="30">
        <f t="shared" si="87"/>
        <v>-6.6212201498750583E-3</v>
      </c>
      <c r="AF185" s="30">
        <f t="shared" si="75"/>
        <v>5.7664494135839232E-2</v>
      </c>
      <c r="AG185" s="30">
        <f t="shared" si="76"/>
        <v>-4.0637271263840495E-10</v>
      </c>
      <c r="AH185" s="30">
        <f t="shared" si="77"/>
        <v>-5.1252097460475152E-19</v>
      </c>
      <c r="AI185" s="30">
        <f t="shared" si="88"/>
        <v>8.1391895308363951E-9</v>
      </c>
    </row>
    <row r="186" spans="1:35" x14ac:dyDescent="0.3">
      <c r="A186" s="39">
        <v>263.07430555555766</v>
      </c>
      <c r="B186">
        <v>5.8</v>
      </c>
      <c r="C186">
        <v>7.85</v>
      </c>
      <c r="D186" s="39"/>
      <c r="E186" s="39"/>
      <c r="F186" s="39"/>
      <c r="G186" s="39">
        <v>263</v>
      </c>
      <c r="H186" s="40">
        <f t="shared" si="78"/>
        <v>5.7999999999999996E-2</v>
      </c>
      <c r="I186" s="41">
        <f t="shared" si="79"/>
        <v>7.85</v>
      </c>
      <c r="J186" s="39">
        <f t="shared" si="99"/>
        <v>654.10756841992793</v>
      </c>
      <c r="K186">
        <v>5.1999999999999998E-2</v>
      </c>
      <c r="L186">
        <v>7.91</v>
      </c>
      <c r="M186" s="29">
        <f t="shared" si="98"/>
        <v>6.4285714285714293E-2</v>
      </c>
      <c r="N186" s="29">
        <f t="shared" si="98"/>
        <v>5.7142857142857148E-2</v>
      </c>
      <c r="O186" s="29">
        <f t="shared" si="98"/>
        <v>4.9999999999999996E-2</v>
      </c>
      <c r="P186" s="29">
        <f t="shared" si="98"/>
        <v>4.2857142857142858E-2</v>
      </c>
      <c r="Q186" s="54">
        <v>5.8000000000000003E-2</v>
      </c>
      <c r="R186" s="54">
        <v>7.85</v>
      </c>
      <c r="S186" s="41">
        <f t="shared" si="70"/>
        <v>8.1627694960624577</v>
      </c>
      <c r="T186" s="41">
        <f t="shared" si="91"/>
        <v>8.1183346985844018</v>
      </c>
      <c r="U186" s="41">
        <f t="shared" si="81"/>
        <v>8.0673586896448466</v>
      </c>
      <c r="V186" s="41">
        <f t="shared" si="82"/>
        <v>8.0077564417581257</v>
      </c>
      <c r="W186" s="55">
        <f t="shared" si="83"/>
        <v>8.1632684619288316</v>
      </c>
      <c r="X186" s="41">
        <f t="shared" si="84"/>
        <v>8.1106073969307353</v>
      </c>
      <c r="Y186" s="41">
        <f t="shared" si="85"/>
        <v>8.1131633140982835</v>
      </c>
      <c r="Z186" s="30">
        <f t="shared" si="71"/>
        <v>-7.1119045298844163E-3</v>
      </c>
      <c r="AA186" s="30">
        <f t="shared" si="72"/>
        <v>5.7173809755829877E-2</v>
      </c>
      <c r="AB186" s="30">
        <f t="shared" si="73"/>
        <v>-3.813375508452544E-10</v>
      </c>
      <c r="AC186" s="30">
        <f t="shared" si="74"/>
        <v>-4.7945510527541281E-19</v>
      </c>
      <c r="AD186" s="30">
        <f t="shared" si="86"/>
        <v>7.751622293451523E-9</v>
      </c>
      <c r="AE186" s="30">
        <f t="shared" si="87"/>
        <v>-6.7821771966616509E-3</v>
      </c>
      <c r="AF186" s="30">
        <f t="shared" si="75"/>
        <v>5.7503537089052641E-2</v>
      </c>
      <c r="AG186" s="30">
        <f t="shared" si="76"/>
        <v>-3.8091277975604919E-10</v>
      </c>
      <c r="AH186" s="30">
        <f t="shared" si="77"/>
        <v>-4.7945510527541281E-19</v>
      </c>
      <c r="AI186" s="30">
        <f t="shared" si="88"/>
        <v>7.7061362947118063E-9</v>
      </c>
    </row>
    <row r="187" spans="1:35" x14ac:dyDescent="0.3">
      <c r="A187" s="39">
        <v>264.06111111111386</v>
      </c>
      <c r="B187">
        <v>5.3</v>
      </c>
      <c r="C187">
        <v>7.85</v>
      </c>
      <c r="D187" s="39"/>
      <c r="E187" s="39"/>
      <c r="F187" s="39"/>
      <c r="G187" s="39">
        <v>264</v>
      </c>
      <c r="H187" s="40">
        <f t="shared" si="78"/>
        <v>5.2999999999999999E-2</v>
      </c>
      <c r="I187" s="41">
        <f t="shared" si="79"/>
        <v>7.85</v>
      </c>
      <c r="J187" s="39">
        <f t="shared" si="99"/>
        <v>653.0297952526048</v>
      </c>
      <c r="K187">
        <v>5.6000000000000001E-2</v>
      </c>
      <c r="L187">
        <v>7.93</v>
      </c>
      <c r="M187" s="29">
        <f t="shared" si="98"/>
        <v>6.4285714285714293E-2</v>
      </c>
      <c r="N187" s="29">
        <f t="shared" si="98"/>
        <v>5.7142857142857148E-2</v>
      </c>
      <c r="O187" s="29">
        <f t="shared" si="98"/>
        <v>4.9999999999999996E-2</v>
      </c>
      <c r="P187" s="29">
        <f t="shared" si="98"/>
        <v>4.2857142857142858E-2</v>
      </c>
      <c r="Q187" s="54">
        <v>5.2999999999999999E-2</v>
      </c>
      <c r="R187" s="54">
        <v>7.85</v>
      </c>
      <c r="S187" s="41">
        <f t="shared" si="70"/>
        <v>8.196432334752151</v>
      </c>
      <c r="T187" s="41">
        <f t="shared" si="91"/>
        <v>8.1523907212048492</v>
      </c>
      <c r="U187" s="41">
        <f t="shared" si="81"/>
        <v>8.1018427786592664</v>
      </c>
      <c r="V187" s="41">
        <f t="shared" si="82"/>
        <v>8.0427089639743432</v>
      </c>
      <c r="W187" s="55">
        <f t="shared" si="83"/>
        <v>8.1969267822676102</v>
      </c>
      <c r="X187" s="41">
        <f t="shared" si="84"/>
        <v>8.1425561631008421</v>
      </c>
      <c r="Y187" s="41">
        <f t="shared" si="85"/>
        <v>8.1450582042170758</v>
      </c>
      <c r="Z187" s="30">
        <f t="shared" si="71"/>
        <v>-7.3084569996348953E-3</v>
      </c>
      <c r="AA187" s="30">
        <f t="shared" si="72"/>
        <v>5.69772572860794E-2</v>
      </c>
      <c r="AB187" s="30">
        <f t="shared" si="73"/>
        <v>-3.4950665231914404E-10</v>
      </c>
      <c r="AC187" s="30">
        <f t="shared" si="74"/>
        <v>-4.3812276861373916E-19</v>
      </c>
      <c r="AD187" s="30">
        <f t="shared" si="86"/>
        <v>7.2018461071255426E-9</v>
      </c>
      <c r="AE187" s="30">
        <f t="shared" si="87"/>
        <v>-6.9878479211801132E-3</v>
      </c>
      <c r="AF187" s="30">
        <f t="shared" si="75"/>
        <v>5.7297866364534183E-2</v>
      </c>
      <c r="AG187" s="30">
        <f t="shared" si="76"/>
        <v>-3.4909362781755589E-10</v>
      </c>
      <c r="AH187" s="30">
        <f t="shared" si="77"/>
        <v>-4.3812276861373916E-19</v>
      </c>
      <c r="AI187" s="30">
        <f t="shared" si="88"/>
        <v>7.1604743898781217E-9</v>
      </c>
    </row>
    <row r="188" spans="1:35" x14ac:dyDescent="0.3">
      <c r="A188" s="39">
        <v>265.0534722222219</v>
      </c>
      <c r="B188">
        <v>4.9000000000000004</v>
      </c>
      <c r="C188">
        <v>7.94</v>
      </c>
      <c r="D188" s="39">
        <v>112.3</v>
      </c>
      <c r="E188" s="39"/>
      <c r="F188" s="39"/>
      <c r="G188" s="39">
        <v>265</v>
      </c>
      <c r="H188" s="40">
        <f t="shared" si="78"/>
        <v>4.9000000000000002E-2</v>
      </c>
      <c r="I188" s="41">
        <f t="shared" si="79"/>
        <v>7.94</v>
      </c>
      <c r="J188" s="39">
        <f t="shared" si="99"/>
        <v>651.95202208528167</v>
      </c>
      <c r="K188">
        <v>5.3999999999999999E-2</v>
      </c>
      <c r="L188">
        <v>7.94</v>
      </c>
      <c r="M188" s="29">
        <f t="shared" si="98"/>
        <v>6.4285714285714293E-2</v>
      </c>
      <c r="N188" s="29">
        <f t="shared" si="98"/>
        <v>5.7142857142857148E-2</v>
      </c>
      <c r="O188" s="29">
        <f t="shared" si="98"/>
        <v>4.9999999999999996E-2</v>
      </c>
      <c r="P188" s="29">
        <f t="shared" si="98"/>
        <v>4.2857142857142858E-2</v>
      </c>
      <c r="Q188" s="54">
        <v>4.9000000000000002E-2</v>
      </c>
      <c r="R188" s="54">
        <v>7.94</v>
      </c>
      <c r="S188" s="41">
        <f t="shared" si="70"/>
        <v>8.225482031916215</v>
      </c>
      <c r="T188" s="41">
        <f t="shared" si="91"/>
        <v>8.1817909307405206</v>
      </c>
      <c r="U188" s="41">
        <f t="shared" si="81"/>
        <v>8.1316261029565773</v>
      </c>
      <c r="V188" s="41">
        <f t="shared" si="82"/>
        <v>8.0729133955810592</v>
      </c>
      <c r="W188" s="55">
        <f t="shared" si="83"/>
        <v>8.2259724589671048</v>
      </c>
      <c r="X188" s="41">
        <f t="shared" si="84"/>
        <v>8.170170991811629</v>
      </c>
      <c r="Y188" s="41">
        <f t="shared" si="85"/>
        <v>8.1726218448743282</v>
      </c>
      <c r="Z188" s="30">
        <f t="shared" si="71"/>
        <v>-7.4683583211600365E-3</v>
      </c>
      <c r="AA188" s="30">
        <f t="shared" si="72"/>
        <v>5.6817355964554256E-2</v>
      </c>
      <c r="AB188" s="30">
        <f t="shared" si="73"/>
        <v>-3.2404535939919348E-10</v>
      </c>
      <c r="AC188" s="30">
        <f t="shared" si="74"/>
        <v>-4.050568992844004E-19</v>
      </c>
      <c r="AD188" s="30">
        <f t="shared" si="86"/>
        <v>6.7581683823744685E-9</v>
      </c>
      <c r="AE188" s="30">
        <f t="shared" si="87"/>
        <v>-7.1561843378546456E-3</v>
      </c>
      <c r="AF188" s="30">
        <f t="shared" si="75"/>
        <v>5.712952994785965E-2</v>
      </c>
      <c r="AG188" s="30">
        <f t="shared" si="76"/>
        <v>-3.2364320140515008E-10</v>
      </c>
      <c r="AH188" s="30">
        <f t="shared" si="77"/>
        <v>-4.050568992844004E-19</v>
      </c>
      <c r="AI188" s="30">
        <f t="shared" si="88"/>
        <v>6.7201374370056543E-9</v>
      </c>
    </row>
    <row r="189" spans="1:35" x14ac:dyDescent="0.3">
      <c r="A189" s="39">
        <v>266.05069444444234</v>
      </c>
      <c r="B189">
        <v>4.9000000000000004</v>
      </c>
      <c r="C189">
        <v>7.92</v>
      </c>
      <c r="D189" s="39"/>
      <c r="E189" s="39">
        <v>673.48105356840131</v>
      </c>
      <c r="F189" s="39">
        <v>628.26744426751588</v>
      </c>
      <c r="G189" s="39">
        <v>266</v>
      </c>
      <c r="H189" s="40">
        <f t="shared" si="78"/>
        <v>4.9000000000000002E-2</v>
      </c>
      <c r="I189" s="41">
        <f t="shared" si="79"/>
        <v>7.92</v>
      </c>
      <c r="J189" s="42">
        <f>AVERAGE(E189:F189)</f>
        <v>650.87424891795854</v>
      </c>
      <c r="K189">
        <v>0.05</v>
      </c>
      <c r="L189">
        <v>7.94</v>
      </c>
      <c r="M189" s="29">
        <f t="shared" si="98"/>
        <v>6.4285714285714293E-2</v>
      </c>
      <c r="N189" s="29">
        <f t="shared" si="98"/>
        <v>5.7142857142857148E-2</v>
      </c>
      <c r="O189" s="29">
        <f t="shared" si="98"/>
        <v>4.9999999999999996E-2</v>
      </c>
      <c r="P189" s="29">
        <f t="shared" si="98"/>
        <v>4.2857142857142858E-2</v>
      </c>
      <c r="Q189" s="54">
        <v>4.9000000000000002E-2</v>
      </c>
      <c r="R189" s="54">
        <v>7.92</v>
      </c>
      <c r="S189" s="41">
        <f t="shared" si="70"/>
        <v>8.225482031916215</v>
      </c>
      <c r="T189" s="41">
        <f t="shared" si="91"/>
        <v>8.1817909307405206</v>
      </c>
      <c r="U189" s="41">
        <f t="shared" si="81"/>
        <v>8.1316261029565773</v>
      </c>
      <c r="V189" s="41">
        <f t="shared" si="82"/>
        <v>8.0729133955810592</v>
      </c>
      <c r="W189" s="55">
        <f t="shared" si="83"/>
        <v>8.2259724589671048</v>
      </c>
      <c r="X189" s="41">
        <f t="shared" si="84"/>
        <v>8.170170991811629</v>
      </c>
      <c r="Y189" s="41">
        <f t="shared" si="85"/>
        <v>8.1726218448743282</v>
      </c>
      <c r="Z189" s="30">
        <f t="shared" si="71"/>
        <v>-7.4683583211600365E-3</v>
      </c>
      <c r="AA189" s="30">
        <f t="shared" si="72"/>
        <v>5.6817355964554256E-2</v>
      </c>
      <c r="AB189" s="30">
        <f t="shared" si="73"/>
        <v>-3.2404535939919348E-10</v>
      </c>
      <c r="AC189" s="30">
        <f t="shared" si="74"/>
        <v>-4.050568992844004E-19</v>
      </c>
      <c r="AD189" s="30">
        <f t="shared" si="86"/>
        <v>6.7581683823744685E-9</v>
      </c>
      <c r="AE189" s="30">
        <f t="shared" si="87"/>
        <v>-7.1561843378546456E-3</v>
      </c>
      <c r="AF189" s="30">
        <f t="shared" si="75"/>
        <v>5.712952994785965E-2</v>
      </c>
      <c r="AG189" s="30">
        <f t="shared" si="76"/>
        <v>-3.2364320140515008E-10</v>
      </c>
      <c r="AH189" s="30">
        <f t="shared" si="77"/>
        <v>-4.050568992844004E-19</v>
      </c>
      <c r="AI189" s="30">
        <f t="shared" si="88"/>
        <v>6.7201374370056543E-9</v>
      </c>
    </row>
    <row r="190" spans="1:35" x14ac:dyDescent="0.3">
      <c r="A190" s="39">
        <v>267.04722222222335</v>
      </c>
      <c r="B190">
        <v>3.8</v>
      </c>
      <c r="C190">
        <v>7.99</v>
      </c>
      <c r="D190" s="39">
        <v>121.69999999999999</v>
      </c>
      <c r="E190" s="39"/>
      <c r="F190" s="39"/>
      <c r="G190" s="39">
        <v>267</v>
      </c>
      <c r="H190" s="40">
        <f t="shared" si="78"/>
        <v>3.7999999999999999E-2</v>
      </c>
      <c r="I190" s="41">
        <f t="shared" si="79"/>
        <v>7.99</v>
      </c>
      <c r="J190" s="39">
        <f>$J$189+($J$203-$J$189)*(G190-$G$189)/($G$203-$G$189)</f>
        <v>650.62387491617346</v>
      </c>
      <c r="K190">
        <v>3.7999999999999999E-2</v>
      </c>
      <c r="L190">
        <v>8.06</v>
      </c>
      <c r="M190" s="29">
        <f t="shared" si="98"/>
        <v>6.4285714285714293E-2</v>
      </c>
      <c r="N190" s="29">
        <f t="shared" si="98"/>
        <v>5.7142857142857148E-2</v>
      </c>
      <c r="O190" s="29">
        <f t="shared" si="98"/>
        <v>4.9999999999999996E-2</v>
      </c>
      <c r="P190" s="29">
        <f t="shared" si="98"/>
        <v>4.2857142857142858E-2</v>
      </c>
      <c r="Q190" s="54">
        <v>3.7999999999999999E-2</v>
      </c>
      <c r="R190" s="54">
        <v>7.99</v>
      </c>
      <c r="S190" s="41">
        <f t="shared" si="70"/>
        <v>8.3179340835080087</v>
      </c>
      <c r="T190" s="41">
        <f t="shared" si="91"/>
        <v>8.2754230796173065</v>
      </c>
      <c r="U190" s="41">
        <f t="shared" si="81"/>
        <v>8.2265582991154016</v>
      </c>
      <c r="V190" s="41">
        <f t="shared" si="82"/>
        <v>8.1692874262301185</v>
      </c>
      <c r="W190" s="55">
        <f t="shared" si="83"/>
        <v>8.3184110246556227</v>
      </c>
      <c r="X190" s="41">
        <f t="shared" si="84"/>
        <v>8.2582712819096606</v>
      </c>
      <c r="Y190" s="41">
        <f t="shared" si="85"/>
        <v>8.2605406496350469</v>
      </c>
      <c r="Z190" s="30">
        <f t="shared" si="71"/>
        <v>-7.9216913927712945E-3</v>
      </c>
      <c r="AA190" s="30">
        <f t="shared" si="72"/>
        <v>5.6364022892942997E-2</v>
      </c>
      <c r="AB190" s="30">
        <f t="shared" si="73"/>
        <v>-2.5404432977973316E-10</v>
      </c>
      <c r="AC190" s="30">
        <f t="shared" si="74"/>
        <v>-3.1412575862871872E-19</v>
      </c>
      <c r="AD190" s="30">
        <f t="shared" si="86"/>
        <v>5.5173269196868124E-9</v>
      </c>
      <c r="AE190" s="30">
        <f t="shared" si="87"/>
        <v>-7.6385146325856062E-3</v>
      </c>
      <c r="AF190" s="30">
        <f t="shared" si="75"/>
        <v>5.6647199653128685E-2</v>
      </c>
      <c r="AG190" s="30">
        <f t="shared" si="76"/>
        <v>-2.5367952744537404E-10</v>
      </c>
      <c r="AH190" s="30">
        <f t="shared" si="77"/>
        <v>-3.1412575862871872E-19</v>
      </c>
      <c r="AI190" s="30">
        <f t="shared" si="88"/>
        <v>5.4885718058575252E-9</v>
      </c>
    </row>
    <row r="191" spans="1:35" x14ac:dyDescent="0.3">
      <c r="A191" s="39">
        <v>268.05902777778101</v>
      </c>
      <c r="B191">
        <v>4.2</v>
      </c>
      <c r="C191">
        <v>7.92</v>
      </c>
      <c r="D191" s="39"/>
      <c r="E191" s="39"/>
      <c r="F191" s="39"/>
      <c r="G191" s="39">
        <v>268</v>
      </c>
      <c r="H191" s="40">
        <f t="shared" si="78"/>
        <v>4.2000000000000003E-2</v>
      </c>
      <c r="I191" s="41">
        <f t="shared" si="79"/>
        <v>7.92</v>
      </c>
      <c r="J191" s="39">
        <f t="shared" ref="J191:J202" si="100">$J$189+($J$203-$J$189)*(G191-$G$189)/($G$203-$G$189)</f>
        <v>650.37350091438827</v>
      </c>
      <c r="K191">
        <v>4.1000000000000002E-2</v>
      </c>
      <c r="L191">
        <v>8.0299999999999994</v>
      </c>
      <c r="M191" s="29">
        <f t="shared" si="98"/>
        <v>6.4285714285714293E-2</v>
      </c>
      <c r="N191" s="29">
        <f t="shared" si="98"/>
        <v>5.7142857142857148E-2</v>
      </c>
      <c r="O191" s="29">
        <f t="shared" si="98"/>
        <v>4.9999999999999996E-2</v>
      </c>
      <c r="P191" s="29">
        <f t="shared" si="98"/>
        <v>4.2857142857142858E-2</v>
      </c>
      <c r="Q191" s="54">
        <v>4.2000000000000003E-2</v>
      </c>
      <c r="R191" s="54">
        <v>7.92</v>
      </c>
      <c r="S191" s="41">
        <f t="shared" si="70"/>
        <v>8.2818469990098862</v>
      </c>
      <c r="T191" s="41">
        <f t="shared" si="91"/>
        <v>8.238864206485367</v>
      </c>
      <c r="U191" s="41">
        <f t="shared" si="81"/>
        <v>8.1894778243477457</v>
      </c>
      <c r="V191" s="41">
        <f t="shared" si="82"/>
        <v>8.1316261029565773</v>
      </c>
      <c r="W191" s="55">
        <f t="shared" si="83"/>
        <v>8.2823293225892503</v>
      </c>
      <c r="X191" s="41">
        <f t="shared" si="84"/>
        <v>8.2238500648912787</v>
      </c>
      <c r="Y191" s="41">
        <f t="shared" si="85"/>
        <v>8.2261926872397382</v>
      </c>
      <c r="Z191" s="30">
        <f t="shared" si="71"/>
        <v>-7.7543714401976278E-3</v>
      </c>
      <c r="AA191" s="30">
        <f t="shared" si="72"/>
        <v>5.6531342845516669E-2</v>
      </c>
      <c r="AB191" s="30">
        <f t="shared" si="73"/>
        <v>-2.7949606565156129E-10</v>
      </c>
      <c r="AC191" s="30">
        <f t="shared" si="74"/>
        <v>-3.4719162795805753E-19</v>
      </c>
      <c r="AD191" s="30">
        <f t="shared" si="86"/>
        <v>5.9724144164310324E-9</v>
      </c>
      <c r="AE191" s="30">
        <f t="shared" si="87"/>
        <v>-7.4596070931210691E-3</v>
      </c>
      <c r="AF191" s="30">
        <f t="shared" si="75"/>
        <v>5.6826107192593227E-2</v>
      </c>
      <c r="AG191" s="30">
        <f t="shared" si="76"/>
        <v>-2.7911633561358482E-10</v>
      </c>
      <c r="AH191" s="30">
        <f t="shared" si="77"/>
        <v>-3.4719162795805753E-19</v>
      </c>
      <c r="AI191" s="30">
        <f t="shared" si="88"/>
        <v>5.9402854228890361E-9</v>
      </c>
    </row>
    <row r="192" spans="1:35" x14ac:dyDescent="0.3">
      <c r="A192" s="39">
        <v>269.06111111111386</v>
      </c>
      <c r="B192">
        <v>4.0999999999999996</v>
      </c>
      <c r="C192">
        <v>7.86</v>
      </c>
      <c r="D192" s="39"/>
      <c r="E192" s="39"/>
      <c r="F192" s="39"/>
      <c r="G192" s="39">
        <v>269</v>
      </c>
      <c r="H192" s="40">
        <f t="shared" si="78"/>
        <v>4.0999999999999995E-2</v>
      </c>
      <c r="I192" s="41">
        <f t="shared" si="79"/>
        <v>7.86</v>
      </c>
      <c r="J192" s="39">
        <f t="shared" si="100"/>
        <v>650.1231269126032</v>
      </c>
      <c r="K192">
        <v>5.0999999999999997E-2</v>
      </c>
      <c r="L192">
        <v>7.91</v>
      </c>
      <c r="M192" s="29">
        <f t="shared" si="98"/>
        <v>6.4285714285714293E-2</v>
      </c>
      <c r="N192" s="29">
        <f t="shared" si="98"/>
        <v>5.7142857142857148E-2</v>
      </c>
      <c r="O192" s="29">
        <f t="shared" si="98"/>
        <v>4.9999999999999996E-2</v>
      </c>
      <c r="P192" s="29">
        <f t="shared" si="98"/>
        <v>4.2857142857142858E-2</v>
      </c>
      <c r="Q192" s="54">
        <v>4.1000000000000002E-2</v>
      </c>
      <c r="R192" s="54">
        <v>7.86</v>
      </c>
      <c r="S192" s="41">
        <f t="shared" si="70"/>
        <v>8.290572811279473</v>
      </c>
      <c r="T192" s="41">
        <f t="shared" si="91"/>
        <v>8.2477028406844468</v>
      </c>
      <c r="U192" s="41">
        <f t="shared" si="81"/>
        <v>8.19844096983255</v>
      </c>
      <c r="V192" s="41">
        <f t="shared" si="82"/>
        <v>8.1407276179159247</v>
      </c>
      <c r="W192" s="55">
        <f t="shared" si="83"/>
        <v>8.2910538466420558</v>
      </c>
      <c r="X192" s="41">
        <f t="shared" si="84"/>
        <v>8.232169794475741</v>
      </c>
      <c r="Y192" s="41">
        <f t="shared" si="85"/>
        <v>8.2344949086103956</v>
      </c>
      <c r="Z192" s="30">
        <f t="shared" si="71"/>
        <v>-7.7959215659019468E-3</v>
      </c>
      <c r="AA192" s="30">
        <f t="shared" si="72"/>
        <v>5.6489792719812346E-2</v>
      </c>
      <c r="AB192" s="30">
        <f t="shared" si="73"/>
        <v>-2.7313277115094257E-10</v>
      </c>
      <c r="AC192" s="30">
        <f t="shared" si="74"/>
        <v>-3.3892516062572283E-19</v>
      </c>
      <c r="AD192" s="30">
        <f t="shared" si="86"/>
        <v>5.8590904907746147E-9</v>
      </c>
      <c r="AE192" s="30">
        <f t="shared" si="87"/>
        <v>-7.50393740151057E-3</v>
      </c>
      <c r="AF192" s="30">
        <f t="shared" si="75"/>
        <v>5.6781776884203723E-2</v>
      </c>
      <c r="AG192" s="30">
        <f t="shared" si="76"/>
        <v>-2.727566226820639E-10</v>
      </c>
      <c r="AH192" s="30">
        <f t="shared" si="77"/>
        <v>-3.3892516062572283E-19</v>
      </c>
      <c r="AI192" s="30">
        <f t="shared" si="88"/>
        <v>5.8278060690189795E-9</v>
      </c>
    </row>
    <row r="193" spans="1:35" x14ac:dyDescent="0.3">
      <c r="A193" s="39">
        <v>270.06180555555329</v>
      </c>
      <c r="B193">
        <v>4.2</v>
      </c>
      <c r="C193">
        <v>7.87</v>
      </c>
      <c r="D193" s="39"/>
      <c r="E193" s="39"/>
      <c r="F193" s="39"/>
      <c r="G193" s="39">
        <v>270</v>
      </c>
      <c r="H193" s="40">
        <f t="shared" si="78"/>
        <v>4.2000000000000003E-2</v>
      </c>
      <c r="I193" s="41">
        <f t="shared" si="79"/>
        <v>7.87</v>
      </c>
      <c r="J193" s="39">
        <f t="shared" si="100"/>
        <v>649.87275291081812</v>
      </c>
      <c r="K193">
        <v>5.8999999999999997E-2</v>
      </c>
      <c r="L193">
        <v>7.92</v>
      </c>
      <c r="M193" s="29">
        <f t="shared" ref="M193:P208" si="101">M192</f>
        <v>6.4285714285714293E-2</v>
      </c>
      <c r="N193" s="29">
        <f t="shared" si="101"/>
        <v>5.7142857142857148E-2</v>
      </c>
      <c r="O193" s="29">
        <f t="shared" si="101"/>
        <v>4.9999999999999996E-2</v>
      </c>
      <c r="P193" s="29">
        <f t="shared" si="101"/>
        <v>4.2857142857142858E-2</v>
      </c>
      <c r="Q193" s="54">
        <v>4.2000000000000003E-2</v>
      </c>
      <c r="R193" s="54">
        <v>7.87</v>
      </c>
      <c r="S193" s="41">
        <f t="shared" si="70"/>
        <v>8.2818469990098862</v>
      </c>
      <c r="T193" s="41">
        <f t="shared" si="91"/>
        <v>8.238864206485367</v>
      </c>
      <c r="U193" s="41">
        <f t="shared" si="81"/>
        <v>8.1894778243477457</v>
      </c>
      <c r="V193" s="41">
        <f t="shared" si="82"/>
        <v>8.1316261029565773</v>
      </c>
      <c r="W193" s="55">
        <f t="shared" si="83"/>
        <v>8.2823293225892503</v>
      </c>
      <c r="X193" s="41">
        <f t="shared" si="84"/>
        <v>8.2238500648912787</v>
      </c>
      <c r="Y193" s="41">
        <f t="shared" si="85"/>
        <v>8.2261926872397382</v>
      </c>
      <c r="Z193" s="30">
        <f t="shared" si="71"/>
        <v>-7.7543714401976278E-3</v>
      </c>
      <c r="AA193" s="30">
        <f t="shared" si="72"/>
        <v>5.6531342845516669E-2</v>
      </c>
      <c r="AB193" s="30">
        <f t="shared" si="73"/>
        <v>-2.7949606565156129E-10</v>
      </c>
      <c r="AC193" s="30">
        <f t="shared" si="74"/>
        <v>-3.4719162795805753E-19</v>
      </c>
      <c r="AD193" s="30">
        <f t="shared" si="86"/>
        <v>5.9724144164310324E-9</v>
      </c>
      <c r="AE193" s="30">
        <f t="shared" si="87"/>
        <v>-7.4596070931210691E-3</v>
      </c>
      <c r="AF193" s="30">
        <f t="shared" si="75"/>
        <v>5.6826107192593227E-2</v>
      </c>
      <c r="AG193" s="30">
        <f t="shared" si="76"/>
        <v>-2.7911633561358482E-10</v>
      </c>
      <c r="AH193" s="30">
        <f t="shared" si="77"/>
        <v>-3.4719162795805753E-19</v>
      </c>
      <c r="AI193" s="30">
        <f t="shared" si="88"/>
        <v>5.9402854228890361E-9</v>
      </c>
    </row>
    <row r="194" spans="1:35" x14ac:dyDescent="0.3">
      <c r="A194" s="39">
        <v>271.05902777778101</v>
      </c>
      <c r="B194">
        <v>3.9</v>
      </c>
      <c r="C194">
        <v>7.97</v>
      </c>
      <c r="D194" s="39"/>
      <c r="E194" s="39"/>
      <c r="F194" s="39"/>
      <c r="G194" s="39">
        <v>271</v>
      </c>
      <c r="H194" s="40">
        <f t="shared" si="78"/>
        <v>3.9E-2</v>
      </c>
      <c r="I194" s="41">
        <f t="shared" si="79"/>
        <v>7.97</v>
      </c>
      <c r="J194" s="39">
        <f t="shared" si="100"/>
        <v>649.62237890903305</v>
      </c>
      <c r="K194">
        <v>5.7000000000000002E-2</v>
      </c>
      <c r="L194">
        <v>7.92</v>
      </c>
      <c r="M194" s="29">
        <f t="shared" si="101"/>
        <v>6.4285714285714293E-2</v>
      </c>
      <c r="N194" s="29">
        <f t="shared" si="101"/>
        <v>5.7142857142857148E-2</v>
      </c>
      <c r="O194" s="29">
        <f t="shared" si="101"/>
        <v>4.9999999999999996E-2</v>
      </c>
      <c r="P194" s="29">
        <f t="shared" si="101"/>
        <v>4.2857142857142858E-2</v>
      </c>
      <c r="Q194" s="54">
        <v>3.9E-2</v>
      </c>
      <c r="R194" s="54">
        <v>7.97</v>
      </c>
      <c r="S194" s="41">
        <f t="shared" si="70"/>
        <v>8.3086070604798135</v>
      </c>
      <c r="T194" s="41">
        <f t="shared" si="91"/>
        <v>8.2659728226912801</v>
      </c>
      <c r="U194" s="41">
        <f t="shared" si="81"/>
        <v>8.2169715613598395</v>
      </c>
      <c r="V194" s="41">
        <f t="shared" si="82"/>
        <v>8.1595484035556449</v>
      </c>
      <c r="W194" s="55">
        <f t="shared" si="83"/>
        <v>8.3090854064093485</v>
      </c>
      <c r="X194" s="41">
        <f t="shared" si="84"/>
        <v>8.2493715598535537</v>
      </c>
      <c r="Y194" s="41">
        <f t="shared" si="85"/>
        <v>8.2516600535690472</v>
      </c>
      <c r="Z194" s="30">
        <f t="shared" si="71"/>
        <v>-7.8795771567691519E-3</v>
      </c>
      <c r="AA194" s="30">
        <f t="shared" si="72"/>
        <v>5.6406137128945141E-2</v>
      </c>
      <c r="AB194" s="30">
        <f t="shared" si="73"/>
        <v>-2.604068975655136E-10</v>
      </c>
      <c r="AC194" s="30">
        <f t="shared" si="74"/>
        <v>-3.2239222596105343E-19</v>
      </c>
      <c r="AD194" s="30">
        <f t="shared" si="86"/>
        <v>5.6315564287741357E-9</v>
      </c>
      <c r="AE194" s="30">
        <f t="shared" si="87"/>
        <v>-7.5933854575932092E-3</v>
      </c>
      <c r="AF194" s="30">
        <f t="shared" si="75"/>
        <v>5.6692328828121086E-2</v>
      </c>
      <c r="AG194" s="30">
        <f t="shared" si="76"/>
        <v>-2.6003821123735192E-10</v>
      </c>
      <c r="AH194" s="30">
        <f t="shared" si="77"/>
        <v>-3.2239222596105343E-19</v>
      </c>
      <c r="AI194" s="30">
        <f t="shared" si="88"/>
        <v>5.6019592641180942E-9</v>
      </c>
    </row>
    <row r="195" spans="1:35" x14ac:dyDescent="0.3">
      <c r="A195" s="39">
        <v>272.05555555555475</v>
      </c>
      <c r="B195">
        <v>3.7</v>
      </c>
      <c r="C195">
        <v>7.93</v>
      </c>
      <c r="D195" s="39">
        <v>69.099999999999994</v>
      </c>
      <c r="E195" s="39"/>
      <c r="F195" s="39"/>
      <c r="G195" s="39">
        <v>272</v>
      </c>
      <c r="H195" s="40">
        <f t="shared" si="78"/>
        <v>3.7000000000000005E-2</v>
      </c>
      <c r="I195" s="41">
        <f t="shared" si="79"/>
        <v>7.93</v>
      </c>
      <c r="J195" s="39">
        <f t="shared" si="100"/>
        <v>649.37200490724786</v>
      </c>
      <c r="K195">
        <v>4.4999999999999998E-2</v>
      </c>
      <c r="L195">
        <v>7.93</v>
      </c>
      <c r="M195" s="29">
        <f t="shared" si="101"/>
        <v>6.4285714285714293E-2</v>
      </c>
      <c r="N195" s="29">
        <f t="shared" si="101"/>
        <v>5.7142857142857148E-2</v>
      </c>
      <c r="O195" s="29">
        <f t="shared" si="101"/>
        <v>4.9999999999999996E-2</v>
      </c>
      <c r="P195" s="29">
        <f t="shared" si="101"/>
        <v>4.2857142857142858E-2</v>
      </c>
      <c r="Q195" s="54">
        <v>3.6999999999999998E-2</v>
      </c>
      <c r="R195" s="54">
        <v>7.93</v>
      </c>
      <c r="S195" s="41">
        <f t="shared" si="70"/>
        <v>8.3274812706215808</v>
      </c>
      <c r="T195" s="41">
        <f t="shared" si="91"/>
        <v>8.2850973129451884</v>
      </c>
      <c r="U195" s="41">
        <f t="shared" si="81"/>
        <v>8.2363734082652726</v>
      </c>
      <c r="V195" s="41">
        <f t="shared" si="82"/>
        <v>8.1792599469032119</v>
      </c>
      <c r="W195" s="55">
        <f t="shared" si="83"/>
        <v>8.3279567643627797</v>
      </c>
      <c r="X195" s="41">
        <f t="shared" si="84"/>
        <v>8.2673831187410087</v>
      </c>
      <c r="Y195" s="41">
        <f t="shared" si="85"/>
        <v>8.2696328074942898</v>
      </c>
      <c r="Z195" s="30">
        <f t="shared" si="71"/>
        <v>-7.9640029515518559E-3</v>
      </c>
      <c r="AA195" s="30">
        <f t="shared" si="72"/>
        <v>5.6321711334162437E-2</v>
      </c>
      <c r="AB195" s="30">
        <f t="shared" si="73"/>
        <v>-2.4768201619493353E-10</v>
      </c>
      <c r="AC195" s="30">
        <f t="shared" si="74"/>
        <v>-3.0585929129638397E-19</v>
      </c>
      <c r="AD195" s="30">
        <f t="shared" si="86"/>
        <v>5.4027749956740041E-9</v>
      </c>
      <c r="AE195" s="30">
        <f t="shared" si="87"/>
        <v>-7.6839221103028972E-3</v>
      </c>
      <c r="AF195" s="30">
        <f t="shared" si="75"/>
        <v>5.6601792175411399E-2</v>
      </c>
      <c r="AG195" s="30">
        <f t="shared" si="76"/>
        <v>-2.4732120217675675E-10</v>
      </c>
      <c r="AH195" s="30">
        <f t="shared" si="77"/>
        <v>-3.0585929129638397E-19</v>
      </c>
      <c r="AI195" s="30">
        <f t="shared" si="88"/>
        <v>5.3748604445690873E-9</v>
      </c>
    </row>
    <row r="196" spans="1:35" x14ac:dyDescent="0.3">
      <c r="A196" s="39">
        <v>273.05416666666861</v>
      </c>
      <c r="B196">
        <v>4</v>
      </c>
      <c r="C196">
        <v>7.95</v>
      </c>
      <c r="D196" s="39"/>
      <c r="E196" s="39"/>
      <c r="F196" s="39"/>
      <c r="G196" s="39">
        <v>273</v>
      </c>
      <c r="H196" s="40">
        <f t="shared" si="78"/>
        <v>0.04</v>
      </c>
      <c r="I196" s="41">
        <f t="shared" si="79"/>
        <v>7.95</v>
      </c>
      <c r="J196" s="39">
        <f t="shared" si="100"/>
        <v>649.12163090546278</v>
      </c>
      <c r="K196">
        <v>3.7999999999999999E-2</v>
      </c>
      <c r="L196">
        <v>8.01</v>
      </c>
      <c r="M196" s="29">
        <f t="shared" si="101"/>
        <v>6.4285714285714293E-2</v>
      </c>
      <c r="N196" s="29">
        <f t="shared" si="101"/>
        <v>5.7142857142857148E-2</v>
      </c>
      <c r="O196" s="29">
        <f t="shared" si="101"/>
        <v>4.9999999999999996E-2</v>
      </c>
      <c r="P196" s="29">
        <f t="shared" si="101"/>
        <v>4.2857142857142858E-2</v>
      </c>
      <c r="Q196" s="54">
        <v>0.04</v>
      </c>
      <c r="R196" s="54">
        <v>7.95</v>
      </c>
      <c r="S196" s="41">
        <f t="shared" si="70"/>
        <v>8.2994898446891447</v>
      </c>
      <c r="T196" s="41">
        <f t="shared" si="91"/>
        <v>8.2567360069360074</v>
      </c>
      <c r="U196" s="41">
        <f t="shared" si="81"/>
        <v>8.2076024480562815</v>
      </c>
      <c r="V196" s="41">
        <f t="shared" si="82"/>
        <v>8.1500318765899369</v>
      </c>
      <c r="W196" s="55">
        <f t="shared" si="83"/>
        <v>8.2999695547434058</v>
      </c>
      <c r="X196" s="41">
        <f t="shared" si="84"/>
        <v>8.2406741152307443</v>
      </c>
      <c r="Y196" s="41">
        <f t="shared" si="85"/>
        <v>8.2429811887895372</v>
      </c>
      <c r="Z196" s="30">
        <f t="shared" si="71"/>
        <v>-7.8376553915181085E-3</v>
      </c>
      <c r="AA196" s="30">
        <f t="shared" si="72"/>
        <v>5.6448058894196185E-2</v>
      </c>
      <c r="AB196" s="30">
        <f t="shared" si="73"/>
        <v>-2.667697133016529E-10</v>
      </c>
      <c r="AC196" s="30">
        <f t="shared" si="74"/>
        <v>-3.3065869329338813E-19</v>
      </c>
      <c r="AD196" s="30">
        <f t="shared" si="86"/>
        <v>5.7454742790550525E-9</v>
      </c>
      <c r="AE196" s="30">
        <f t="shared" si="87"/>
        <v>-7.548528340508967E-3</v>
      </c>
      <c r="AF196" s="30">
        <f t="shared" si="75"/>
        <v>5.6737185945205326E-2</v>
      </c>
      <c r="AG196" s="30">
        <f t="shared" si="76"/>
        <v>-2.66397245507808E-10</v>
      </c>
      <c r="AH196" s="30">
        <f t="shared" si="77"/>
        <v>-3.3065869329338813E-19</v>
      </c>
      <c r="AI196" s="30">
        <f t="shared" si="88"/>
        <v>5.7150339046953256E-9</v>
      </c>
    </row>
    <row r="197" spans="1:35" x14ac:dyDescent="0.3">
      <c r="A197" s="39">
        <v>274.0444444444438</v>
      </c>
      <c r="B197">
        <v>4.2</v>
      </c>
      <c r="C197">
        <v>7.92</v>
      </c>
      <c r="D197" s="39"/>
      <c r="E197" s="39"/>
      <c r="F197" s="39"/>
      <c r="G197" s="39">
        <v>274</v>
      </c>
      <c r="H197" s="40">
        <f t="shared" si="78"/>
        <v>4.2000000000000003E-2</v>
      </c>
      <c r="I197" s="41">
        <f t="shared" si="79"/>
        <v>7.92</v>
      </c>
      <c r="J197" s="39">
        <f t="shared" si="100"/>
        <v>648.8712569036777</v>
      </c>
      <c r="K197">
        <v>3.3000000000000002E-2</v>
      </c>
      <c r="L197">
        <v>8.1</v>
      </c>
      <c r="M197" s="29">
        <f t="shared" si="101"/>
        <v>6.4285714285714293E-2</v>
      </c>
      <c r="N197" s="29">
        <f t="shared" si="101"/>
        <v>5.7142857142857148E-2</v>
      </c>
      <c r="O197" s="29">
        <f t="shared" si="101"/>
        <v>4.9999999999999996E-2</v>
      </c>
      <c r="P197" s="29">
        <f t="shared" si="101"/>
        <v>4.2857142857142858E-2</v>
      </c>
      <c r="Q197" s="54">
        <v>4.2000000000000003E-2</v>
      </c>
      <c r="R197" s="54">
        <v>7.92</v>
      </c>
      <c r="S197" s="41">
        <f t="shared" ref="S197:S260" si="102">-LOG10(($AS$15*Q197+(($AS$15*Q197)^2-4*M197*(-$AS$15*Q197*10^(-8.89)))^0.5)/(2*M197))</f>
        <v>8.2818469990098862</v>
      </c>
      <c r="T197" s="41">
        <f t="shared" si="91"/>
        <v>8.238864206485367</v>
      </c>
      <c r="U197" s="41">
        <f t="shared" si="81"/>
        <v>8.1894778243477457</v>
      </c>
      <c r="V197" s="41">
        <f t="shared" si="82"/>
        <v>8.1316261029565773</v>
      </c>
      <c r="W197" s="55">
        <f t="shared" si="83"/>
        <v>8.2823293225892503</v>
      </c>
      <c r="X197" s="41">
        <f t="shared" si="84"/>
        <v>8.2238500648912787</v>
      </c>
      <c r="Y197" s="41">
        <f t="shared" si="85"/>
        <v>8.2261926872397382</v>
      </c>
      <c r="Z197" s="30">
        <f t="shared" ref="Z197:Z260" si="103">$AN$10*(1/($AM$4/10^(-S197)+1)-1/($AM$4/10^(-$AL$16)+1))</f>
        <v>-7.7543714401976278E-3</v>
      </c>
      <c r="AA197" s="30">
        <f t="shared" ref="AA197:AA260" si="104">M197+Z197</f>
        <v>5.6531342845516669E-2</v>
      </c>
      <c r="AB197" s="30">
        <f t="shared" ref="AB197:AB260" si="105">Z197*10^(-8.89)-$AS$15*Q197</f>
        <v>-2.7949606565156129E-10</v>
      </c>
      <c r="AC197" s="30">
        <f t="shared" ref="AC197:AC260" si="106">-$AS$15*Q197*10^(-8.89)</f>
        <v>-3.4719162795805753E-19</v>
      </c>
      <c r="AD197" s="30">
        <f t="shared" si="86"/>
        <v>5.9724144164310324E-9</v>
      </c>
      <c r="AE197" s="30">
        <f t="shared" si="87"/>
        <v>-7.4596070931210691E-3</v>
      </c>
      <c r="AF197" s="30">
        <f t="shared" ref="AF197:AF260" si="107">M197+AE197</f>
        <v>5.6826107192593227E-2</v>
      </c>
      <c r="AG197" s="30">
        <f t="shared" ref="AG197:AG260" si="108">AE197*10^(-8.89)-$AS$15*Q197</f>
        <v>-2.7911633561358482E-10</v>
      </c>
      <c r="AH197" s="30">
        <f t="shared" ref="AH197:AH260" si="109">-$AS$15*Q197*10^(-8.89)</f>
        <v>-3.4719162795805753E-19</v>
      </c>
      <c r="AI197" s="30">
        <f t="shared" si="88"/>
        <v>5.9402854228890361E-9</v>
      </c>
    </row>
    <row r="198" spans="1:35" x14ac:dyDescent="0.3">
      <c r="A198" s="39">
        <v>275.03125</v>
      </c>
      <c r="B198">
        <v>4.7</v>
      </c>
      <c r="C198">
        <v>7.88</v>
      </c>
      <c r="D198" s="39"/>
      <c r="E198" s="39"/>
      <c r="F198" s="39"/>
      <c r="G198" s="39">
        <v>275</v>
      </c>
      <c r="H198" s="40">
        <f t="shared" ref="H198:H261" si="110">B198/100</f>
        <v>4.7E-2</v>
      </c>
      <c r="I198" s="41">
        <f t="shared" ref="I198:I261" si="111">C198</f>
        <v>7.88</v>
      </c>
      <c r="J198" s="39">
        <f t="shared" si="100"/>
        <v>648.62088290189251</v>
      </c>
      <c r="K198">
        <v>2.8000000000000001E-2</v>
      </c>
      <c r="L198">
        <v>8.1199999999999992</v>
      </c>
      <c r="M198" s="29">
        <f t="shared" si="101"/>
        <v>6.4285714285714293E-2</v>
      </c>
      <c r="N198" s="29">
        <f t="shared" si="101"/>
        <v>5.7142857142857148E-2</v>
      </c>
      <c r="O198" s="29">
        <f t="shared" si="101"/>
        <v>4.9999999999999996E-2</v>
      </c>
      <c r="P198" s="29">
        <f t="shared" si="101"/>
        <v>4.2857142857142858E-2</v>
      </c>
      <c r="Q198" s="54">
        <v>4.7E-2</v>
      </c>
      <c r="R198" s="54">
        <v>7.88</v>
      </c>
      <c r="S198" s="41">
        <f t="shared" si="102"/>
        <v>8.2408119806378348</v>
      </c>
      <c r="T198" s="41">
        <f t="shared" si="91"/>
        <v>8.1973099140518659</v>
      </c>
      <c r="U198" s="41">
        <f t="shared" ref="U198:U261" si="112">-LOG10(($AS$15*Q198+(($AS$15*Q198)^2-4*O198*(-$AS$15*Q198*10^(-8.89)))^0.5)/(2*O198))</f>
        <v>8.1473522860622207</v>
      </c>
      <c r="V198" s="41">
        <f t="shared" ref="V198:V261" si="113">-LOG10(($AS$15*Q198+(($AS$15*Q198)^2-4*P198*(-$AS$15*Q198*10^(-8.89)))^0.5)/(2*P198))</f>
        <v>8.0888680528715895</v>
      </c>
      <c r="W198" s="55">
        <f t="shared" ref="W198:W261" si="114">-LOG10(($S$1*Q198+($S$1*$S$1*Q198*Q198+4*$S$1*Q198*10^(-8.89))^0.5)/2)</f>
        <v>8.2413002423015893</v>
      </c>
      <c r="X198" s="41">
        <f t="shared" ref="X198:X261" si="115">-LOG10(AD198)</f>
        <v>8.1847585659184467</v>
      </c>
      <c r="Y198" s="41">
        <f t="shared" ref="Y198:Y261" si="116">-LOG(AI198)</f>
        <v>8.1871809856545177</v>
      </c>
      <c r="Z198" s="30">
        <f t="shared" si="103"/>
        <v>-7.5492452442413533E-3</v>
      </c>
      <c r="AA198" s="30">
        <f t="shared" si="104"/>
        <v>5.6736469041472941E-2</v>
      </c>
      <c r="AB198" s="30">
        <f t="shared" si="105"/>
        <v>-3.1131591907873058E-10</v>
      </c>
      <c r="AC198" s="30">
        <f t="shared" si="106"/>
        <v>-3.8852396461973099E-19</v>
      </c>
      <c r="AD198" s="30">
        <f t="shared" ref="AD198:AD261" si="117">(-AB198+(AB198*AB198-4*AA198*AC198)^0.5)/(2*AA198)</f>
        <v>6.5349374357196459E-9</v>
      </c>
      <c r="AE198" s="30">
        <f t="shared" ref="AE198:AE261" si="118">$AN$10*(1/($AM$4/10^(-X198)+1)-1/($AM$4/10^(-$AL$16)+1))</f>
        <v>-7.2416907110680129E-3</v>
      </c>
      <c r="AF198" s="30">
        <f t="shared" si="107"/>
        <v>5.7044023574646281E-2</v>
      </c>
      <c r="AG198" s="30">
        <f t="shared" si="108"/>
        <v>-3.1091971208924885E-10</v>
      </c>
      <c r="AH198" s="30">
        <f t="shared" si="109"/>
        <v>-3.8852396461973099E-19</v>
      </c>
      <c r="AI198" s="30">
        <f t="shared" ref="AI198:AI261" si="119">(-AG198+(AG198*AG198-4*AF198*AH198)^0.5)/(2*AF198)</f>
        <v>6.4985881507651779E-9</v>
      </c>
    </row>
    <row r="199" spans="1:35" x14ac:dyDescent="0.3">
      <c r="A199" s="39">
        <v>276.05000000000291</v>
      </c>
      <c r="B199">
        <v>4.5999999999999996</v>
      </c>
      <c r="C199">
        <v>7.87</v>
      </c>
      <c r="D199" s="39">
        <v>146.19999999999999</v>
      </c>
      <c r="E199" s="39"/>
      <c r="F199" s="39"/>
      <c r="G199" s="39">
        <v>276</v>
      </c>
      <c r="H199" s="40">
        <f t="shared" si="110"/>
        <v>4.5999999999999999E-2</v>
      </c>
      <c r="I199" s="41">
        <f t="shared" si="111"/>
        <v>7.87</v>
      </c>
      <c r="J199" s="39">
        <f t="shared" si="100"/>
        <v>648.37050890010744</v>
      </c>
      <c r="K199">
        <v>2.9000000000000001E-2</v>
      </c>
      <c r="L199">
        <v>8.11</v>
      </c>
      <c r="M199" s="29">
        <f t="shared" si="101"/>
        <v>6.4285714285714293E-2</v>
      </c>
      <c r="N199" s="29">
        <f t="shared" si="101"/>
        <v>5.7142857142857148E-2</v>
      </c>
      <c r="O199" s="29">
        <f t="shared" si="101"/>
        <v>4.9999999999999996E-2</v>
      </c>
      <c r="P199" s="29">
        <f t="shared" si="101"/>
        <v>4.2857142857142858E-2</v>
      </c>
      <c r="Q199" s="54">
        <v>4.5999999999999999E-2</v>
      </c>
      <c r="R199" s="54">
        <v>7.87</v>
      </c>
      <c r="S199" s="41">
        <f t="shared" si="102"/>
        <v>8.2486967580491459</v>
      </c>
      <c r="T199" s="41">
        <f t="shared" si="91"/>
        <v>8.2052929873187459</v>
      </c>
      <c r="U199" s="41">
        <f t="shared" si="112"/>
        <v>8.1554432608835743</v>
      </c>
      <c r="V199" s="41">
        <f t="shared" si="113"/>
        <v>8.0970782088163915</v>
      </c>
      <c r="W199" s="55">
        <f t="shared" si="114"/>
        <v>8.2491838945251423</v>
      </c>
      <c r="X199" s="41">
        <f t="shared" si="115"/>
        <v>8.1922651786666645</v>
      </c>
      <c r="Y199" s="41">
        <f t="shared" si="116"/>
        <v>8.1946726484667618</v>
      </c>
      <c r="Z199" s="30">
        <f t="shared" si="103"/>
        <v>-7.5899319508331052E-3</v>
      </c>
      <c r="AA199" s="30">
        <f t="shared" si="104"/>
        <v>5.6695782334881185E-2</v>
      </c>
      <c r="AB199" s="30">
        <f t="shared" si="105"/>
        <v>-3.0495151227882724E-10</v>
      </c>
      <c r="AC199" s="30">
        <f t="shared" si="106"/>
        <v>-3.8025749728739634E-19</v>
      </c>
      <c r="AD199" s="30">
        <f t="shared" si="117"/>
        <v>6.4229541426329658E-9</v>
      </c>
      <c r="AE199" s="30">
        <f t="shared" si="118"/>
        <v>-7.2847913098213106E-3</v>
      </c>
      <c r="AF199" s="30">
        <f t="shared" si="107"/>
        <v>5.700092297589298E-2</v>
      </c>
      <c r="AG199" s="30">
        <f t="shared" si="108"/>
        <v>-3.0455841498484042E-10</v>
      </c>
      <c r="AH199" s="30">
        <f t="shared" si="109"/>
        <v>-3.8025749728739634E-19</v>
      </c>
      <c r="AI199" s="30">
        <f t="shared" si="119"/>
        <v>6.3874476169084758E-9</v>
      </c>
    </row>
    <row r="200" spans="1:35" x14ac:dyDescent="0.3">
      <c r="A200" s="39">
        <v>277.05625000000146</v>
      </c>
      <c r="B200">
        <v>4.3</v>
      </c>
      <c r="C200">
        <v>7.92</v>
      </c>
      <c r="D200" s="39"/>
      <c r="E200" s="39"/>
      <c r="F200" s="39"/>
      <c r="G200" s="39">
        <v>277</v>
      </c>
      <c r="H200" s="40">
        <f t="shared" si="110"/>
        <v>4.2999999999999997E-2</v>
      </c>
      <c r="I200" s="41">
        <f t="shared" si="111"/>
        <v>7.92</v>
      </c>
      <c r="J200" s="39">
        <f t="shared" si="100"/>
        <v>648.12013489832236</v>
      </c>
      <c r="K200">
        <v>2.9000000000000001E-2</v>
      </c>
      <c r="L200">
        <v>8.09</v>
      </c>
      <c r="M200" s="29">
        <f t="shared" si="101"/>
        <v>6.4285714285714293E-2</v>
      </c>
      <c r="N200" s="29">
        <f t="shared" si="101"/>
        <v>5.7142857142857148E-2</v>
      </c>
      <c r="O200" s="29">
        <f t="shared" si="101"/>
        <v>4.9999999999999996E-2</v>
      </c>
      <c r="P200" s="29">
        <f t="shared" si="101"/>
        <v>4.2857142857142858E-2</v>
      </c>
      <c r="Q200" s="54">
        <v>4.2999999999999997E-2</v>
      </c>
      <c r="R200" s="54">
        <v>7.92</v>
      </c>
      <c r="S200" s="41">
        <f t="shared" si="102"/>
        <v>8.2733040497485639</v>
      </c>
      <c r="T200" s="41">
        <f t="shared" si="91"/>
        <v>8.2302115997252994</v>
      </c>
      <c r="U200" s="41">
        <f t="shared" si="112"/>
        <v>8.1807043338478955</v>
      </c>
      <c r="V200" s="41">
        <f t="shared" si="113"/>
        <v>8.1227184461940318</v>
      </c>
      <c r="W200" s="55">
        <f t="shared" si="114"/>
        <v>8.2737876260715879</v>
      </c>
      <c r="X200" s="41">
        <f t="shared" si="115"/>
        <v>8.2157069588830538</v>
      </c>
      <c r="Y200" s="41">
        <f t="shared" si="116"/>
        <v>8.2180665639992352</v>
      </c>
      <c r="Z200" s="30">
        <f t="shared" si="103"/>
        <v>-7.7130010398683696E-3</v>
      </c>
      <c r="AA200" s="30">
        <f t="shared" si="104"/>
        <v>5.6572713245845924E-2</v>
      </c>
      <c r="AB200" s="30">
        <f t="shared" si="105"/>
        <v>-2.8585959168331386E-10</v>
      </c>
      <c r="AC200" s="30">
        <f t="shared" si="106"/>
        <v>-3.5545809529039219E-19</v>
      </c>
      <c r="AD200" s="30">
        <f t="shared" si="117"/>
        <v>6.0854548012264216E-9</v>
      </c>
      <c r="AE200" s="30">
        <f t="shared" si="118"/>
        <v>-7.4155321712098378E-3</v>
      </c>
      <c r="AF200" s="30">
        <f t="shared" si="107"/>
        <v>5.6870182114504453E-2</v>
      </c>
      <c r="AG200" s="30">
        <f t="shared" si="108"/>
        <v>-2.8547637754662184E-10</v>
      </c>
      <c r="AH200" s="30">
        <f t="shared" si="109"/>
        <v>-3.5545809529039219E-19</v>
      </c>
      <c r="AI200" s="30">
        <f t="shared" si="119"/>
        <v>6.0524810170831554E-9</v>
      </c>
    </row>
    <row r="201" spans="1:35" x14ac:dyDescent="0.3">
      <c r="A201" s="39">
        <v>278.06111111111386</v>
      </c>
      <c r="B201">
        <v>4.9000000000000004</v>
      </c>
      <c r="C201">
        <v>7.94</v>
      </c>
      <c r="D201" s="39"/>
      <c r="E201" s="39"/>
      <c r="F201" s="39"/>
      <c r="G201" s="39">
        <v>278</v>
      </c>
      <c r="H201" s="40">
        <f t="shared" si="110"/>
        <v>4.9000000000000002E-2</v>
      </c>
      <c r="I201" s="41">
        <f t="shared" si="111"/>
        <v>7.94</v>
      </c>
      <c r="J201" s="39">
        <f t="shared" si="100"/>
        <v>647.86976089653729</v>
      </c>
      <c r="K201">
        <v>3.1E-2</v>
      </c>
      <c r="L201">
        <v>8.09</v>
      </c>
      <c r="M201" s="29">
        <f t="shared" si="101"/>
        <v>6.4285714285714293E-2</v>
      </c>
      <c r="N201" s="29">
        <f t="shared" si="101"/>
        <v>5.7142857142857148E-2</v>
      </c>
      <c r="O201" s="29">
        <f t="shared" si="101"/>
        <v>4.9999999999999996E-2</v>
      </c>
      <c r="P201" s="29">
        <f t="shared" si="101"/>
        <v>4.2857142857142858E-2</v>
      </c>
      <c r="Q201" s="54">
        <v>4.9000000000000002E-2</v>
      </c>
      <c r="R201" s="54">
        <v>7.94</v>
      </c>
      <c r="S201" s="41">
        <f t="shared" si="102"/>
        <v>8.225482031916215</v>
      </c>
      <c r="T201" s="41">
        <f t="shared" si="91"/>
        <v>8.1817909307405206</v>
      </c>
      <c r="U201" s="41">
        <f t="shared" si="112"/>
        <v>8.1316261029565773</v>
      </c>
      <c r="V201" s="41">
        <f t="shared" si="113"/>
        <v>8.0729133955810592</v>
      </c>
      <c r="W201" s="55">
        <f t="shared" si="114"/>
        <v>8.2259724589671048</v>
      </c>
      <c r="X201" s="41">
        <f t="shared" si="115"/>
        <v>8.170170991811629</v>
      </c>
      <c r="Y201" s="41">
        <f t="shared" si="116"/>
        <v>8.1726218448743282</v>
      </c>
      <c r="Z201" s="30">
        <f t="shared" si="103"/>
        <v>-7.4683583211600365E-3</v>
      </c>
      <c r="AA201" s="30">
        <f t="shared" si="104"/>
        <v>5.6817355964554256E-2</v>
      </c>
      <c r="AB201" s="30">
        <f t="shared" si="105"/>
        <v>-3.2404535939919348E-10</v>
      </c>
      <c r="AC201" s="30">
        <f t="shared" si="106"/>
        <v>-4.050568992844004E-19</v>
      </c>
      <c r="AD201" s="30">
        <f t="shared" si="117"/>
        <v>6.7581683823744685E-9</v>
      </c>
      <c r="AE201" s="30">
        <f t="shared" si="118"/>
        <v>-7.1561843378546456E-3</v>
      </c>
      <c r="AF201" s="30">
        <f t="shared" si="107"/>
        <v>5.712952994785965E-2</v>
      </c>
      <c r="AG201" s="30">
        <f t="shared" si="108"/>
        <v>-3.2364320140515008E-10</v>
      </c>
      <c r="AH201" s="30">
        <f t="shared" si="109"/>
        <v>-4.050568992844004E-19</v>
      </c>
      <c r="AI201" s="30">
        <f t="shared" si="119"/>
        <v>6.7201374370056543E-9</v>
      </c>
    </row>
    <row r="202" spans="1:35" x14ac:dyDescent="0.3">
      <c r="A202" s="39">
        <v>279.05902777778101</v>
      </c>
      <c r="B202">
        <v>5.0999999999999996</v>
      </c>
      <c r="C202">
        <v>7.88</v>
      </c>
      <c r="D202" s="39">
        <v>166.3</v>
      </c>
      <c r="E202" s="39"/>
      <c r="F202" s="39"/>
      <c r="G202" s="39">
        <v>279</v>
      </c>
      <c r="H202" s="40">
        <f t="shared" si="110"/>
        <v>5.0999999999999997E-2</v>
      </c>
      <c r="I202" s="41">
        <f t="shared" si="111"/>
        <v>7.88</v>
      </c>
      <c r="J202" s="39">
        <f t="shared" si="100"/>
        <v>647.6193868947521</v>
      </c>
      <c r="K202">
        <v>3.7999999999999999E-2</v>
      </c>
      <c r="L202">
        <v>8.0399999999999991</v>
      </c>
      <c r="M202" s="29">
        <f t="shared" si="101"/>
        <v>6.4285714285714293E-2</v>
      </c>
      <c r="N202" s="29">
        <f t="shared" si="101"/>
        <v>5.7142857142857148E-2</v>
      </c>
      <c r="O202" s="29">
        <f t="shared" si="101"/>
        <v>4.9999999999999996E-2</v>
      </c>
      <c r="P202" s="29">
        <f t="shared" si="101"/>
        <v>4.2857142857142858E-2</v>
      </c>
      <c r="Q202" s="54">
        <v>5.0999999999999997E-2</v>
      </c>
      <c r="R202" s="54">
        <v>7.88</v>
      </c>
      <c r="S202" s="41">
        <f t="shared" si="102"/>
        <v>8.2107019367341731</v>
      </c>
      <c r="T202" s="41">
        <f t="shared" si="91"/>
        <v>8.1668312238740928</v>
      </c>
      <c r="U202" s="41">
        <f t="shared" si="112"/>
        <v>8.1164699020001194</v>
      </c>
      <c r="V202" s="41">
        <f t="shared" si="113"/>
        <v>8.0575409959322766</v>
      </c>
      <c r="W202" s="55">
        <f t="shared" si="114"/>
        <v>8.2111944231006984</v>
      </c>
      <c r="X202" s="41">
        <f t="shared" si="115"/>
        <v>8.1561161319055167</v>
      </c>
      <c r="Y202" s="41">
        <f t="shared" si="116"/>
        <v>8.1585935077423848</v>
      </c>
      <c r="Z202" s="30">
        <f t="shared" si="103"/>
        <v>-7.3881021263621782E-3</v>
      </c>
      <c r="AA202" s="30">
        <f t="shared" si="104"/>
        <v>5.6897612159352115E-2</v>
      </c>
      <c r="AB202" s="30">
        <f t="shared" si="105"/>
        <v>-3.3677561225508474E-10</v>
      </c>
      <c r="AC202" s="30">
        <f t="shared" si="106"/>
        <v>-4.2158983394906975E-19</v>
      </c>
      <c r="AD202" s="30">
        <f t="shared" si="117"/>
        <v>6.9804571918376874E-9</v>
      </c>
      <c r="AE202" s="30">
        <f t="shared" si="118"/>
        <v>-7.0715793616947607E-3</v>
      </c>
      <c r="AF202" s="30">
        <f t="shared" si="107"/>
        <v>5.7214134924019534E-2</v>
      </c>
      <c r="AG202" s="30">
        <f t="shared" si="108"/>
        <v>-3.363678519454013E-10</v>
      </c>
      <c r="AH202" s="30">
        <f t="shared" si="109"/>
        <v>-4.2158983394906975E-19</v>
      </c>
      <c r="AI202" s="30">
        <f t="shared" si="119"/>
        <v>6.9407514462918917E-9</v>
      </c>
    </row>
    <row r="203" spans="1:35" x14ac:dyDescent="0.3">
      <c r="A203" s="39">
        <v>280.0583333333343</v>
      </c>
      <c r="B203">
        <v>4.8</v>
      </c>
      <c r="C203">
        <v>7.87</v>
      </c>
      <c r="D203" s="39"/>
      <c r="E203" s="39">
        <v>648.72355935483859</v>
      </c>
      <c r="F203" s="39">
        <v>646.01446643109534</v>
      </c>
      <c r="G203" s="39">
        <v>280</v>
      </c>
      <c r="H203" s="40">
        <f t="shared" si="110"/>
        <v>4.8000000000000001E-2</v>
      </c>
      <c r="I203" s="41">
        <f t="shared" si="111"/>
        <v>7.87</v>
      </c>
      <c r="J203" s="42">
        <f>AVERAGE(E203:F203)</f>
        <v>647.36901289296702</v>
      </c>
      <c r="K203">
        <v>3.4000000000000002E-2</v>
      </c>
      <c r="L203">
        <v>7.98</v>
      </c>
      <c r="M203" s="29">
        <f t="shared" si="101"/>
        <v>6.4285714285714293E-2</v>
      </c>
      <c r="N203" s="29">
        <f t="shared" si="101"/>
        <v>5.7142857142857148E-2</v>
      </c>
      <c r="O203" s="29">
        <f t="shared" si="101"/>
        <v>4.9999999999999996E-2</v>
      </c>
      <c r="P203" s="29">
        <f t="shared" si="101"/>
        <v>4.2857142857142858E-2</v>
      </c>
      <c r="Q203" s="54">
        <v>4.8000000000000001E-2</v>
      </c>
      <c r="R203" s="54">
        <v>7.87</v>
      </c>
      <c r="S203" s="41">
        <f t="shared" si="102"/>
        <v>8.2330756337059885</v>
      </c>
      <c r="T203" s="41">
        <f t="shared" si="91"/>
        <v>8.1894778243477457</v>
      </c>
      <c r="U203" s="41">
        <f t="shared" si="112"/>
        <v>8.139415202497684</v>
      </c>
      <c r="V203" s="41">
        <f t="shared" si="113"/>
        <v>8.0808151316491195</v>
      </c>
      <c r="W203" s="55">
        <f t="shared" si="114"/>
        <v>8.2335649918505727</v>
      </c>
      <c r="X203" s="41">
        <f t="shared" si="115"/>
        <v>8.1773956543491249</v>
      </c>
      <c r="Y203" s="41">
        <f t="shared" si="116"/>
        <v>8.1798325329182173</v>
      </c>
      <c r="Z203" s="30">
        <f t="shared" si="103"/>
        <v>-7.5087216329485611E-3</v>
      </c>
      <c r="AA203" s="30">
        <f t="shared" si="104"/>
        <v>5.6776992652765729E-2</v>
      </c>
      <c r="AB203" s="30">
        <f t="shared" si="105"/>
        <v>-3.1768053598607977E-10</v>
      </c>
      <c r="AC203" s="30">
        <f t="shared" si="106"/>
        <v>-3.9679043195206569E-19</v>
      </c>
      <c r="AD203" s="30">
        <f t="shared" si="117"/>
        <v>6.6466734985278948E-9</v>
      </c>
      <c r="AE203" s="30">
        <f t="shared" si="118"/>
        <v>-7.1988230140594247E-3</v>
      </c>
      <c r="AF203" s="30">
        <f t="shared" si="107"/>
        <v>5.7086891271654866E-2</v>
      </c>
      <c r="AG203" s="30">
        <f t="shared" si="108"/>
        <v>-3.1728130922922557E-10</v>
      </c>
      <c r="AH203" s="30">
        <f t="shared" si="109"/>
        <v>-3.9679043195206569E-19</v>
      </c>
      <c r="AI203" s="30">
        <f t="shared" si="119"/>
        <v>6.6094826528868908E-9</v>
      </c>
    </row>
    <row r="204" spans="1:35" x14ac:dyDescent="0.3">
      <c r="A204" s="39">
        <v>281.05555555555475</v>
      </c>
      <c r="B204">
        <v>5.0999999999999996</v>
      </c>
      <c r="C204">
        <v>7.85</v>
      </c>
      <c r="D204" s="39">
        <v>107.2</v>
      </c>
      <c r="E204" s="39"/>
      <c r="F204" s="39"/>
      <c r="G204" s="39">
        <v>281</v>
      </c>
      <c r="H204" s="40">
        <f t="shared" si="110"/>
        <v>5.0999999999999997E-2</v>
      </c>
      <c r="I204" s="41">
        <f t="shared" si="111"/>
        <v>7.85</v>
      </c>
      <c r="J204" s="39">
        <f>$J$203+($J$212-$J$203)*(G204-$G$203)/($G$212-$G$203)</f>
        <v>646.56638271517693</v>
      </c>
      <c r="K204">
        <v>4.2000000000000003E-2</v>
      </c>
      <c r="L204">
        <v>7.97</v>
      </c>
      <c r="M204" s="29">
        <f t="shared" si="101"/>
        <v>6.4285714285714293E-2</v>
      </c>
      <c r="N204" s="29">
        <f t="shared" si="101"/>
        <v>5.7142857142857148E-2</v>
      </c>
      <c r="O204" s="29">
        <f t="shared" si="101"/>
        <v>4.9999999999999996E-2</v>
      </c>
      <c r="P204" s="29">
        <f t="shared" si="101"/>
        <v>4.2857142857142858E-2</v>
      </c>
      <c r="Q204" s="54">
        <v>5.0999999999999997E-2</v>
      </c>
      <c r="R204" s="54">
        <v>7.85</v>
      </c>
      <c r="S204" s="41">
        <f t="shared" si="102"/>
        <v>8.2107019367341731</v>
      </c>
      <c r="T204" s="41">
        <f t="shared" si="91"/>
        <v>8.1668312238740928</v>
      </c>
      <c r="U204" s="41">
        <f t="shared" si="112"/>
        <v>8.1164699020001194</v>
      </c>
      <c r="V204" s="41">
        <f t="shared" si="113"/>
        <v>8.0575409959322766</v>
      </c>
      <c r="W204" s="55">
        <f t="shared" si="114"/>
        <v>8.2111944231006984</v>
      </c>
      <c r="X204" s="41">
        <f t="shared" si="115"/>
        <v>8.1561161319055167</v>
      </c>
      <c r="Y204" s="41">
        <f t="shared" si="116"/>
        <v>8.1585935077423848</v>
      </c>
      <c r="Z204" s="30">
        <f t="shared" si="103"/>
        <v>-7.3881021263621782E-3</v>
      </c>
      <c r="AA204" s="30">
        <f t="shared" si="104"/>
        <v>5.6897612159352115E-2</v>
      </c>
      <c r="AB204" s="30">
        <f t="shared" si="105"/>
        <v>-3.3677561225508474E-10</v>
      </c>
      <c r="AC204" s="30">
        <f t="shared" si="106"/>
        <v>-4.2158983394906975E-19</v>
      </c>
      <c r="AD204" s="30">
        <f t="shared" si="117"/>
        <v>6.9804571918376874E-9</v>
      </c>
      <c r="AE204" s="30">
        <f t="shared" si="118"/>
        <v>-7.0715793616947607E-3</v>
      </c>
      <c r="AF204" s="30">
        <f t="shared" si="107"/>
        <v>5.7214134924019534E-2</v>
      </c>
      <c r="AG204" s="30">
        <f t="shared" si="108"/>
        <v>-3.363678519454013E-10</v>
      </c>
      <c r="AH204" s="30">
        <f t="shared" si="109"/>
        <v>-4.2158983394906975E-19</v>
      </c>
      <c r="AI204" s="30">
        <f t="shared" si="119"/>
        <v>6.9407514462918917E-9</v>
      </c>
    </row>
    <row r="205" spans="1:35" x14ac:dyDescent="0.3">
      <c r="A205" s="39">
        <v>282.04305555555766</v>
      </c>
      <c r="B205">
        <v>5.3</v>
      </c>
      <c r="C205">
        <v>7.82</v>
      </c>
      <c r="D205" s="39"/>
      <c r="E205" s="39"/>
      <c r="F205" s="39"/>
      <c r="G205" s="39">
        <v>282</v>
      </c>
      <c r="H205" s="40">
        <f t="shared" si="110"/>
        <v>5.2999999999999999E-2</v>
      </c>
      <c r="I205" s="41">
        <f t="shared" si="111"/>
        <v>7.82</v>
      </c>
      <c r="J205" s="39">
        <f t="shared" ref="J205:J211" si="120">$J$203+($J$212-$J$203)*(G205-$G$203)/($G$212-$G$203)</f>
        <v>645.76375253738672</v>
      </c>
      <c r="K205">
        <v>4.2999999999999997E-2</v>
      </c>
      <c r="L205">
        <v>7.96</v>
      </c>
      <c r="M205" s="29">
        <f t="shared" si="101"/>
        <v>6.4285714285714293E-2</v>
      </c>
      <c r="N205" s="29">
        <f t="shared" si="101"/>
        <v>5.7142857142857148E-2</v>
      </c>
      <c r="O205" s="29">
        <f t="shared" si="101"/>
        <v>4.9999999999999996E-2</v>
      </c>
      <c r="P205" s="29">
        <f t="shared" si="101"/>
        <v>4.2857142857142858E-2</v>
      </c>
      <c r="Q205" s="54">
        <v>5.2999999999999999E-2</v>
      </c>
      <c r="R205" s="54">
        <v>7.82</v>
      </c>
      <c r="S205" s="41">
        <f t="shared" si="102"/>
        <v>8.196432334752151</v>
      </c>
      <c r="T205" s="41">
        <f t="shared" si="91"/>
        <v>8.1523907212048492</v>
      </c>
      <c r="U205" s="41">
        <f t="shared" si="112"/>
        <v>8.1018427786592664</v>
      </c>
      <c r="V205" s="41">
        <f t="shared" si="113"/>
        <v>8.0427089639743432</v>
      </c>
      <c r="W205" s="55">
        <f t="shared" si="114"/>
        <v>8.1969267822676102</v>
      </c>
      <c r="X205" s="41">
        <f t="shared" si="115"/>
        <v>8.1425561631008421</v>
      </c>
      <c r="Y205" s="41">
        <f t="shared" si="116"/>
        <v>8.1450582042170758</v>
      </c>
      <c r="Z205" s="30">
        <f t="shared" si="103"/>
        <v>-7.3084569996348953E-3</v>
      </c>
      <c r="AA205" s="30">
        <f t="shared" si="104"/>
        <v>5.69772572860794E-2</v>
      </c>
      <c r="AB205" s="30">
        <f t="shared" si="105"/>
        <v>-3.4950665231914404E-10</v>
      </c>
      <c r="AC205" s="30">
        <f t="shared" si="106"/>
        <v>-4.3812276861373916E-19</v>
      </c>
      <c r="AD205" s="30">
        <f t="shared" si="117"/>
        <v>7.2018461071255426E-9</v>
      </c>
      <c r="AE205" s="30">
        <f t="shared" si="118"/>
        <v>-6.9878479211801132E-3</v>
      </c>
      <c r="AF205" s="30">
        <f t="shared" si="107"/>
        <v>5.7297866364534183E-2</v>
      </c>
      <c r="AG205" s="30">
        <f t="shared" si="108"/>
        <v>-3.4909362781755589E-10</v>
      </c>
      <c r="AH205" s="30">
        <f t="shared" si="109"/>
        <v>-4.3812276861373916E-19</v>
      </c>
      <c r="AI205" s="30">
        <f t="shared" si="119"/>
        <v>7.1604743898781217E-9</v>
      </c>
    </row>
    <row r="206" spans="1:35" x14ac:dyDescent="0.3">
      <c r="A206" s="39">
        <v>283.04513888889051</v>
      </c>
      <c r="B206">
        <v>5.2</v>
      </c>
      <c r="C206">
        <v>7.84</v>
      </c>
      <c r="D206" s="39">
        <v>134.80000000000001</v>
      </c>
      <c r="E206" s="39"/>
      <c r="F206" s="39"/>
      <c r="G206" s="39">
        <v>283</v>
      </c>
      <c r="H206" s="40">
        <f t="shared" si="110"/>
        <v>5.2000000000000005E-2</v>
      </c>
      <c r="I206" s="41">
        <f t="shared" si="111"/>
        <v>7.84</v>
      </c>
      <c r="J206" s="39">
        <f t="shared" si="120"/>
        <v>644.96112235959663</v>
      </c>
      <c r="K206">
        <v>4.4999999999999998E-2</v>
      </c>
      <c r="L206">
        <v>7.9</v>
      </c>
      <c r="M206" s="29">
        <f t="shared" si="101"/>
        <v>6.4285714285714293E-2</v>
      </c>
      <c r="N206" s="29">
        <f t="shared" si="101"/>
        <v>5.7142857142857148E-2</v>
      </c>
      <c r="O206" s="29">
        <f t="shared" si="101"/>
        <v>4.9999999999999996E-2</v>
      </c>
      <c r="P206" s="29">
        <f t="shared" si="101"/>
        <v>4.2857142857142858E-2</v>
      </c>
      <c r="Q206" s="54">
        <v>5.1999999999999998E-2</v>
      </c>
      <c r="R206" s="54">
        <v>7.84</v>
      </c>
      <c r="S206" s="41">
        <f t="shared" si="102"/>
        <v>8.2035056140874012</v>
      </c>
      <c r="T206" s="41">
        <f t="shared" si="91"/>
        <v>8.1595484035556449</v>
      </c>
      <c r="U206" s="41">
        <f t="shared" si="112"/>
        <v>8.1090925856633369</v>
      </c>
      <c r="V206" s="41">
        <f t="shared" si="113"/>
        <v>8.0500598713352733</v>
      </c>
      <c r="W206" s="55">
        <f t="shared" si="114"/>
        <v>8.2039990928375772</v>
      </c>
      <c r="X206" s="41">
        <f t="shared" si="115"/>
        <v>8.1492764888825882</v>
      </c>
      <c r="Y206" s="41">
        <f t="shared" si="116"/>
        <v>8.1517664262660894</v>
      </c>
      <c r="Z206" s="30">
        <f t="shared" si="103"/>
        <v>-7.3482043330789764E-3</v>
      </c>
      <c r="AA206" s="30">
        <f t="shared" si="104"/>
        <v>5.6937509952635315E-2</v>
      </c>
      <c r="AB206" s="30">
        <f t="shared" si="105"/>
        <v>-3.4314103537220426E-10</v>
      </c>
      <c r="AC206" s="30">
        <f t="shared" si="106"/>
        <v>-4.298563012814045E-19</v>
      </c>
      <c r="AD206" s="30">
        <f t="shared" si="117"/>
        <v>7.0912616672422766E-9</v>
      </c>
      <c r="AE206" s="30">
        <f t="shared" si="118"/>
        <v>-7.0296061017111932E-3</v>
      </c>
      <c r="AF206" s="30">
        <f t="shared" si="107"/>
        <v>5.7256108184003097E-2</v>
      </c>
      <c r="AG206" s="30">
        <f t="shared" si="108"/>
        <v>-3.4273060134347449E-10</v>
      </c>
      <c r="AH206" s="30">
        <f t="shared" si="109"/>
        <v>-4.298563012814045E-19</v>
      </c>
      <c r="AI206" s="30">
        <f t="shared" si="119"/>
        <v>7.0507217132383709E-9</v>
      </c>
    </row>
    <row r="207" spans="1:35" x14ac:dyDescent="0.3">
      <c r="A207" s="39">
        <v>284.06111111111386</v>
      </c>
      <c r="B207">
        <v>4.3</v>
      </c>
      <c r="C207">
        <v>7.83</v>
      </c>
      <c r="D207" s="39"/>
      <c r="E207" s="39"/>
      <c r="F207" s="39"/>
      <c r="G207" s="39">
        <v>284</v>
      </c>
      <c r="H207" s="40">
        <f t="shared" si="110"/>
        <v>4.2999999999999997E-2</v>
      </c>
      <c r="I207" s="41">
        <f t="shared" si="111"/>
        <v>7.83</v>
      </c>
      <c r="J207" s="39">
        <f t="shared" si="120"/>
        <v>644.15849218180654</v>
      </c>
      <c r="K207">
        <v>4.9000000000000002E-2</v>
      </c>
      <c r="L207">
        <v>7.92</v>
      </c>
      <c r="M207" s="29">
        <f t="shared" si="101"/>
        <v>6.4285714285714293E-2</v>
      </c>
      <c r="N207" s="29">
        <f t="shared" si="101"/>
        <v>5.7142857142857148E-2</v>
      </c>
      <c r="O207" s="29">
        <f t="shared" si="101"/>
        <v>4.9999999999999996E-2</v>
      </c>
      <c r="P207" s="29">
        <f t="shared" si="101"/>
        <v>4.2857142857142858E-2</v>
      </c>
      <c r="Q207" s="54">
        <v>4.2999999999999997E-2</v>
      </c>
      <c r="R207" s="54">
        <v>7.83</v>
      </c>
      <c r="S207" s="41">
        <f t="shared" si="102"/>
        <v>8.2733040497485639</v>
      </c>
      <c r="T207" s="41">
        <f t="shared" si="91"/>
        <v>8.2302115997252994</v>
      </c>
      <c r="U207" s="41">
        <f t="shared" si="112"/>
        <v>8.1807043338478955</v>
      </c>
      <c r="V207" s="41">
        <f t="shared" si="113"/>
        <v>8.1227184461940318</v>
      </c>
      <c r="W207" s="55">
        <f t="shared" si="114"/>
        <v>8.2737876260715879</v>
      </c>
      <c r="X207" s="41">
        <f t="shared" si="115"/>
        <v>8.2157069588830538</v>
      </c>
      <c r="Y207" s="41">
        <f t="shared" si="116"/>
        <v>8.2180665639992352</v>
      </c>
      <c r="Z207" s="30">
        <f t="shared" si="103"/>
        <v>-7.7130010398683696E-3</v>
      </c>
      <c r="AA207" s="30">
        <f t="shared" si="104"/>
        <v>5.6572713245845924E-2</v>
      </c>
      <c r="AB207" s="30">
        <f t="shared" si="105"/>
        <v>-2.8585959168331386E-10</v>
      </c>
      <c r="AC207" s="30">
        <f t="shared" si="106"/>
        <v>-3.5545809529039219E-19</v>
      </c>
      <c r="AD207" s="30">
        <f t="shared" si="117"/>
        <v>6.0854548012264216E-9</v>
      </c>
      <c r="AE207" s="30">
        <f t="shared" si="118"/>
        <v>-7.4155321712098378E-3</v>
      </c>
      <c r="AF207" s="30">
        <f t="shared" si="107"/>
        <v>5.6870182114504453E-2</v>
      </c>
      <c r="AG207" s="30">
        <f t="shared" si="108"/>
        <v>-2.8547637754662184E-10</v>
      </c>
      <c r="AH207" s="30">
        <f t="shared" si="109"/>
        <v>-3.5545809529039219E-19</v>
      </c>
      <c r="AI207" s="30">
        <f t="shared" si="119"/>
        <v>6.0524810170831554E-9</v>
      </c>
    </row>
    <row r="208" spans="1:35" x14ac:dyDescent="0.3">
      <c r="A208" s="39">
        <v>284.9777777777781</v>
      </c>
      <c r="B208">
        <v>4.9000000000000004</v>
      </c>
      <c r="C208">
        <v>7.94</v>
      </c>
      <c r="D208" s="39"/>
      <c r="E208" s="39"/>
      <c r="F208" s="39"/>
      <c r="G208" s="39">
        <v>285</v>
      </c>
      <c r="H208" s="40">
        <f t="shared" si="110"/>
        <v>4.9000000000000002E-2</v>
      </c>
      <c r="I208" s="41">
        <f t="shared" si="111"/>
        <v>7.94</v>
      </c>
      <c r="J208" s="39">
        <f t="shared" si="120"/>
        <v>643.35586200401633</v>
      </c>
      <c r="K208">
        <v>4.4999999999999998E-2</v>
      </c>
      <c r="L208">
        <v>7.98</v>
      </c>
      <c r="M208" s="29">
        <f t="shared" si="101"/>
        <v>6.4285714285714293E-2</v>
      </c>
      <c r="N208" s="29">
        <f t="shared" si="101"/>
        <v>5.7142857142857148E-2</v>
      </c>
      <c r="O208" s="29">
        <f t="shared" si="101"/>
        <v>4.9999999999999996E-2</v>
      </c>
      <c r="P208" s="29">
        <f t="shared" si="101"/>
        <v>4.2857142857142858E-2</v>
      </c>
      <c r="Q208" s="54">
        <v>4.9000000000000002E-2</v>
      </c>
      <c r="R208" s="54">
        <v>7.94</v>
      </c>
      <c r="S208" s="41">
        <f t="shared" si="102"/>
        <v>8.225482031916215</v>
      </c>
      <c r="T208" s="41">
        <f t="shared" si="91"/>
        <v>8.1817909307405206</v>
      </c>
      <c r="U208" s="41">
        <f t="shared" si="112"/>
        <v>8.1316261029565773</v>
      </c>
      <c r="V208" s="41">
        <f t="shared" si="113"/>
        <v>8.0729133955810592</v>
      </c>
      <c r="W208" s="55">
        <f t="shared" si="114"/>
        <v>8.2259724589671048</v>
      </c>
      <c r="X208" s="41">
        <f t="shared" si="115"/>
        <v>8.170170991811629</v>
      </c>
      <c r="Y208" s="41">
        <f t="shared" si="116"/>
        <v>8.1726218448743282</v>
      </c>
      <c r="Z208" s="30">
        <f t="shared" si="103"/>
        <v>-7.4683583211600365E-3</v>
      </c>
      <c r="AA208" s="30">
        <f t="shared" si="104"/>
        <v>5.6817355964554256E-2</v>
      </c>
      <c r="AB208" s="30">
        <f t="shared" si="105"/>
        <v>-3.2404535939919348E-10</v>
      </c>
      <c r="AC208" s="30">
        <f t="shared" si="106"/>
        <v>-4.050568992844004E-19</v>
      </c>
      <c r="AD208" s="30">
        <f t="shared" si="117"/>
        <v>6.7581683823744685E-9</v>
      </c>
      <c r="AE208" s="30">
        <f t="shared" si="118"/>
        <v>-7.1561843378546456E-3</v>
      </c>
      <c r="AF208" s="30">
        <f t="shared" si="107"/>
        <v>5.712952994785965E-2</v>
      </c>
      <c r="AG208" s="30">
        <f t="shared" si="108"/>
        <v>-3.2364320140515008E-10</v>
      </c>
      <c r="AH208" s="30">
        <f t="shared" si="109"/>
        <v>-4.050568992844004E-19</v>
      </c>
      <c r="AI208" s="30">
        <f t="shared" si="119"/>
        <v>6.7201374370056543E-9</v>
      </c>
    </row>
    <row r="209" spans="1:35" x14ac:dyDescent="0.3">
      <c r="A209" s="39">
        <v>286.05208333333576</v>
      </c>
      <c r="B209">
        <v>4.5999999999999996</v>
      </c>
      <c r="C209">
        <v>7.93</v>
      </c>
      <c r="D209" s="39">
        <v>85.600000000000009</v>
      </c>
      <c r="E209" s="39"/>
      <c r="F209" s="39"/>
      <c r="G209" s="39">
        <v>286</v>
      </c>
      <c r="H209" s="40">
        <f t="shared" si="110"/>
        <v>4.5999999999999999E-2</v>
      </c>
      <c r="I209" s="41">
        <f t="shared" si="111"/>
        <v>7.93</v>
      </c>
      <c r="J209" s="39">
        <f t="shared" si="120"/>
        <v>642.55323182622624</v>
      </c>
      <c r="K209">
        <v>4.9000000000000002E-2</v>
      </c>
      <c r="L209">
        <v>7.91</v>
      </c>
      <c r="M209" s="29">
        <f t="shared" ref="M209:P224" si="121">M208</f>
        <v>6.4285714285714293E-2</v>
      </c>
      <c r="N209" s="29">
        <f t="shared" si="121"/>
        <v>5.7142857142857148E-2</v>
      </c>
      <c r="O209" s="29">
        <f t="shared" si="121"/>
        <v>4.9999999999999996E-2</v>
      </c>
      <c r="P209" s="29">
        <f t="shared" si="121"/>
        <v>4.2857142857142858E-2</v>
      </c>
      <c r="Q209" s="54">
        <v>4.5999999999999999E-2</v>
      </c>
      <c r="R209" s="54">
        <v>7.93</v>
      </c>
      <c r="S209" s="41">
        <f t="shared" si="102"/>
        <v>8.2486967580491459</v>
      </c>
      <c r="T209" s="41">
        <f t="shared" ref="T209:T272" si="122">-LOG10(($AS$15*Q209+(($AS$15*Q209)^2-4*N209*(-$AS$15*Q209*10^(-8.89)))^0.5)/(2*N209))</f>
        <v>8.2052929873187459</v>
      </c>
      <c r="U209" s="41">
        <f t="shared" si="112"/>
        <v>8.1554432608835743</v>
      </c>
      <c r="V209" s="41">
        <f t="shared" si="113"/>
        <v>8.0970782088163915</v>
      </c>
      <c r="W209" s="55">
        <f t="shared" si="114"/>
        <v>8.2491838945251423</v>
      </c>
      <c r="X209" s="41">
        <f t="shared" si="115"/>
        <v>8.1922651786666645</v>
      </c>
      <c r="Y209" s="41">
        <f t="shared" si="116"/>
        <v>8.1946726484667618</v>
      </c>
      <c r="Z209" s="30">
        <f t="shared" si="103"/>
        <v>-7.5899319508331052E-3</v>
      </c>
      <c r="AA209" s="30">
        <f t="shared" si="104"/>
        <v>5.6695782334881185E-2</v>
      </c>
      <c r="AB209" s="30">
        <f t="shared" si="105"/>
        <v>-3.0495151227882724E-10</v>
      </c>
      <c r="AC209" s="30">
        <f t="shared" si="106"/>
        <v>-3.8025749728739634E-19</v>
      </c>
      <c r="AD209" s="30">
        <f t="shared" si="117"/>
        <v>6.4229541426329658E-9</v>
      </c>
      <c r="AE209" s="30">
        <f t="shared" si="118"/>
        <v>-7.2847913098213106E-3</v>
      </c>
      <c r="AF209" s="30">
        <f t="shared" si="107"/>
        <v>5.700092297589298E-2</v>
      </c>
      <c r="AG209" s="30">
        <f t="shared" si="108"/>
        <v>-3.0455841498484042E-10</v>
      </c>
      <c r="AH209" s="30">
        <f t="shared" si="109"/>
        <v>-3.8025749728739634E-19</v>
      </c>
      <c r="AI209" s="30">
        <f t="shared" si="119"/>
        <v>6.3874476169084758E-9</v>
      </c>
    </row>
    <row r="210" spans="1:35" x14ac:dyDescent="0.3">
      <c r="A210" s="39">
        <v>287.05208333333576</v>
      </c>
      <c r="B210">
        <v>4.0999999999999996</v>
      </c>
      <c r="C210">
        <v>7.94</v>
      </c>
      <c r="D210" s="39"/>
      <c r="E210" s="39"/>
      <c r="F210" s="39"/>
      <c r="G210" s="39">
        <v>287</v>
      </c>
      <c r="H210" s="40">
        <f t="shared" si="110"/>
        <v>4.0999999999999995E-2</v>
      </c>
      <c r="I210" s="41">
        <f t="shared" si="111"/>
        <v>7.94</v>
      </c>
      <c r="J210" s="39">
        <f t="shared" si="120"/>
        <v>641.75060164843615</v>
      </c>
      <c r="K210">
        <v>4.7E-2</v>
      </c>
      <c r="L210">
        <v>7.93</v>
      </c>
      <c r="M210" s="29">
        <f t="shared" si="121"/>
        <v>6.4285714285714293E-2</v>
      </c>
      <c r="N210" s="29">
        <f t="shared" si="121"/>
        <v>5.7142857142857148E-2</v>
      </c>
      <c r="O210" s="29">
        <f t="shared" si="121"/>
        <v>4.9999999999999996E-2</v>
      </c>
      <c r="P210" s="29">
        <f t="shared" si="121"/>
        <v>4.2857142857142858E-2</v>
      </c>
      <c r="Q210" s="54">
        <v>4.1000000000000002E-2</v>
      </c>
      <c r="R210" s="54">
        <v>7.94</v>
      </c>
      <c r="S210" s="41">
        <f t="shared" si="102"/>
        <v>8.290572811279473</v>
      </c>
      <c r="T210" s="41">
        <f t="shared" si="122"/>
        <v>8.2477028406844468</v>
      </c>
      <c r="U210" s="41">
        <f t="shared" si="112"/>
        <v>8.19844096983255</v>
      </c>
      <c r="V210" s="41">
        <f t="shared" si="113"/>
        <v>8.1407276179159247</v>
      </c>
      <c r="W210" s="55">
        <f t="shared" si="114"/>
        <v>8.2910538466420558</v>
      </c>
      <c r="X210" s="41">
        <f t="shared" si="115"/>
        <v>8.232169794475741</v>
      </c>
      <c r="Y210" s="41">
        <f t="shared" si="116"/>
        <v>8.2344949086103956</v>
      </c>
      <c r="Z210" s="30">
        <f t="shared" si="103"/>
        <v>-7.7959215659019468E-3</v>
      </c>
      <c r="AA210" s="30">
        <f t="shared" si="104"/>
        <v>5.6489792719812346E-2</v>
      </c>
      <c r="AB210" s="30">
        <f t="shared" si="105"/>
        <v>-2.7313277115094257E-10</v>
      </c>
      <c r="AC210" s="30">
        <f t="shared" si="106"/>
        <v>-3.3892516062572283E-19</v>
      </c>
      <c r="AD210" s="30">
        <f t="shared" si="117"/>
        <v>5.8590904907746147E-9</v>
      </c>
      <c r="AE210" s="30">
        <f t="shared" si="118"/>
        <v>-7.50393740151057E-3</v>
      </c>
      <c r="AF210" s="30">
        <f t="shared" si="107"/>
        <v>5.6781776884203723E-2</v>
      </c>
      <c r="AG210" s="30">
        <f t="shared" si="108"/>
        <v>-2.727566226820639E-10</v>
      </c>
      <c r="AH210" s="30">
        <f t="shared" si="109"/>
        <v>-3.3892516062572283E-19</v>
      </c>
      <c r="AI210" s="30">
        <f t="shared" si="119"/>
        <v>5.8278060690189795E-9</v>
      </c>
    </row>
    <row r="211" spans="1:35" x14ac:dyDescent="0.3">
      <c r="A211" s="39">
        <v>288.05208333333576</v>
      </c>
      <c r="B211">
        <v>3.6</v>
      </c>
      <c r="C211">
        <v>7.98</v>
      </c>
      <c r="D211" s="39">
        <v>77.8</v>
      </c>
      <c r="E211" s="39"/>
      <c r="F211" s="39"/>
      <c r="G211" s="39">
        <v>288</v>
      </c>
      <c r="H211" s="40">
        <f t="shared" si="110"/>
        <v>3.6000000000000004E-2</v>
      </c>
      <c r="I211" s="41">
        <f t="shared" si="111"/>
        <v>7.98</v>
      </c>
      <c r="J211" s="39">
        <f t="shared" si="120"/>
        <v>640.94797147064594</v>
      </c>
      <c r="K211">
        <v>5.3999999999999999E-2</v>
      </c>
      <c r="L211">
        <v>7.96</v>
      </c>
      <c r="M211" s="29">
        <f t="shared" si="121"/>
        <v>6.4285714285714293E-2</v>
      </c>
      <c r="N211" s="29">
        <f t="shared" si="121"/>
        <v>5.7142857142857148E-2</v>
      </c>
      <c r="O211" s="29">
        <f t="shared" si="121"/>
        <v>4.9999999999999996E-2</v>
      </c>
      <c r="P211" s="29">
        <f t="shared" si="121"/>
        <v>4.2857142857142858E-2</v>
      </c>
      <c r="Q211" s="54">
        <v>3.5999999999999997E-2</v>
      </c>
      <c r="R211" s="54">
        <v>7.98</v>
      </c>
      <c r="S211" s="41">
        <f t="shared" si="102"/>
        <v>8.3372597881744852</v>
      </c>
      <c r="T211" s="41">
        <f t="shared" si="122"/>
        <v>8.2950068800730499</v>
      </c>
      <c r="U211" s="41">
        <f t="shared" si="112"/>
        <v>8.246428473257863</v>
      </c>
      <c r="V211" s="41">
        <f t="shared" si="113"/>
        <v>8.1894778243477457</v>
      </c>
      <c r="W211" s="55">
        <f t="shared" si="114"/>
        <v>8.337733789779131</v>
      </c>
      <c r="X211" s="41">
        <f t="shared" si="115"/>
        <v>8.2767176626537022</v>
      </c>
      <c r="Y211" s="41">
        <f t="shared" si="116"/>
        <v>8.2789471126833494</v>
      </c>
      <c r="Z211" s="30">
        <f t="shared" si="103"/>
        <v>-8.0065170393921886E-3</v>
      </c>
      <c r="AA211" s="30">
        <f t="shared" si="104"/>
        <v>5.6279197246322105E-2</v>
      </c>
      <c r="AB211" s="30">
        <f t="shared" si="105"/>
        <v>-2.4131996351810438E-10</v>
      </c>
      <c r="AC211" s="30">
        <f t="shared" si="106"/>
        <v>-2.9759282396404927E-19</v>
      </c>
      <c r="AD211" s="30">
        <f t="shared" si="117"/>
        <v>5.2878890877432456E-9</v>
      </c>
      <c r="AE211" s="30">
        <f t="shared" si="118"/>
        <v>-7.7296145374219976E-3</v>
      </c>
      <c r="AF211" s="30">
        <f t="shared" si="107"/>
        <v>5.6556099748292295E-2</v>
      </c>
      <c r="AG211" s="30">
        <f t="shared" si="108"/>
        <v>-2.4096324399407858E-10</v>
      </c>
      <c r="AH211" s="30">
        <f t="shared" si="109"/>
        <v>-2.9759282396404927E-19</v>
      </c>
      <c r="AI211" s="30">
        <f t="shared" si="119"/>
        <v>5.2608132738356601E-9</v>
      </c>
    </row>
    <row r="212" spans="1:35" x14ac:dyDescent="0.3">
      <c r="A212" s="39">
        <v>289.0444444444438</v>
      </c>
      <c r="B212">
        <v>4.0999999999999996</v>
      </c>
      <c r="C212">
        <v>7.98</v>
      </c>
      <c r="D212" s="39">
        <v>105.7</v>
      </c>
      <c r="E212" s="39">
        <v>650.50219823788552</v>
      </c>
      <c r="F212" s="39">
        <v>629.78848434782606</v>
      </c>
      <c r="G212" s="39">
        <v>289</v>
      </c>
      <c r="H212" s="40">
        <f t="shared" si="110"/>
        <v>4.0999999999999995E-2</v>
      </c>
      <c r="I212" s="41">
        <f t="shared" si="111"/>
        <v>7.98</v>
      </c>
      <c r="J212" s="42">
        <f>AVERAGE(E212:F212)</f>
        <v>640.14534129285585</v>
      </c>
      <c r="K212">
        <v>4.2999999999999997E-2</v>
      </c>
      <c r="L212">
        <v>7.95</v>
      </c>
      <c r="M212" s="29">
        <f t="shared" si="121"/>
        <v>6.4285714285714293E-2</v>
      </c>
      <c r="N212" s="29">
        <f t="shared" si="121"/>
        <v>5.7142857142857148E-2</v>
      </c>
      <c r="O212" s="29">
        <f t="shared" si="121"/>
        <v>4.9999999999999996E-2</v>
      </c>
      <c r="P212" s="29">
        <f t="shared" si="121"/>
        <v>4.2857142857142858E-2</v>
      </c>
      <c r="Q212" s="54">
        <v>4.1000000000000002E-2</v>
      </c>
      <c r="R212" s="54">
        <v>7.98</v>
      </c>
      <c r="S212" s="41">
        <f t="shared" si="102"/>
        <v>8.290572811279473</v>
      </c>
      <c r="T212" s="41">
        <f t="shared" si="122"/>
        <v>8.2477028406844468</v>
      </c>
      <c r="U212" s="41">
        <f t="shared" si="112"/>
        <v>8.19844096983255</v>
      </c>
      <c r="V212" s="41">
        <f t="shared" si="113"/>
        <v>8.1407276179159247</v>
      </c>
      <c r="W212" s="55">
        <f t="shared" si="114"/>
        <v>8.2910538466420558</v>
      </c>
      <c r="X212" s="41">
        <f t="shared" si="115"/>
        <v>8.232169794475741</v>
      </c>
      <c r="Y212" s="41">
        <f t="shared" si="116"/>
        <v>8.2344949086103956</v>
      </c>
      <c r="Z212" s="30">
        <f t="shared" si="103"/>
        <v>-7.7959215659019468E-3</v>
      </c>
      <c r="AA212" s="30">
        <f t="shared" si="104"/>
        <v>5.6489792719812346E-2</v>
      </c>
      <c r="AB212" s="30">
        <f t="shared" si="105"/>
        <v>-2.7313277115094257E-10</v>
      </c>
      <c r="AC212" s="30">
        <f t="shared" si="106"/>
        <v>-3.3892516062572283E-19</v>
      </c>
      <c r="AD212" s="30">
        <f t="shared" si="117"/>
        <v>5.8590904907746147E-9</v>
      </c>
      <c r="AE212" s="30">
        <f t="shared" si="118"/>
        <v>-7.50393740151057E-3</v>
      </c>
      <c r="AF212" s="30">
        <f t="shared" si="107"/>
        <v>5.6781776884203723E-2</v>
      </c>
      <c r="AG212" s="30">
        <f t="shared" si="108"/>
        <v>-2.727566226820639E-10</v>
      </c>
      <c r="AH212" s="30">
        <f t="shared" si="109"/>
        <v>-3.3892516062572283E-19</v>
      </c>
      <c r="AI212" s="30">
        <f t="shared" si="119"/>
        <v>5.8278060690189795E-9</v>
      </c>
    </row>
    <row r="213" spans="1:35" x14ac:dyDescent="0.3">
      <c r="A213" s="39">
        <v>290.04513888889051</v>
      </c>
      <c r="B213">
        <v>4.0999999999999996</v>
      </c>
      <c r="C213">
        <v>8</v>
      </c>
      <c r="D213" s="39"/>
      <c r="E213" s="39"/>
      <c r="F213" s="39"/>
      <c r="G213" s="39">
        <v>290</v>
      </c>
      <c r="H213" s="40">
        <f t="shared" si="110"/>
        <v>4.0999999999999995E-2</v>
      </c>
      <c r="I213" s="41">
        <f t="shared" si="111"/>
        <v>8</v>
      </c>
      <c r="J213" s="39">
        <f>$J$212+($J$219-$J$212)*(G213-$G$212)/($G$219-$G$212)</f>
        <v>636.89083897246894</v>
      </c>
      <c r="K213">
        <v>4.2000000000000003E-2</v>
      </c>
      <c r="L213">
        <v>8.06</v>
      </c>
      <c r="M213" s="29">
        <f t="shared" si="121"/>
        <v>6.4285714285714293E-2</v>
      </c>
      <c r="N213" s="29">
        <f t="shared" si="121"/>
        <v>5.7142857142857148E-2</v>
      </c>
      <c r="O213" s="29">
        <f t="shared" si="121"/>
        <v>4.9999999999999996E-2</v>
      </c>
      <c r="P213" s="29">
        <f t="shared" si="121"/>
        <v>4.2857142857142858E-2</v>
      </c>
      <c r="Q213" s="54">
        <v>4.1000000000000002E-2</v>
      </c>
      <c r="R213" s="54">
        <v>8</v>
      </c>
      <c r="S213" s="41">
        <f t="shared" si="102"/>
        <v>8.290572811279473</v>
      </c>
      <c r="T213" s="41">
        <f t="shared" si="122"/>
        <v>8.2477028406844468</v>
      </c>
      <c r="U213" s="41">
        <f t="shared" si="112"/>
        <v>8.19844096983255</v>
      </c>
      <c r="V213" s="41">
        <f t="shared" si="113"/>
        <v>8.1407276179159247</v>
      </c>
      <c r="W213" s="55">
        <f t="shared" si="114"/>
        <v>8.2910538466420558</v>
      </c>
      <c r="X213" s="41">
        <f t="shared" si="115"/>
        <v>8.232169794475741</v>
      </c>
      <c r="Y213" s="41">
        <f t="shared" si="116"/>
        <v>8.2344949086103956</v>
      </c>
      <c r="Z213" s="30">
        <f t="shared" si="103"/>
        <v>-7.7959215659019468E-3</v>
      </c>
      <c r="AA213" s="30">
        <f t="shared" si="104"/>
        <v>5.6489792719812346E-2</v>
      </c>
      <c r="AB213" s="30">
        <f t="shared" si="105"/>
        <v>-2.7313277115094257E-10</v>
      </c>
      <c r="AC213" s="30">
        <f t="shared" si="106"/>
        <v>-3.3892516062572283E-19</v>
      </c>
      <c r="AD213" s="30">
        <f t="shared" si="117"/>
        <v>5.8590904907746147E-9</v>
      </c>
      <c r="AE213" s="30">
        <f t="shared" si="118"/>
        <v>-7.50393740151057E-3</v>
      </c>
      <c r="AF213" s="30">
        <f t="shared" si="107"/>
        <v>5.6781776884203723E-2</v>
      </c>
      <c r="AG213" s="30">
        <f t="shared" si="108"/>
        <v>-2.727566226820639E-10</v>
      </c>
      <c r="AH213" s="30">
        <f t="shared" si="109"/>
        <v>-3.3892516062572283E-19</v>
      </c>
      <c r="AI213" s="30">
        <f t="shared" si="119"/>
        <v>5.8278060690189795E-9</v>
      </c>
    </row>
    <row r="214" spans="1:35" x14ac:dyDescent="0.3">
      <c r="A214" s="39">
        <v>291.06180555555329</v>
      </c>
      <c r="B214">
        <v>4.3</v>
      </c>
      <c r="C214">
        <v>7.97</v>
      </c>
      <c r="D214" s="39"/>
      <c r="E214" s="39"/>
      <c r="F214" s="39"/>
      <c r="G214" s="39">
        <v>291</v>
      </c>
      <c r="H214" s="40">
        <f t="shared" si="110"/>
        <v>4.2999999999999997E-2</v>
      </c>
      <c r="I214" s="41">
        <f t="shared" si="111"/>
        <v>7.97</v>
      </c>
      <c r="J214" s="39">
        <f t="shared" ref="J214:J218" si="123">$J$212+($J$219-$J$212)*(G214-$G$212)/($G$219-$G$212)</f>
        <v>633.63633665208215</v>
      </c>
      <c r="K214">
        <v>3.7999999999999999E-2</v>
      </c>
      <c r="L214">
        <v>8.0500000000000007</v>
      </c>
      <c r="M214" s="29">
        <f t="shared" si="121"/>
        <v>6.4285714285714293E-2</v>
      </c>
      <c r="N214" s="29">
        <f t="shared" si="121"/>
        <v>5.7142857142857148E-2</v>
      </c>
      <c r="O214" s="29">
        <f t="shared" si="121"/>
        <v>4.9999999999999996E-2</v>
      </c>
      <c r="P214" s="29">
        <f t="shared" si="121"/>
        <v>4.2857142857142858E-2</v>
      </c>
      <c r="Q214" s="54">
        <v>4.2999999999999997E-2</v>
      </c>
      <c r="R214" s="54">
        <v>7.97</v>
      </c>
      <c r="S214" s="41">
        <f t="shared" si="102"/>
        <v>8.2733040497485639</v>
      </c>
      <c r="T214" s="41">
        <f t="shared" si="122"/>
        <v>8.2302115997252994</v>
      </c>
      <c r="U214" s="41">
        <f t="shared" si="112"/>
        <v>8.1807043338478955</v>
      </c>
      <c r="V214" s="41">
        <f t="shared" si="113"/>
        <v>8.1227184461940318</v>
      </c>
      <c r="W214" s="55">
        <f t="shared" si="114"/>
        <v>8.2737876260715879</v>
      </c>
      <c r="X214" s="41">
        <f t="shared" si="115"/>
        <v>8.2157069588830538</v>
      </c>
      <c r="Y214" s="41">
        <f t="shared" si="116"/>
        <v>8.2180665639992352</v>
      </c>
      <c r="Z214" s="30">
        <f t="shared" si="103"/>
        <v>-7.7130010398683696E-3</v>
      </c>
      <c r="AA214" s="30">
        <f t="shared" si="104"/>
        <v>5.6572713245845924E-2</v>
      </c>
      <c r="AB214" s="30">
        <f t="shared" si="105"/>
        <v>-2.8585959168331386E-10</v>
      </c>
      <c r="AC214" s="30">
        <f t="shared" si="106"/>
        <v>-3.5545809529039219E-19</v>
      </c>
      <c r="AD214" s="30">
        <f t="shared" si="117"/>
        <v>6.0854548012264216E-9</v>
      </c>
      <c r="AE214" s="30">
        <f t="shared" si="118"/>
        <v>-7.4155321712098378E-3</v>
      </c>
      <c r="AF214" s="30">
        <f t="shared" si="107"/>
        <v>5.6870182114504453E-2</v>
      </c>
      <c r="AG214" s="30">
        <f t="shared" si="108"/>
        <v>-2.8547637754662184E-10</v>
      </c>
      <c r="AH214" s="30">
        <f t="shared" si="109"/>
        <v>-3.5545809529039219E-19</v>
      </c>
      <c r="AI214" s="30">
        <f t="shared" si="119"/>
        <v>6.0524810170831554E-9</v>
      </c>
    </row>
    <row r="215" spans="1:35" x14ac:dyDescent="0.3">
      <c r="A215" s="39">
        <v>292.06111111111386</v>
      </c>
      <c r="B215">
        <v>4.4000000000000004</v>
      </c>
      <c r="C215">
        <v>7.97</v>
      </c>
      <c r="D215" s="39"/>
      <c r="E215" s="39"/>
      <c r="F215" s="39"/>
      <c r="G215" s="39">
        <v>292</v>
      </c>
      <c r="H215" s="40">
        <f t="shared" si="110"/>
        <v>4.4000000000000004E-2</v>
      </c>
      <c r="I215" s="41">
        <f t="shared" si="111"/>
        <v>7.97</v>
      </c>
      <c r="J215" s="39">
        <f t="shared" si="123"/>
        <v>630.38183433169525</v>
      </c>
      <c r="K215">
        <v>2.9000000000000001E-2</v>
      </c>
      <c r="L215">
        <v>8.0500000000000007</v>
      </c>
      <c r="M215" s="29">
        <f t="shared" si="121"/>
        <v>6.4285714285714293E-2</v>
      </c>
      <c r="N215" s="29">
        <f t="shared" si="121"/>
        <v>5.7142857142857148E-2</v>
      </c>
      <c r="O215" s="29">
        <f t="shared" si="121"/>
        <v>4.9999999999999996E-2</v>
      </c>
      <c r="P215" s="29">
        <f t="shared" si="121"/>
        <v>4.2857142857142858E-2</v>
      </c>
      <c r="Q215" s="54">
        <v>4.3999999999999997E-2</v>
      </c>
      <c r="R215" s="54">
        <v>7.97</v>
      </c>
      <c r="S215" s="41">
        <f t="shared" si="102"/>
        <v>8.2649361547674456</v>
      </c>
      <c r="T215" s="41">
        <f t="shared" si="122"/>
        <v>8.2217370741401421</v>
      </c>
      <c r="U215" s="41">
        <f t="shared" si="112"/>
        <v>8.1721123897201799</v>
      </c>
      <c r="V215" s="41">
        <f t="shared" si="113"/>
        <v>8.1139963445250789</v>
      </c>
      <c r="W215" s="55">
        <f t="shared" si="114"/>
        <v>8.2654209498815074</v>
      </c>
      <c r="X215" s="41">
        <f t="shared" si="115"/>
        <v>8.2077330243795696</v>
      </c>
      <c r="Y215" s="41">
        <f t="shared" si="116"/>
        <v>8.2101090937308765</v>
      </c>
      <c r="Z215" s="30">
        <f t="shared" si="103"/>
        <v>-7.6718066322326575E-3</v>
      </c>
      <c r="AA215" s="30">
        <f t="shared" si="104"/>
        <v>5.6613907653481635E-2</v>
      </c>
      <c r="AB215" s="30">
        <f t="shared" si="105"/>
        <v>-2.9222334443757499E-10</v>
      </c>
      <c r="AC215" s="30">
        <f t="shared" si="106"/>
        <v>-3.6372456262272694E-19</v>
      </c>
      <c r="AD215" s="30">
        <f t="shared" si="117"/>
        <v>6.1982198368529089E-9</v>
      </c>
      <c r="AE215" s="30">
        <f t="shared" si="118"/>
        <v>-7.3717076691638336E-3</v>
      </c>
      <c r="AF215" s="30">
        <f t="shared" si="107"/>
        <v>5.691400661655046E-2</v>
      </c>
      <c r="AG215" s="30">
        <f t="shared" si="108"/>
        <v>-2.9183674208293798E-10</v>
      </c>
      <c r="AH215" s="30">
        <f t="shared" si="109"/>
        <v>-3.6372456262272694E-19</v>
      </c>
      <c r="AI215" s="30">
        <f t="shared" si="119"/>
        <v>6.1644013412981116E-9</v>
      </c>
    </row>
    <row r="216" spans="1:35" x14ac:dyDescent="0.3">
      <c r="A216" s="39">
        <v>293.06180555555329</v>
      </c>
      <c r="B216">
        <v>4.4000000000000004</v>
      </c>
      <c r="C216">
        <v>7.96</v>
      </c>
      <c r="D216" s="39">
        <v>84.8</v>
      </c>
      <c r="E216" s="39"/>
      <c r="F216" s="39"/>
      <c r="G216" s="39">
        <v>293</v>
      </c>
      <c r="H216" s="40">
        <f t="shared" si="110"/>
        <v>4.4000000000000004E-2</v>
      </c>
      <c r="I216" s="41">
        <f t="shared" si="111"/>
        <v>7.96</v>
      </c>
      <c r="J216" s="39">
        <f t="shared" si="123"/>
        <v>627.12733201130845</v>
      </c>
      <c r="K216">
        <v>4.2000000000000003E-2</v>
      </c>
      <c r="L216">
        <v>8.0299999999999994</v>
      </c>
      <c r="M216" s="29">
        <f t="shared" si="121"/>
        <v>6.4285714285714293E-2</v>
      </c>
      <c r="N216" s="29">
        <f t="shared" si="121"/>
        <v>5.7142857142857148E-2</v>
      </c>
      <c r="O216" s="29">
        <f t="shared" si="121"/>
        <v>4.9999999999999996E-2</v>
      </c>
      <c r="P216" s="29">
        <f t="shared" si="121"/>
        <v>4.2857142857142858E-2</v>
      </c>
      <c r="Q216" s="54">
        <v>4.3999999999999997E-2</v>
      </c>
      <c r="R216" s="54">
        <v>7.96</v>
      </c>
      <c r="S216" s="41">
        <f t="shared" si="102"/>
        <v>8.2649361547674456</v>
      </c>
      <c r="T216" s="41">
        <f t="shared" si="122"/>
        <v>8.2217370741401421</v>
      </c>
      <c r="U216" s="41">
        <f t="shared" si="112"/>
        <v>8.1721123897201799</v>
      </c>
      <c r="V216" s="41">
        <f t="shared" si="113"/>
        <v>8.1139963445250789</v>
      </c>
      <c r="W216" s="55">
        <f t="shared" si="114"/>
        <v>8.2654209498815074</v>
      </c>
      <c r="X216" s="41">
        <f t="shared" si="115"/>
        <v>8.2077330243795696</v>
      </c>
      <c r="Y216" s="41">
        <f t="shared" si="116"/>
        <v>8.2101090937308765</v>
      </c>
      <c r="Z216" s="30">
        <f t="shared" si="103"/>
        <v>-7.6718066322326575E-3</v>
      </c>
      <c r="AA216" s="30">
        <f t="shared" si="104"/>
        <v>5.6613907653481635E-2</v>
      </c>
      <c r="AB216" s="30">
        <f t="shared" si="105"/>
        <v>-2.9222334443757499E-10</v>
      </c>
      <c r="AC216" s="30">
        <f t="shared" si="106"/>
        <v>-3.6372456262272694E-19</v>
      </c>
      <c r="AD216" s="30">
        <f t="shared" si="117"/>
        <v>6.1982198368529089E-9</v>
      </c>
      <c r="AE216" s="30">
        <f t="shared" si="118"/>
        <v>-7.3717076691638336E-3</v>
      </c>
      <c r="AF216" s="30">
        <f t="shared" si="107"/>
        <v>5.691400661655046E-2</v>
      </c>
      <c r="AG216" s="30">
        <f t="shared" si="108"/>
        <v>-2.9183674208293798E-10</v>
      </c>
      <c r="AH216" s="30">
        <f t="shared" si="109"/>
        <v>-3.6372456262272694E-19</v>
      </c>
      <c r="AI216" s="30">
        <f t="shared" si="119"/>
        <v>6.1644013412981116E-9</v>
      </c>
    </row>
    <row r="217" spans="1:35" x14ac:dyDescent="0.3">
      <c r="A217" s="39">
        <v>294.06180555555329</v>
      </c>
      <c r="B217">
        <v>4.9000000000000004</v>
      </c>
      <c r="C217">
        <v>7.96</v>
      </c>
      <c r="D217" s="39"/>
      <c r="E217" s="39"/>
      <c r="F217" s="39"/>
      <c r="G217" s="39">
        <v>294</v>
      </c>
      <c r="H217" s="40">
        <f t="shared" si="110"/>
        <v>4.9000000000000002E-2</v>
      </c>
      <c r="I217" s="41">
        <f t="shared" si="111"/>
        <v>7.96</v>
      </c>
      <c r="J217" s="39">
        <f t="shared" si="123"/>
        <v>623.87282969092155</v>
      </c>
      <c r="K217">
        <v>3.2000000000000001E-2</v>
      </c>
      <c r="L217">
        <v>8.09</v>
      </c>
      <c r="M217" s="29">
        <f t="shared" si="121"/>
        <v>6.4285714285714293E-2</v>
      </c>
      <c r="N217" s="29">
        <f t="shared" si="121"/>
        <v>5.7142857142857148E-2</v>
      </c>
      <c r="O217" s="29">
        <f t="shared" si="121"/>
        <v>4.9999999999999996E-2</v>
      </c>
      <c r="P217" s="29">
        <f t="shared" si="121"/>
        <v>4.2857142857142858E-2</v>
      </c>
      <c r="Q217" s="54">
        <v>4.9000000000000002E-2</v>
      </c>
      <c r="R217" s="54">
        <v>7.96</v>
      </c>
      <c r="S217" s="41">
        <f t="shared" si="102"/>
        <v>8.225482031916215</v>
      </c>
      <c r="T217" s="41">
        <f t="shared" si="122"/>
        <v>8.1817909307405206</v>
      </c>
      <c r="U217" s="41">
        <f t="shared" si="112"/>
        <v>8.1316261029565773</v>
      </c>
      <c r="V217" s="41">
        <f t="shared" si="113"/>
        <v>8.0729133955810592</v>
      </c>
      <c r="W217" s="55">
        <f t="shared" si="114"/>
        <v>8.2259724589671048</v>
      </c>
      <c r="X217" s="41">
        <f t="shared" si="115"/>
        <v>8.170170991811629</v>
      </c>
      <c r="Y217" s="41">
        <f t="shared" si="116"/>
        <v>8.1726218448743282</v>
      </c>
      <c r="Z217" s="30">
        <f t="shared" si="103"/>
        <v>-7.4683583211600365E-3</v>
      </c>
      <c r="AA217" s="30">
        <f t="shared" si="104"/>
        <v>5.6817355964554256E-2</v>
      </c>
      <c r="AB217" s="30">
        <f t="shared" si="105"/>
        <v>-3.2404535939919348E-10</v>
      </c>
      <c r="AC217" s="30">
        <f t="shared" si="106"/>
        <v>-4.050568992844004E-19</v>
      </c>
      <c r="AD217" s="30">
        <f t="shared" si="117"/>
        <v>6.7581683823744685E-9</v>
      </c>
      <c r="AE217" s="30">
        <f t="shared" si="118"/>
        <v>-7.1561843378546456E-3</v>
      </c>
      <c r="AF217" s="30">
        <f t="shared" si="107"/>
        <v>5.712952994785965E-2</v>
      </c>
      <c r="AG217" s="30">
        <f t="shared" si="108"/>
        <v>-3.2364320140515008E-10</v>
      </c>
      <c r="AH217" s="30">
        <f t="shared" si="109"/>
        <v>-4.050568992844004E-19</v>
      </c>
      <c r="AI217" s="30">
        <f t="shared" si="119"/>
        <v>6.7201374370056543E-9</v>
      </c>
    </row>
    <row r="218" spans="1:35" x14ac:dyDescent="0.3">
      <c r="A218" s="39">
        <v>295.05972222222044</v>
      </c>
      <c r="B218">
        <v>5</v>
      </c>
      <c r="C218">
        <v>7.93</v>
      </c>
      <c r="D218" s="39">
        <v>69.599999999999994</v>
      </c>
      <c r="E218" s="39"/>
      <c r="F218" s="39"/>
      <c r="G218" s="39">
        <v>295</v>
      </c>
      <c r="H218" s="40">
        <f t="shared" si="110"/>
        <v>0.05</v>
      </c>
      <c r="I218" s="41">
        <f t="shared" si="111"/>
        <v>7.93</v>
      </c>
      <c r="J218" s="39">
        <f t="shared" si="123"/>
        <v>620.61832737053476</v>
      </c>
      <c r="K218">
        <v>3.3000000000000002E-2</v>
      </c>
      <c r="L218">
        <v>8.02</v>
      </c>
      <c r="M218" s="29">
        <f t="shared" si="121"/>
        <v>6.4285714285714293E-2</v>
      </c>
      <c r="N218" s="29">
        <f t="shared" si="121"/>
        <v>5.7142857142857148E-2</v>
      </c>
      <c r="O218" s="29">
        <f t="shared" si="121"/>
        <v>4.9999999999999996E-2</v>
      </c>
      <c r="P218" s="29">
        <f t="shared" si="121"/>
        <v>4.2857142857142858E-2</v>
      </c>
      <c r="Q218" s="54">
        <v>0.05</v>
      </c>
      <c r="R218" s="54">
        <v>7.93</v>
      </c>
      <c r="S218" s="41">
        <f t="shared" si="102"/>
        <v>8.2180258178137748</v>
      </c>
      <c r="T218" s="41">
        <f t="shared" si="122"/>
        <v>8.174243779245753</v>
      </c>
      <c r="U218" s="41">
        <f t="shared" si="112"/>
        <v>8.12397942039639</v>
      </c>
      <c r="V218" s="41">
        <f t="shared" si="113"/>
        <v>8.0651571434707279</v>
      </c>
      <c r="W218" s="55">
        <f t="shared" si="114"/>
        <v>8.2185172872673835</v>
      </c>
      <c r="X218" s="41">
        <f t="shared" si="115"/>
        <v>8.1630794361719818</v>
      </c>
      <c r="Y218" s="41">
        <f t="shared" si="116"/>
        <v>8.1655437861034663</v>
      </c>
      <c r="Z218" s="30">
        <f t="shared" si="103"/>
        <v>-7.4281526579811248E-3</v>
      </c>
      <c r="AA218" s="30">
        <f t="shared" si="104"/>
        <v>5.6857561627733172E-2</v>
      </c>
      <c r="AB218" s="30">
        <f t="shared" si="105"/>
        <v>-3.3041038590305785E-10</v>
      </c>
      <c r="AC218" s="30">
        <f t="shared" si="106"/>
        <v>-4.1332336661673515E-19</v>
      </c>
      <c r="AD218" s="30">
        <f t="shared" si="117"/>
        <v>6.8694278081766457E-9</v>
      </c>
      <c r="AE218" s="30">
        <f t="shared" si="118"/>
        <v>-7.1137709714924847E-3</v>
      </c>
      <c r="AF218" s="30">
        <f t="shared" si="107"/>
        <v>5.7171943314221811E-2</v>
      </c>
      <c r="AG218" s="30">
        <f t="shared" si="108"/>
        <v>-3.3000538383637835E-10</v>
      </c>
      <c r="AH218" s="30">
        <f t="shared" si="109"/>
        <v>-4.1332336661673515E-19</v>
      </c>
      <c r="AI218" s="30">
        <f t="shared" si="119"/>
        <v>6.8305584797741932E-9</v>
      </c>
    </row>
    <row r="219" spans="1:35" x14ac:dyDescent="0.3">
      <c r="A219" s="39">
        <v>296.0583333333343</v>
      </c>
      <c r="B219">
        <v>4.8</v>
      </c>
      <c r="C219">
        <v>7.98</v>
      </c>
      <c r="D219" s="39"/>
      <c r="E219" s="39">
        <v>611.14657324218751</v>
      </c>
      <c r="F219" s="39">
        <v>623.58107685810808</v>
      </c>
      <c r="G219" s="39">
        <v>296</v>
      </c>
      <c r="H219" s="40">
        <f t="shared" si="110"/>
        <v>4.8000000000000001E-2</v>
      </c>
      <c r="I219" s="41">
        <f t="shared" si="111"/>
        <v>7.98</v>
      </c>
      <c r="J219" s="42">
        <f>AVERAGE(E219:F219)</f>
        <v>617.36382505014785</v>
      </c>
      <c r="K219">
        <v>3.1E-2</v>
      </c>
      <c r="L219">
        <v>8.0500000000000007</v>
      </c>
      <c r="M219" s="29">
        <f t="shared" si="121"/>
        <v>6.4285714285714293E-2</v>
      </c>
      <c r="N219" s="29">
        <f t="shared" si="121"/>
        <v>5.7142857142857148E-2</v>
      </c>
      <c r="O219" s="29">
        <f t="shared" si="121"/>
        <v>4.9999999999999996E-2</v>
      </c>
      <c r="P219" s="29">
        <f t="shared" si="121"/>
        <v>4.2857142857142858E-2</v>
      </c>
      <c r="Q219" s="54">
        <v>4.8000000000000001E-2</v>
      </c>
      <c r="R219" s="54">
        <v>7.98</v>
      </c>
      <c r="S219" s="41">
        <f t="shared" si="102"/>
        <v>8.2330756337059885</v>
      </c>
      <c r="T219" s="41">
        <f t="shared" si="122"/>
        <v>8.1894778243477457</v>
      </c>
      <c r="U219" s="41">
        <f t="shared" si="112"/>
        <v>8.139415202497684</v>
      </c>
      <c r="V219" s="41">
        <f t="shared" si="113"/>
        <v>8.0808151316491195</v>
      </c>
      <c r="W219" s="55">
        <f t="shared" si="114"/>
        <v>8.2335649918505727</v>
      </c>
      <c r="X219" s="41">
        <f t="shared" si="115"/>
        <v>8.1773956543491249</v>
      </c>
      <c r="Y219" s="41">
        <f t="shared" si="116"/>
        <v>8.1798325329182173</v>
      </c>
      <c r="Z219" s="30">
        <f t="shared" si="103"/>
        <v>-7.5087216329485611E-3</v>
      </c>
      <c r="AA219" s="30">
        <f t="shared" si="104"/>
        <v>5.6776992652765729E-2</v>
      </c>
      <c r="AB219" s="30">
        <f t="shared" si="105"/>
        <v>-3.1768053598607977E-10</v>
      </c>
      <c r="AC219" s="30">
        <f t="shared" si="106"/>
        <v>-3.9679043195206569E-19</v>
      </c>
      <c r="AD219" s="30">
        <f t="shared" si="117"/>
        <v>6.6466734985278948E-9</v>
      </c>
      <c r="AE219" s="30">
        <f t="shared" si="118"/>
        <v>-7.1988230140594247E-3</v>
      </c>
      <c r="AF219" s="30">
        <f t="shared" si="107"/>
        <v>5.7086891271654866E-2</v>
      </c>
      <c r="AG219" s="30">
        <f t="shared" si="108"/>
        <v>-3.1728130922922557E-10</v>
      </c>
      <c r="AH219" s="30">
        <f t="shared" si="109"/>
        <v>-3.9679043195206569E-19</v>
      </c>
      <c r="AI219" s="30">
        <f t="shared" si="119"/>
        <v>6.6094826528868908E-9</v>
      </c>
    </row>
    <row r="220" spans="1:35" x14ac:dyDescent="0.3">
      <c r="A220" s="39">
        <v>297.0583333333343</v>
      </c>
      <c r="B220">
        <v>4.8</v>
      </c>
      <c r="C220">
        <v>7.97</v>
      </c>
      <c r="D220" s="39">
        <v>53.5</v>
      </c>
      <c r="E220" s="39"/>
      <c r="F220" s="39"/>
      <c r="G220" s="39">
        <v>297</v>
      </c>
      <c r="H220" s="40">
        <f t="shared" si="110"/>
        <v>4.8000000000000001E-2</v>
      </c>
      <c r="I220" s="41">
        <f t="shared" si="111"/>
        <v>7.97</v>
      </c>
      <c r="J220" s="39">
        <f>$J$219+($J$232-$J$219)*(G220-$G$219)/($G$232-$G$219)</f>
        <v>619.11657161595542</v>
      </c>
      <c r="K220">
        <v>3.5999999999999997E-2</v>
      </c>
      <c r="L220">
        <v>8.06</v>
      </c>
      <c r="M220" s="29">
        <f t="shared" si="121"/>
        <v>6.4285714285714293E-2</v>
      </c>
      <c r="N220" s="29">
        <f t="shared" si="121"/>
        <v>5.7142857142857148E-2</v>
      </c>
      <c r="O220" s="29">
        <f t="shared" si="121"/>
        <v>4.9999999999999996E-2</v>
      </c>
      <c r="P220" s="29">
        <f t="shared" si="121"/>
        <v>4.2857142857142858E-2</v>
      </c>
      <c r="Q220" s="54">
        <v>4.8000000000000001E-2</v>
      </c>
      <c r="R220" s="54">
        <v>7.97</v>
      </c>
      <c r="S220" s="41">
        <f t="shared" si="102"/>
        <v>8.2330756337059885</v>
      </c>
      <c r="T220" s="41">
        <f t="shared" si="122"/>
        <v>8.1894778243477457</v>
      </c>
      <c r="U220" s="41">
        <f t="shared" si="112"/>
        <v>8.139415202497684</v>
      </c>
      <c r="V220" s="41">
        <f t="shared" si="113"/>
        <v>8.0808151316491195</v>
      </c>
      <c r="W220" s="55">
        <f t="shared" si="114"/>
        <v>8.2335649918505727</v>
      </c>
      <c r="X220" s="41">
        <f t="shared" si="115"/>
        <v>8.1773956543491249</v>
      </c>
      <c r="Y220" s="41">
        <f t="shared" si="116"/>
        <v>8.1798325329182173</v>
      </c>
      <c r="Z220" s="30">
        <f t="shared" si="103"/>
        <v>-7.5087216329485611E-3</v>
      </c>
      <c r="AA220" s="30">
        <f t="shared" si="104"/>
        <v>5.6776992652765729E-2</v>
      </c>
      <c r="AB220" s="30">
        <f t="shared" si="105"/>
        <v>-3.1768053598607977E-10</v>
      </c>
      <c r="AC220" s="30">
        <f t="shared" si="106"/>
        <v>-3.9679043195206569E-19</v>
      </c>
      <c r="AD220" s="30">
        <f t="shared" si="117"/>
        <v>6.6466734985278948E-9</v>
      </c>
      <c r="AE220" s="30">
        <f t="shared" si="118"/>
        <v>-7.1988230140594247E-3</v>
      </c>
      <c r="AF220" s="30">
        <f t="shared" si="107"/>
        <v>5.7086891271654866E-2</v>
      </c>
      <c r="AG220" s="30">
        <f t="shared" si="108"/>
        <v>-3.1728130922922557E-10</v>
      </c>
      <c r="AH220" s="30">
        <f t="shared" si="109"/>
        <v>-3.9679043195206569E-19</v>
      </c>
      <c r="AI220" s="30">
        <f t="shared" si="119"/>
        <v>6.6094826528868908E-9</v>
      </c>
    </row>
    <row r="221" spans="1:35" x14ac:dyDescent="0.3">
      <c r="A221" s="39">
        <v>298.05069444444234</v>
      </c>
      <c r="B221">
        <v>5.6</v>
      </c>
      <c r="C221">
        <v>7.9</v>
      </c>
      <c r="D221" s="39"/>
      <c r="E221" s="39"/>
      <c r="F221" s="39"/>
      <c r="G221" s="39">
        <v>298</v>
      </c>
      <c r="H221" s="40">
        <f t="shared" si="110"/>
        <v>5.5999999999999994E-2</v>
      </c>
      <c r="I221" s="41">
        <f t="shared" si="111"/>
        <v>7.9</v>
      </c>
      <c r="J221" s="39">
        <f t="shared" ref="J221:J231" si="124">$J$219+($J$232-$J$219)*(G221-$G$219)/($G$232-$G$219)</f>
        <v>620.86931818176299</v>
      </c>
      <c r="K221">
        <v>3.4000000000000002E-2</v>
      </c>
      <c r="L221">
        <v>8.02</v>
      </c>
      <c r="M221" s="29">
        <f t="shared" si="121"/>
        <v>6.4285714285714293E-2</v>
      </c>
      <c r="N221" s="29">
        <f t="shared" si="121"/>
        <v>5.7142857142857148E-2</v>
      </c>
      <c r="O221" s="29">
        <f t="shared" si="121"/>
        <v>4.9999999999999996E-2</v>
      </c>
      <c r="P221" s="29">
        <f t="shared" si="121"/>
        <v>4.2857142857142858E-2</v>
      </c>
      <c r="Q221" s="54">
        <v>5.6000000000000001E-2</v>
      </c>
      <c r="R221" s="54">
        <v>7.9</v>
      </c>
      <c r="S221" s="41">
        <f t="shared" si="102"/>
        <v>8.1759091156900485</v>
      </c>
      <c r="T221" s="41">
        <f t="shared" si="122"/>
        <v>8.1316261029565773</v>
      </c>
      <c r="U221" s="41">
        <f t="shared" si="112"/>
        <v>8.0808151316491195</v>
      </c>
      <c r="V221" s="41">
        <f t="shared" si="113"/>
        <v>8.0213932224850151</v>
      </c>
      <c r="W221" s="55">
        <f t="shared" si="114"/>
        <v>8.1764063362228434</v>
      </c>
      <c r="X221" s="41">
        <f t="shared" si="115"/>
        <v>8.1230709835759818</v>
      </c>
      <c r="Y221" s="41">
        <f t="shared" si="116"/>
        <v>8.1256066535078837</v>
      </c>
      <c r="Z221" s="30">
        <f t="shared" si="103"/>
        <v>-7.1900965255638546E-3</v>
      </c>
      <c r="AA221" s="30">
        <f t="shared" si="104"/>
        <v>5.7095617760150437E-2</v>
      </c>
      <c r="AB221" s="30">
        <f t="shared" si="105"/>
        <v>-3.6860463878577418E-10</v>
      </c>
      <c r="AC221" s="30">
        <f t="shared" si="106"/>
        <v>-4.6292217061074331E-19</v>
      </c>
      <c r="AD221" s="30">
        <f t="shared" si="117"/>
        <v>7.5323244105045801E-9</v>
      </c>
      <c r="AE221" s="30">
        <f t="shared" si="118"/>
        <v>-6.8638330102160743E-3</v>
      </c>
      <c r="AF221" s="30">
        <f t="shared" si="107"/>
        <v>5.7421881275498216E-2</v>
      </c>
      <c r="AG221" s="30">
        <f t="shared" si="108"/>
        <v>-3.6818432995839356E-10</v>
      </c>
      <c r="AH221" s="30">
        <f t="shared" si="109"/>
        <v>-4.6292217061074331E-19</v>
      </c>
      <c r="AI221" s="30">
        <f t="shared" si="119"/>
        <v>7.4884743489031821E-9</v>
      </c>
    </row>
    <row r="222" spans="1:35" x14ac:dyDescent="0.3">
      <c r="A222" s="39">
        <v>299.01666666667006</v>
      </c>
      <c r="B222">
        <v>5.8</v>
      </c>
      <c r="C222">
        <v>7.9</v>
      </c>
      <c r="D222" s="39"/>
      <c r="E222" s="39"/>
      <c r="F222" s="39"/>
      <c r="G222" s="39">
        <v>299</v>
      </c>
      <c r="H222" s="40">
        <f t="shared" si="110"/>
        <v>5.7999999999999996E-2</v>
      </c>
      <c r="I222" s="41">
        <f t="shared" si="111"/>
        <v>7.9</v>
      </c>
      <c r="J222" s="39">
        <f t="shared" si="124"/>
        <v>622.62206474757056</v>
      </c>
      <c r="K222">
        <v>3.9E-2</v>
      </c>
      <c r="L222">
        <v>8.06</v>
      </c>
      <c r="M222" s="29">
        <f t="shared" si="121"/>
        <v>6.4285714285714293E-2</v>
      </c>
      <c r="N222" s="29">
        <f t="shared" si="121"/>
        <v>5.7142857142857148E-2</v>
      </c>
      <c r="O222" s="29">
        <f t="shared" si="121"/>
        <v>4.9999999999999996E-2</v>
      </c>
      <c r="P222" s="29">
        <f t="shared" si="121"/>
        <v>4.2857142857142858E-2</v>
      </c>
      <c r="Q222" s="54">
        <v>5.8000000000000003E-2</v>
      </c>
      <c r="R222" s="54">
        <v>7.9</v>
      </c>
      <c r="S222" s="41">
        <f t="shared" si="102"/>
        <v>8.1627694960624577</v>
      </c>
      <c r="T222" s="41">
        <f t="shared" si="122"/>
        <v>8.1183346985844018</v>
      </c>
      <c r="U222" s="41">
        <f t="shared" si="112"/>
        <v>8.0673586896448466</v>
      </c>
      <c r="V222" s="41">
        <f t="shared" si="113"/>
        <v>8.0077564417581257</v>
      </c>
      <c r="W222" s="55">
        <f t="shared" si="114"/>
        <v>8.1632684619288316</v>
      </c>
      <c r="X222" s="41">
        <f t="shared" si="115"/>
        <v>8.1106073969307353</v>
      </c>
      <c r="Y222" s="41">
        <f t="shared" si="116"/>
        <v>8.1131633140982835</v>
      </c>
      <c r="Z222" s="30">
        <f t="shared" si="103"/>
        <v>-7.1119045298844163E-3</v>
      </c>
      <c r="AA222" s="30">
        <f t="shared" si="104"/>
        <v>5.7173809755829877E-2</v>
      </c>
      <c r="AB222" s="30">
        <f t="shared" si="105"/>
        <v>-3.813375508452544E-10</v>
      </c>
      <c r="AC222" s="30">
        <f t="shared" si="106"/>
        <v>-4.7945510527541281E-19</v>
      </c>
      <c r="AD222" s="30">
        <f t="shared" si="117"/>
        <v>7.751622293451523E-9</v>
      </c>
      <c r="AE222" s="30">
        <f t="shared" si="118"/>
        <v>-6.7821771966616509E-3</v>
      </c>
      <c r="AF222" s="30">
        <f t="shared" si="107"/>
        <v>5.7503537089052641E-2</v>
      </c>
      <c r="AG222" s="30">
        <f t="shared" si="108"/>
        <v>-3.8091277975604919E-10</v>
      </c>
      <c r="AH222" s="30">
        <f t="shared" si="109"/>
        <v>-4.7945510527541281E-19</v>
      </c>
      <c r="AI222" s="30">
        <f t="shared" si="119"/>
        <v>7.7061362947118063E-9</v>
      </c>
    </row>
    <row r="223" spans="1:35" x14ac:dyDescent="0.3">
      <c r="A223" s="39">
        <v>300.02986111111386</v>
      </c>
      <c r="B223">
        <v>6</v>
      </c>
      <c r="C223">
        <v>7.86</v>
      </c>
      <c r="D223" s="39"/>
      <c r="E223" s="39"/>
      <c r="F223" s="39"/>
      <c r="G223" s="39">
        <v>300</v>
      </c>
      <c r="H223" s="40">
        <f t="shared" si="110"/>
        <v>0.06</v>
      </c>
      <c r="I223" s="41">
        <f t="shared" si="111"/>
        <v>7.86</v>
      </c>
      <c r="J223" s="39">
        <f t="shared" si="124"/>
        <v>624.37481131337813</v>
      </c>
      <c r="K223">
        <v>0.04</v>
      </c>
      <c r="L223">
        <v>8.0299999999999994</v>
      </c>
      <c r="M223" s="29">
        <f t="shared" si="121"/>
        <v>6.4285714285714293E-2</v>
      </c>
      <c r="N223" s="29">
        <f t="shared" si="121"/>
        <v>5.7142857142857148E-2</v>
      </c>
      <c r="O223" s="29">
        <f t="shared" si="121"/>
        <v>4.9999999999999996E-2</v>
      </c>
      <c r="P223" s="29">
        <f t="shared" si="121"/>
        <v>4.2857142857142858E-2</v>
      </c>
      <c r="Q223" s="54">
        <v>0.06</v>
      </c>
      <c r="R223" s="54">
        <v>7.86</v>
      </c>
      <c r="S223" s="41">
        <f t="shared" si="102"/>
        <v>8.1500318765899369</v>
      </c>
      <c r="T223" s="41">
        <f t="shared" si="122"/>
        <v>8.1054520268102319</v>
      </c>
      <c r="U223" s="41">
        <f t="shared" si="112"/>
        <v>8.0543185525619556</v>
      </c>
      <c r="V223" s="41">
        <f t="shared" si="113"/>
        <v>7.9945445484612616</v>
      </c>
      <c r="W223" s="55">
        <f t="shared" si="114"/>
        <v>8.1505325116450216</v>
      </c>
      <c r="X223" s="41">
        <f t="shared" si="115"/>
        <v>8.0985341208570212</v>
      </c>
      <c r="Y223" s="41">
        <f t="shared" si="116"/>
        <v>8.1011086055231196</v>
      </c>
      <c r="Z223" s="30">
        <f t="shared" si="103"/>
        <v>-7.0342677325131962E-3</v>
      </c>
      <c r="AA223" s="30">
        <f t="shared" si="104"/>
        <v>5.7251446553201094E-2</v>
      </c>
      <c r="AB223" s="30">
        <f t="shared" si="105"/>
        <v>-3.9407117813870621E-10</v>
      </c>
      <c r="AC223" s="30">
        <f t="shared" si="106"/>
        <v>-4.9598803994008212E-19</v>
      </c>
      <c r="AD223" s="30">
        <f t="shared" si="117"/>
        <v>7.9701386979783515E-9</v>
      </c>
      <c r="AE223" s="30">
        <f t="shared" si="118"/>
        <v>-6.7013128960039386E-3</v>
      </c>
      <c r="AF223" s="30">
        <f t="shared" si="107"/>
        <v>5.7584401389710355E-2</v>
      </c>
      <c r="AG223" s="30">
        <f t="shared" si="108"/>
        <v>-3.9364224921983912E-10</v>
      </c>
      <c r="AH223" s="30">
        <f t="shared" si="109"/>
        <v>-4.9598803994008212E-19</v>
      </c>
      <c r="AI223" s="30">
        <f t="shared" si="119"/>
        <v>7.9230317171000759E-9</v>
      </c>
    </row>
    <row r="224" spans="1:35" x14ac:dyDescent="0.3">
      <c r="A224" s="39">
        <v>301.03472222221899</v>
      </c>
      <c r="B224">
        <v>5.8</v>
      </c>
      <c r="C224">
        <v>7.93</v>
      </c>
      <c r="D224" s="39"/>
      <c r="E224" s="39"/>
      <c r="F224" s="39"/>
      <c r="G224" s="39">
        <v>301</v>
      </c>
      <c r="H224" s="40">
        <f t="shared" si="110"/>
        <v>5.7999999999999996E-2</v>
      </c>
      <c r="I224" s="41">
        <f t="shared" si="111"/>
        <v>7.93</v>
      </c>
      <c r="J224" s="39">
        <f t="shared" si="124"/>
        <v>626.1275578791857</v>
      </c>
      <c r="K224">
        <v>3.9E-2</v>
      </c>
      <c r="L224">
        <v>8.0399999999999991</v>
      </c>
      <c r="M224" s="29">
        <f t="shared" si="121"/>
        <v>6.4285714285714293E-2</v>
      </c>
      <c r="N224" s="29">
        <f t="shared" si="121"/>
        <v>5.7142857142857148E-2</v>
      </c>
      <c r="O224" s="29">
        <f t="shared" si="121"/>
        <v>4.9999999999999996E-2</v>
      </c>
      <c r="P224" s="29">
        <f t="shared" si="121"/>
        <v>4.2857142857142858E-2</v>
      </c>
      <c r="Q224" s="54">
        <v>5.8000000000000003E-2</v>
      </c>
      <c r="R224" s="54">
        <v>7.93</v>
      </c>
      <c r="S224" s="41">
        <f t="shared" si="102"/>
        <v>8.1627694960624577</v>
      </c>
      <c r="T224" s="41">
        <f t="shared" si="122"/>
        <v>8.1183346985844018</v>
      </c>
      <c r="U224" s="41">
        <f t="shared" si="112"/>
        <v>8.0673586896448466</v>
      </c>
      <c r="V224" s="41">
        <f t="shared" si="113"/>
        <v>8.0077564417581257</v>
      </c>
      <c r="W224" s="55">
        <f t="shared" si="114"/>
        <v>8.1632684619288316</v>
      </c>
      <c r="X224" s="41">
        <f t="shared" si="115"/>
        <v>8.1106073969307353</v>
      </c>
      <c r="Y224" s="41">
        <f t="shared" si="116"/>
        <v>8.1131633140982835</v>
      </c>
      <c r="Z224" s="30">
        <f t="shared" si="103"/>
        <v>-7.1119045298844163E-3</v>
      </c>
      <c r="AA224" s="30">
        <f t="shared" si="104"/>
        <v>5.7173809755829877E-2</v>
      </c>
      <c r="AB224" s="30">
        <f t="shared" si="105"/>
        <v>-3.813375508452544E-10</v>
      </c>
      <c r="AC224" s="30">
        <f t="shared" si="106"/>
        <v>-4.7945510527541281E-19</v>
      </c>
      <c r="AD224" s="30">
        <f t="shared" si="117"/>
        <v>7.751622293451523E-9</v>
      </c>
      <c r="AE224" s="30">
        <f t="shared" si="118"/>
        <v>-6.7821771966616509E-3</v>
      </c>
      <c r="AF224" s="30">
        <f t="shared" si="107"/>
        <v>5.7503537089052641E-2</v>
      </c>
      <c r="AG224" s="30">
        <f t="shared" si="108"/>
        <v>-3.8091277975604919E-10</v>
      </c>
      <c r="AH224" s="30">
        <f t="shared" si="109"/>
        <v>-4.7945510527541281E-19</v>
      </c>
      <c r="AI224" s="30">
        <f t="shared" si="119"/>
        <v>7.7061362947118063E-9</v>
      </c>
    </row>
    <row r="225" spans="1:35" x14ac:dyDescent="0.3">
      <c r="A225" s="39">
        <v>302.03333333333285</v>
      </c>
      <c r="B225">
        <v>6.4</v>
      </c>
      <c r="C225">
        <v>7.92</v>
      </c>
      <c r="D225" s="39">
        <v>91.2</v>
      </c>
      <c r="E225" s="39"/>
      <c r="F225" s="39"/>
      <c r="G225" s="39">
        <v>302</v>
      </c>
      <c r="H225" s="40">
        <f t="shared" si="110"/>
        <v>6.4000000000000001E-2</v>
      </c>
      <c r="I225" s="41">
        <f t="shared" si="111"/>
        <v>7.92</v>
      </c>
      <c r="J225" s="39">
        <f t="shared" si="124"/>
        <v>627.88030444499327</v>
      </c>
      <c r="K225">
        <v>4.3999999999999997E-2</v>
      </c>
      <c r="L225">
        <v>8</v>
      </c>
      <c r="M225" s="29">
        <f t="shared" ref="M225:P240" si="125">M224</f>
        <v>6.4285714285714293E-2</v>
      </c>
      <c r="N225" s="29">
        <f t="shared" si="125"/>
        <v>5.7142857142857148E-2</v>
      </c>
      <c r="O225" s="29">
        <f t="shared" si="125"/>
        <v>4.9999999999999996E-2</v>
      </c>
      <c r="P225" s="29">
        <f t="shared" si="125"/>
        <v>4.2857142857142858E-2</v>
      </c>
      <c r="Q225" s="54">
        <v>6.4000000000000001E-2</v>
      </c>
      <c r="R225" s="54">
        <v>7.92</v>
      </c>
      <c r="S225" s="41">
        <f t="shared" si="102"/>
        <v>8.1256666492581431</v>
      </c>
      <c r="T225" s="41">
        <f t="shared" si="122"/>
        <v>8.0808151316491195</v>
      </c>
      <c r="U225" s="41">
        <f t="shared" si="112"/>
        <v>8.0293874083421528</v>
      </c>
      <c r="V225" s="41">
        <f t="shared" si="113"/>
        <v>7.9692932612170084</v>
      </c>
      <c r="W225" s="55">
        <f t="shared" si="114"/>
        <v>8.1261704139053759</v>
      </c>
      <c r="X225" s="41">
        <f t="shared" si="115"/>
        <v>8.0754656766783768</v>
      </c>
      <c r="Y225" s="41">
        <f t="shared" si="116"/>
        <v>8.078072449252705</v>
      </c>
      <c r="Z225" s="30">
        <f t="shared" si="103"/>
        <v>-6.880608261012177E-3</v>
      </c>
      <c r="AA225" s="30">
        <f t="shared" si="104"/>
        <v>5.7405106024702113E-2</v>
      </c>
      <c r="AB225" s="30">
        <f t="shared" si="105"/>
        <v>-4.1954051211915208E-10</v>
      </c>
      <c r="AC225" s="30">
        <f t="shared" si="106"/>
        <v>-5.2905390926942102E-19</v>
      </c>
      <c r="AD225" s="30">
        <f t="shared" si="117"/>
        <v>8.4049343066181203E-9</v>
      </c>
      <c r="AE225" s="30">
        <f t="shared" si="118"/>
        <v>-6.5418802266713431E-3</v>
      </c>
      <c r="AF225" s="30">
        <f t="shared" si="107"/>
        <v>5.7743834059042952E-2</v>
      </c>
      <c r="AG225" s="30">
        <f t="shared" si="108"/>
        <v>-4.191041458807666E-10</v>
      </c>
      <c r="AH225" s="30">
        <f t="shared" si="109"/>
        <v>-5.2905390926942102E-19</v>
      </c>
      <c r="AI225" s="30">
        <f t="shared" si="119"/>
        <v>8.3546363408645049E-9</v>
      </c>
    </row>
    <row r="226" spans="1:35" x14ac:dyDescent="0.3">
      <c r="A226" s="39">
        <v>303.0361111111124</v>
      </c>
      <c r="B226">
        <v>5.9</v>
      </c>
      <c r="C226">
        <v>7.92</v>
      </c>
      <c r="D226" s="39"/>
      <c r="E226" s="39"/>
      <c r="F226" s="39"/>
      <c r="G226" s="39">
        <v>303</v>
      </c>
      <c r="H226" s="40">
        <f t="shared" si="110"/>
        <v>5.9000000000000004E-2</v>
      </c>
      <c r="I226" s="41">
        <f t="shared" si="111"/>
        <v>7.92</v>
      </c>
      <c r="J226" s="39">
        <f t="shared" si="124"/>
        <v>629.63305101080095</v>
      </c>
      <c r="K226">
        <v>4.5999999999999999E-2</v>
      </c>
      <c r="L226">
        <v>7.96</v>
      </c>
      <c r="M226" s="29">
        <f t="shared" si="125"/>
        <v>6.4285714285714293E-2</v>
      </c>
      <c r="N226" s="29">
        <f t="shared" si="125"/>
        <v>5.7142857142857148E-2</v>
      </c>
      <c r="O226" s="29">
        <f t="shared" si="125"/>
        <v>4.9999999999999996E-2</v>
      </c>
      <c r="P226" s="29">
        <f t="shared" si="125"/>
        <v>4.2857142857142858E-2</v>
      </c>
      <c r="Q226" s="54">
        <v>5.8999999999999997E-2</v>
      </c>
      <c r="R226" s="54">
        <v>7.92</v>
      </c>
      <c r="S226" s="41">
        <f t="shared" si="102"/>
        <v>8.1563520264268714</v>
      </c>
      <c r="T226" s="41">
        <f t="shared" si="122"/>
        <v>8.1118438903863215</v>
      </c>
      <c r="U226" s="41">
        <f t="shared" si="112"/>
        <v>8.0607882359902163</v>
      </c>
      <c r="V226" s="41">
        <f t="shared" si="113"/>
        <v>8.0010990766631878</v>
      </c>
      <c r="W226" s="55">
        <f t="shared" si="114"/>
        <v>8.1568518360806408</v>
      </c>
      <c r="X226" s="41">
        <f t="shared" si="115"/>
        <v>8.1045235067455366</v>
      </c>
      <c r="Y226" s="41">
        <f t="shared" si="116"/>
        <v>8.1070889145831604</v>
      </c>
      <c r="Z226" s="30">
        <f t="shared" si="103"/>
        <v>-7.0730175755612011E-3</v>
      </c>
      <c r="AA226" s="30">
        <f t="shared" si="104"/>
        <v>5.7212696710153089E-2</v>
      </c>
      <c r="AB226" s="30">
        <f t="shared" si="105"/>
        <v>-3.8770427617521084E-10</v>
      </c>
      <c r="AC226" s="30">
        <f t="shared" si="106"/>
        <v>-4.8772157260774737E-19</v>
      </c>
      <c r="AD226" s="30">
        <f t="shared" si="117"/>
        <v>7.8609764145410137E-9</v>
      </c>
      <c r="AE226" s="30">
        <f t="shared" si="118"/>
        <v>-6.7416473850660311E-3</v>
      </c>
      <c r="AF226" s="30">
        <f t="shared" si="107"/>
        <v>5.7544066900648262E-2</v>
      </c>
      <c r="AG226" s="30">
        <f t="shared" si="108"/>
        <v>-3.87277388675861E-10</v>
      </c>
      <c r="AH226" s="30">
        <f t="shared" si="109"/>
        <v>-4.8772157260774737E-19</v>
      </c>
      <c r="AI226" s="30">
        <f t="shared" si="119"/>
        <v>7.8146779565540232E-9</v>
      </c>
    </row>
    <row r="227" spans="1:35" x14ac:dyDescent="0.3">
      <c r="A227" s="39">
        <v>304.0361111111124</v>
      </c>
      <c r="B227">
        <v>5.0999999999999996</v>
      </c>
      <c r="C227">
        <v>7.95</v>
      </c>
      <c r="D227" s="39">
        <v>97.1</v>
      </c>
      <c r="E227" s="39"/>
      <c r="F227" s="39"/>
      <c r="G227" s="39">
        <v>304</v>
      </c>
      <c r="H227" s="40">
        <f t="shared" si="110"/>
        <v>5.0999999999999997E-2</v>
      </c>
      <c r="I227" s="41">
        <f t="shared" si="111"/>
        <v>7.95</v>
      </c>
      <c r="J227" s="39">
        <f t="shared" si="124"/>
        <v>631.38579757660852</v>
      </c>
      <c r="K227">
        <v>4.2000000000000003E-2</v>
      </c>
      <c r="L227">
        <v>7.98</v>
      </c>
      <c r="M227" s="29">
        <f t="shared" si="125"/>
        <v>6.4285714285714293E-2</v>
      </c>
      <c r="N227" s="29">
        <f t="shared" si="125"/>
        <v>5.7142857142857148E-2</v>
      </c>
      <c r="O227" s="29">
        <f t="shared" si="125"/>
        <v>4.9999999999999996E-2</v>
      </c>
      <c r="P227" s="29">
        <f t="shared" si="125"/>
        <v>4.2857142857142858E-2</v>
      </c>
      <c r="Q227" s="54">
        <v>5.0999999999999997E-2</v>
      </c>
      <c r="R227" s="54">
        <v>7.95</v>
      </c>
      <c r="S227" s="41">
        <f t="shared" si="102"/>
        <v>8.2107019367341731</v>
      </c>
      <c r="T227" s="41">
        <f t="shared" si="122"/>
        <v>8.1668312238740928</v>
      </c>
      <c r="U227" s="41">
        <f t="shared" si="112"/>
        <v>8.1164699020001194</v>
      </c>
      <c r="V227" s="41">
        <f t="shared" si="113"/>
        <v>8.0575409959322766</v>
      </c>
      <c r="W227" s="55">
        <f t="shared" si="114"/>
        <v>8.2111944231006984</v>
      </c>
      <c r="X227" s="41">
        <f t="shared" si="115"/>
        <v>8.1561161319055167</v>
      </c>
      <c r="Y227" s="41">
        <f t="shared" si="116"/>
        <v>8.1585935077423848</v>
      </c>
      <c r="Z227" s="30">
        <f t="shared" si="103"/>
        <v>-7.3881021263621782E-3</v>
      </c>
      <c r="AA227" s="30">
        <f t="shared" si="104"/>
        <v>5.6897612159352115E-2</v>
      </c>
      <c r="AB227" s="30">
        <f t="shared" si="105"/>
        <v>-3.3677561225508474E-10</v>
      </c>
      <c r="AC227" s="30">
        <f t="shared" si="106"/>
        <v>-4.2158983394906975E-19</v>
      </c>
      <c r="AD227" s="30">
        <f t="shared" si="117"/>
        <v>6.9804571918376874E-9</v>
      </c>
      <c r="AE227" s="30">
        <f t="shared" si="118"/>
        <v>-7.0715793616947607E-3</v>
      </c>
      <c r="AF227" s="30">
        <f t="shared" si="107"/>
        <v>5.7214134924019534E-2</v>
      </c>
      <c r="AG227" s="30">
        <f t="shared" si="108"/>
        <v>-3.363678519454013E-10</v>
      </c>
      <c r="AH227" s="30">
        <f t="shared" si="109"/>
        <v>-4.2158983394906975E-19</v>
      </c>
      <c r="AI227" s="30">
        <f t="shared" si="119"/>
        <v>6.9407514462918917E-9</v>
      </c>
    </row>
    <row r="228" spans="1:35" x14ac:dyDescent="0.3">
      <c r="A228" s="39">
        <v>305.04861111110949</v>
      </c>
      <c r="B228">
        <v>4.9000000000000004</v>
      </c>
      <c r="C228">
        <v>7.98</v>
      </c>
      <c r="D228" s="39"/>
      <c r="E228" s="39"/>
      <c r="F228" s="39"/>
      <c r="G228" s="39">
        <v>305</v>
      </c>
      <c r="H228" s="40">
        <f t="shared" si="110"/>
        <v>4.9000000000000002E-2</v>
      </c>
      <c r="I228" s="41">
        <f t="shared" si="111"/>
        <v>7.98</v>
      </c>
      <c r="J228" s="39">
        <f t="shared" si="124"/>
        <v>633.13854414241609</v>
      </c>
      <c r="K228">
        <v>4.8000000000000001E-2</v>
      </c>
      <c r="L228">
        <v>8.02</v>
      </c>
      <c r="M228" s="29">
        <f t="shared" si="125"/>
        <v>6.4285714285714293E-2</v>
      </c>
      <c r="N228" s="29">
        <f t="shared" si="125"/>
        <v>5.7142857142857148E-2</v>
      </c>
      <c r="O228" s="29">
        <f t="shared" si="125"/>
        <v>4.9999999999999996E-2</v>
      </c>
      <c r="P228" s="29">
        <f t="shared" si="125"/>
        <v>4.2857142857142858E-2</v>
      </c>
      <c r="Q228" s="54">
        <v>4.9000000000000002E-2</v>
      </c>
      <c r="R228" s="54">
        <v>7.98</v>
      </c>
      <c r="S228" s="41">
        <f t="shared" si="102"/>
        <v>8.225482031916215</v>
      </c>
      <c r="T228" s="41">
        <f t="shared" si="122"/>
        <v>8.1817909307405206</v>
      </c>
      <c r="U228" s="41">
        <f t="shared" si="112"/>
        <v>8.1316261029565773</v>
      </c>
      <c r="V228" s="41">
        <f t="shared" si="113"/>
        <v>8.0729133955810592</v>
      </c>
      <c r="W228" s="55">
        <f t="shared" si="114"/>
        <v>8.2259724589671048</v>
      </c>
      <c r="X228" s="41">
        <f t="shared" si="115"/>
        <v>8.170170991811629</v>
      </c>
      <c r="Y228" s="41">
        <f t="shared" si="116"/>
        <v>8.1726218448743282</v>
      </c>
      <c r="Z228" s="30">
        <f t="shared" si="103"/>
        <v>-7.4683583211600365E-3</v>
      </c>
      <c r="AA228" s="30">
        <f t="shared" si="104"/>
        <v>5.6817355964554256E-2</v>
      </c>
      <c r="AB228" s="30">
        <f t="shared" si="105"/>
        <v>-3.2404535939919348E-10</v>
      </c>
      <c r="AC228" s="30">
        <f t="shared" si="106"/>
        <v>-4.050568992844004E-19</v>
      </c>
      <c r="AD228" s="30">
        <f t="shared" si="117"/>
        <v>6.7581683823744685E-9</v>
      </c>
      <c r="AE228" s="30">
        <f t="shared" si="118"/>
        <v>-7.1561843378546456E-3</v>
      </c>
      <c r="AF228" s="30">
        <f t="shared" si="107"/>
        <v>5.712952994785965E-2</v>
      </c>
      <c r="AG228" s="30">
        <f t="shared" si="108"/>
        <v>-3.2364320140515008E-10</v>
      </c>
      <c r="AH228" s="30">
        <f t="shared" si="109"/>
        <v>-4.050568992844004E-19</v>
      </c>
      <c r="AI228" s="30">
        <f t="shared" si="119"/>
        <v>6.7201374370056543E-9</v>
      </c>
    </row>
    <row r="229" spans="1:35" x14ac:dyDescent="0.3">
      <c r="A229" s="39">
        <v>306.03958333333139</v>
      </c>
      <c r="B229">
        <v>4.5999999999999996</v>
      </c>
      <c r="C229">
        <v>7.96</v>
      </c>
      <c r="D229" s="39"/>
      <c r="E229" s="39"/>
      <c r="F229" s="39"/>
      <c r="G229" s="39">
        <v>306</v>
      </c>
      <c r="H229" s="40">
        <f t="shared" si="110"/>
        <v>4.5999999999999999E-2</v>
      </c>
      <c r="I229" s="41">
        <f t="shared" si="111"/>
        <v>7.96</v>
      </c>
      <c r="J229" s="39">
        <f t="shared" si="124"/>
        <v>634.89129070822366</v>
      </c>
      <c r="K229">
        <v>3.6999999999999998E-2</v>
      </c>
      <c r="L229">
        <v>7.97</v>
      </c>
      <c r="M229" s="29">
        <f t="shared" si="125"/>
        <v>6.4285714285714293E-2</v>
      </c>
      <c r="N229" s="29">
        <f t="shared" si="125"/>
        <v>5.7142857142857148E-2</v>
      </c>
      <c r="O229" s="29">
        <f t="shared" si="125"/>
        <v>4.9999999999999996E-2</v>
      </c>
      <c r="P229" s="29">
        <f t="shared" si="125"/>
        <v>4.2857142857142858E-2</v>
      </c>
      <c r="Q229" s="54">
        <v>4.5999999999999999E-2</v>
      </c>
      <c r="R229" s="54">
        <v>7.96</v>
      </c>
      <c r="S229" s="41">
        <f t="shared" si="102"/>
        <v>8.2486967580491459</v>
      </c>
      <c r="T229" s="41">
        <f t="shared" si="122"/>
        <v>8.2052929873187459</v>
      </c>
      <c r="U229" s="41">
        <f t="shared" si="112"/>
        <v>8.1554432608835743</v>
      </c>
      <c r="V229" s="41">
        <f t="shared" si="113"/>
        <v>8.0970782088163915</v>
      </c>
      <c r="W229" s="55">
        <f t="shared" si="114"/>
        <v>8.2491838945251423</v>
      </c>
      <c r="X229" s="41">
        <f t="shared" si="115"/>
        <v>8.1922651786666645</v>
      </c>
      <c r="Y229" s="41">
        <f t="shared" si="116"/>
        <v>8.1946726484667618</v>
      </c>
      <c r="Z229" s="30">
        <f t="shared" si="103"/>
        <v>-7.5899319508331052E-3</v>
      </c>
      <c r="AA229" s="30">
        <f t="shared" si="104"/>
        <v>5.6695782334881185E-2</v>
      </c>
      <c r="AB229" s="30">
        <f t="shared" si="105"/>
        <v>-3.0495151227882724E-10</v>
      </c>
      <c r="AC229" s="30">
        <f t="shared" si="106"/>
        <v>-3.8025749728739634E-19</v>
      </c>
      <c r="AD229" s="30">
        <f t="shared" si="117"/>
        <v>6.4229541426329658E-9</v>
      </c>
      <c r="AE229" s="30">
        <f t="shared" si="118"/>
        <v>-7.2847913098213106E-3</v>
      </c>
      <c r="AF229" s="30">
        <f t="shared" si="107"/>
        <v>5.700092297589298E-2</v>
      </c>
      <c r="AG229" s="30">
        <f t="shared" si="108"/>
        <v>-3.0455841498484042E-10</v>
      </c>
      <c r="AH229" s="30">
        <f t="shared" si="109"/>
        <v>-3.8025749728739634E-19</v>
      </c>
      <c r="AI229" s="30">
        <f t="shared" si="119"/>
        <v>6.3874476169084758E-9</v>
      </c>
    </row>
    <row r="230" spans="1:35" x14ac:dyDescent="0.3">
      <c r="A230" s="39">
        <v>307.04097222222481</v>
      </c>
      <c r="B230">
        <v>4.3</v>
      </c>
      <c r="C230">
        <v>8.02</v>
      </c>
      <c r="D230" s="39">
        <v>110.89999999999999</v>
      </c>
      <c r="E230" s="39"/>
      <c r="F230" s="39"/>
      <c r="G230" s="39">
        <v>307</v>
      </c>
      <c r="H230" s="40">
        <f t="shared" si="110"/>
        <v>4.2999999999999997E-2</v>
      </c>
      <c r="I230" s="41">
        <f t="shared" si="111"/>
        <v>8.02</v>
      </c>
      <c r="J230" s="39">
        <f t="shared" si="124"/>
        <v>636.64403727403123</v>
      </c>
      <c r="K230">
        <v>3.7999999999999999E-2</v>
      </c>
      <c r="L230">
        <v>8.02</v>
      </c>
      <c r="M230" s="29">
        <f t="shared" si="125"/>
        <v>6.4285714285714293E-2</v>
      </c>
      <c r="N230" s="29">
        <f t="shared" si="125"/>
        <v>5.7142857142857148E-2</v>
      </c>
      <c r="O230" s="29">
        <f t="shared" si="125"/>
        <v>4.9999999999999996E-2</v>
      </c>
      <c r="P230" s="29">
        <f t="shared" si="125"/>
        <v>4.2857142857142858E-2</v>
      </c>
      <c r="Q230" s="54">
        <v>4.2999999999999997E-2</v>
      </c>
      <c r="R230" s="54">
        <v>8.02</v>
      </c>
      <c r="S230" s="41">
        <f t="shared" si="102"/>
        <v>8.2733040497485639</v>
      </c>
      <c r="T230" s="41">
        <f t="shared" si="122"/>
        <v>8.2302115997252994</v>
      </c>
      <c r="U230" s="41">
        <f t="shared" si="112"/>
        <v>8.1807043338478955</v>
      </c>
      <c r="V230" s="41">
        <f t="shared" si="113"/>
        <v>8.1227184461940318</v>
      </c>
      <c r="W230" s="55">
        <f t="shared" si="114"/>
        <v>8.2737876260715879</v>
      </c>
      <c r="X230" s="41">
        <f t="shared" si="115"/>
        <v>8.2157069588830538</v>
      </c>
      <c r="Y230" s="41">
        <f t="shared" si="116"/>
        <v>8.2180665639992352</v>
      </c>
      <c r="Z230" s="30">
        <f t="shared" si="103"/>
        <v>-7.7130010398683696E-3</v>
      </c>
      <c r="AA230" s="30">
        <f t="shared" si="104"/>
        <v>5.6572713245845924E-2</v>
      </c>
      <c r="AB230" s="30">
        <f t="shared" si="105"/>
        <v>-2.8585959168331386E-10</v>
      </c>
      <c r="AC230" s="30">
        <f t="shared" si="106"/>
        <v>-3.5545809529039219E-19</v>
      </c>
      <c r="AD230" s="30">
        <f t="shared" si="117"/>
        <v>6.0854548012264216E-9</v>
      </c>
      <c r="AE230" s="30">
        <f t="shared" si="118"/>
        <v>-7.4155321712098378E-3</v>
      </c>
      <c r="AF230" s="30">
        <f t="shared" si="107"/>
        <v>5.6870182114504453E-2</v>
      </c>
      <c r="AG230" s="30">
        <f t="shared" si="108"/>
        <v>-2.8547637754662184E-10</v>
      </c>
      <c r="AH230" s="30">
        <f t="shared" si="109"/>
        <v>-3.5545809529039219E-19</v>
      </c>
      <c r="AI230" s="30">
        <f t="shared" si="119"/>
        <v>6.0524810170831554E-9</v>
      </c>
    </row>
    <row r="231" spans="1:35" x14ac:dyDescent="0.3">
      <c r="A231" s="39">
        <v>308.04583333332994</v>
      </c>
      <c r="B231">
        <v>3.8</v>
      </c>
      <c r="C231">
        <v>7.97</v>
      </c>
      <c r="D231" s="39"/>
      <c r="E231" s="39"/>
      <c r="F231" s="39"/>
      <c r="G231" s="39">
        <v>308</v>
      </c>
      <c r="H231" s="40">
        <f t="shared" si="110"/>
        <v>3.7999999999999999E-2</v>
      </c>
      <c r="I231" s="41">
        <f t="shared" si="111"/>
        <v>7.97</v>
      </c>
      <c r="J231" s="39">
        <f t="shared" si="124"/>
        <v>638.3967838398388</v>
      </c>
      <c r="K231">
        <v>3.5000000000000003E-2</v>
      </c>
      <c r="L231">
        <v>8.02</v>
      </c>
      <c r="M231" s="29">
        <f t="shared" si="125"/>
        <v>6.4285714285714293E-2</v>
      </c>
      <c r="N231" s="29">
        <f t="shared" si="125"/>
        <v>5.7142857142857148E-2</v>
      </c>
      <c r="O231" s="29">
        <f t="shared" si="125"/>
        <v>4.9999999999999996E-2</v>
      </c>
      <c r="P231" s="29">
        <f t="shared" si="125"/>
        <v>4.2857142857142858E-2</v>
      </c>
      <c r="Q231" s="54">
        <v>3.7999999999999999E-2</v>
      </c>
      <c r="R231" s="54">
        <v>7.97</v>
      </c>
      <c r="S231" s="41">
        <f t="shared" si="102"/>
        <v>8.3179340835080087</v>
      </c>
      <c r="T231" s="41">
        <f t="shared" si="122"/>
        <v>8.2754230796173065</v>
      </c>
      <c r="U231" s="41">
        <f t="shared" si="112"/>
        <v>8.2265582991154016</v>
      </c>
      <c r="V231" s="41">
        <f t="shared" si="113"/>
        <v>8.1692874262301185</v>
      </c>
      <c r="W231" s="55">
        <f t="shared" si="114"/>
        <v>8.3184110246556227</v>
      </c>
      <c r="X231" s="41">
        <f t="shared" si="115"/>
        <v>8.2582712819096606</v>
      </c>
      <c r="Y231" s="41">
        <f t="shared" si="116"/>
        <v>8.2605406496350469</v>
      </c>
      <c r="Z231" s="30">
        <f t="shared" si="103"/>
        <v>-7.9216913927712945E-3</v>
      </c>
      <c r="AA231" s="30">
        <f t="shared" si="104"/>
        <v>5.6364022892942997E-2</v>
      </c>
      <c r="AB231" s="30">
        <f t="shared" si="105"/>
        <v>-2.5404432977973316E-10</v>
      </c>
      <c r="AC231" s="30">
        <f t="shared" si="106"/>
        <v>-3.1412575862871872E-19</v>
      </c>
      <c r="AD231" s="30">
        <f t="shared" si="117"/>
        <v>5.5173269196868124E-9</v>
      </c>
      <c r="AE231" s="30">
        <f t="shared" si="118"/>
        <v>-7.6385146325856062E-3</v>
      </c>
      <c r="AF231" s="30">
        <f t="shared" si="107"/>
        <v>5.6647199653128685E-2</v>
      </c>
      <c r="AG231" s="30">
        <f t="shared" si="108"/>
        <v>-2.5367952744537404E-10</v>
      </c>
      <c r="AH231" s="30">
        <f t="shared" si="109"/>
        <v>-3.1412575862871872E-19</v>
      </c>
      <c r="AI231" s="30">
        <f t="shared" si="119"/>
        <v>5.4885718058575252E-9</v>
      </c>
    </row>
    <row r="232" spans="1:35" x14ac:dyDescent="0.3">
      <c r="A232" s="39">
        <v>309.0583333333343</v>
      </c>
      <c r="B232">
        <v>3.5</v>
      </c>
      <c r="C232">
        <v>8.06</v>
      </c>
      <c r="D232" s="39">
        <v>115.8</v>
      </c>
      <c r="E232" s="39">
        <v>635.38725903614466</v>
      </c>
      <c r="F232" s="39">
        <v>644.91180177514798</v>
      </c>
      <c r="G232" s="39">
        <v>309</v>
      </c>
      <c r="H232" s="40">
        <f t="shared" si="110"/>
        <v>3.5000000000000003E-2</v>
      </c>
      <c r="I232" s="41">
        <f t="shared" si="111"/>
        <v>8.06</v>
      </c>
      <c r="J232" s="42">
        <f>AVERAGE(E232:F232)</f>
        <v>640.14953040564637</v>
      </c>
      <c r="K232">
        <v>2.9000000000000001E-2</v>
      </c>
      <c r="L232">
        <v>8.08</v>
      </c>
      <c r="M232" s="29">
        <f t="shared" si="125"/>
        <v>6.4285714285714293E-2</v>
      </c>
      <c r="N232" s="29">
        <f t="shared" si="125"/>
        <v>5.7142857142857148E-2</v>
      </c>
      <c r="O232" s="29">
        <f t="shared" si="125"/>
        <v>4.9999999999999996E-2</v>
      </c>
      <c r="P232" s="29">
        <f t="shared" si="125"/>
        <v>4.2857142857142858E-2</v>
      </c>
      <c r="Q232" s="54">
        <v>3.5000000000000003E-2</v>
      </c>
      <c r="R232" s="54">
        <v>8.06</v>
      </c>
      <c r="S232" s="41">
        <f t="shared" si="102"/>
        <v>8.3472817001973656</v>
      </c>
      <c r="T232" s="41">
        <f t="shared" si="122"/>
        <v>8.3051640499577069</v>
      </c>
      <c r="U232" s="41">
        <f t="shared" si="112"/>
        <v>8.2567360069360074</v>
      </c>
      <c r="V232" s="41">
        <f t="shared" si="113"/>
        <v>8.1999538665894267</v>
      </c>
      <c r="W232" s="55">
        <f t="shared" si="114"/>
        <v>8.3477541626780614</v>
      </c>
      <c r="X232" s="41">
        <f t="shared" si="115"/>
        <v>8.2862863417397623</v>
      </c>
      <c r="Y232" s="41">
        <f t="shared" si="116"/>
        <v>8.2884949866158255</v>
      </c>
      <c r="Z232" s="30">
        <f t="shared" si="103"/>
        <v>-8.0492392546053521E-3</v>
      </c>
      <c r="AA232" s="30">
        <f t="shared" si="104"/>
        <v>5.6236475031108943E-2</v>
      </c>
      <c r="AB232" s="30">
        <f t="shared" si="105"/>
        <v>-2.3495817896127001E-10</v>
      </c>
      <c r="AC232" s="30">
        <f t="shared" si="106"/>
        <v>-2.8932635663171462E-19</v>
      </c>
      <c r="AD232" s="30">
        <f t="shared" si="117"/>
        <v>5.1726567267383436E-9</v>
      </c>
      <c r="AE232" s="30">
        <f t="shared" si="118"/>
        <v>-7.7755990042346138E-3</v>
      </c>
      <c r="AF232" s="30">
        <f t="shared" si="107"/>
        <v>5.6510115281479679E-2</v>
      </c>
      <c r="AG232" s="30">
        <f t="shared" si="108"/>
        <v>-2.3460566203140471E-10</v>
      </c>
      <c r="AH232" s="30">
        <f t="shared" si="109"/>
        <v>-2.8932635663171462E-19</v>
      </c>
      <c r="AI232" s="30">
        <f t="shared" si="119"/>
        <v>5.1464174787185513E-9</v>
      </c>
    </row>
    <row r="233" spans="1:35" x14ac:dyDescent="0.3">
      <c r="A233" s="39">
        <v>310.04861111110949</v>
      </c>
      <c r="B233">
        <v>3.1</v>
      </c>
      <c r="C233">
        <v>8.1</v>
      </c>
      <c r="D233" s="39"/>
      <c r="E233" s="39"/>
      <c r="F233" s="39"/>
      <c r="G233" s="39">
        <v>310</v>
      </c>
      <c r="H233" s="40">
        <f t="shared" si="110"/>
        <v>3.1E-2</v>
      </c>
      <c r="I233" s="41">
        <f t="shared" si="111"/>
        <v>8.1</v>
      </c>
      <c r="J233" s="39">
        <f>$J$232+($J$246-$J$232)*(G233-$G$232)/($G$246-$G$232)</f>
        <v>633.78931373070895</v>
      </c>
      <c r="K233">
        <v>2.7E-2</v>
      </c>
      <c r="L233">
        <v>8.2100000000000009</v>
      </c>
      <c r="M233" s="29">
        <f t="shared" si="125"/>
        <v>6.4285714285714293E-2</v>
      </c>
      <c r="N233" s="29">
        <f t="shared" si="125"/>
        <v>5.7142857142857148E-2</v>
      </c>
      <c r="O233" s="29">
        <f t="shared" si="125"/>
        <v>4.9999999999999996E-2</v>
      </c>
      <c r="P233" s="29">
        <f t="shared" si="125"/>
        <v>4.2857142857142858E-2</v>
      </c>
      <c r="Q233" s="54">
        <v>3.1E-2</v>
      </c>
      <c r="R233" s="54">
        <v>8.1</v>
      </c>
      <c r="S233" s="41">
        <f t="shared" si="102"/>
        <v>8.3900820611701779</v>
      </c>
      <c r="T233" s="41">
        <f t="shared" si="122"/>
        <v>8.3485521918129351</v>
      </c>
      <c r="U233" s="41">
        <f t="shared" si="112"/>
        <v>8.3007798310221741</v>
      </c>
      <c r="V233" s="41">
        <f t="shared" si="113"/>
        <v>8.2447354466523848</v>
      </c>
      <c r="W233" s="55">
        <f t="shared" si="114"/>
        <v>8.3905478459356484</v>
      </c>
      <c r="X233" s="41">
        <f t="shared" si="115"/>
        <v>8.3271657697300618</v>
      </c>
      <c r="Y233" s="41">
        <f t="shared" si="116"/>
        <v>8.3292854011815134</v>
      </c>
      <c r="Z233" s="30">
        <f t="shared" si="103"/>
        <v>-8.2223376585949057E-3</v>
      </c>
      <c r="AA233" s="30">
        <f t="shared" si="104"/>
        <v>5.6063376627119389E-2</v>
      </c>
      <c r="AB233" s="30">
        <f t="shared" si="105"/>
        <v>-2.0951388717688785E-10</v>
      </c>
      <c r="AC233" s="30">
        <f t="shared" si="106"/>
        <v>-2.5626048730237576E-19</v>
      </c>
      <c r="AD233" s="30">
        <f t="shared" si="117"/>
        <v>4.7079758917009139E-9</v>
      </c>
      <c r="AE233" s="30">
        <f t="shared" si="118"/>
        <v>-7.9626174532614006E-3</v>
      </c>
      <c r="AF233" s="30">
        <f t="shared" si="107"/>
        <v>5.6323096832452894E-2</v>
      </c>
      <c r="AG233" s="30">
        <f t="shared" si="108"/>
        <v>-2.0917930273880132E-10</v>
      </c>
      <c r="AH233" s="30">
        <f t="shared" si="109"/>
        <v>-2.5626048730237576E-19</v>
      </c>
      <c r="AI233" s="30">
        <f t="shared" si="119"/>
        <v>4.6850539771448492E-9</v>
      </c>
    </row>
    <row r="234" spans="1:35" x14ac:dyDescent="0.3">
      <c r="A234" s="39">
        <v>311.0444444444438</v>
      </c>
      <c r="B234">
        <v>3.4</v>
      </c>
      <c r="C234">
        <v>8.11</v>
      </c>
      <c r="D234" s="39">
        <v>139.1</v>
      </c>
      <c r="E234" s="39"/>
      <c r="F234" s="39"/>
      <c r="G234" s="39">
        <v>311</v>
      </c>
      <c r="H234" s="40">
        <f t="shared" si="110"/>
        <v>3.4000000000000002E-2</v>
      </c>
      <c r="I234" s="41">
        <f t="shared" si="111"/>
        <v>8.11</v>
      </c>
      <c r="J234" s="39">
        <f t="shared" ref="J234:J245" si="126">$J$232+($J$246-$J$232)*(G234-$G$232)/($G$246-$G$232)</f>
        <v>627.42909705577142</v>
      </c>
      <c r="K234">
        <v>2.7E-2</v>
      </c>
      <c r="L234">
        <v>8.18</v>
      </c>
      <c r="M234" s="29">
        <f t="shared" si="125"/>
        <v>6.4285714285714293E-2</v>
      </c>
      <c r="N234" s="29">
        <f t="shared" si="125"/>
        <v>5.7142857142857148E-2</v>
      </c>
      <c r="O234" s="29">
        <f t="shared" si="125"/>
        <v>4.9999999999999996E-2</v>
      </c>
      <c r="P234" s="29">
        <f t="shared" si="125"/>
        <v>4.2857142857142858E-2</v>
      </c>
      <c r="Q234" s="54">
        <v>3.4000000000000002E-2</v>
      </c>
      <c r="R234" s="54">
        <v>8.11</v>
      </c>
      <c r="S234" s="41">
        <f t="shared" si="102"/>
        <v>8.3575600690441618</v>
      </c>
      <c r="T234" s="41">
        <f t="shared" si="122"/>
        <v>8.3155821051356682</v>
      </c>
      <c r="U234" s="41">
        <f t="shared" si="112"/>
        <v>8.2673095542434094</v>
      </c>
      <c r="V234" s="41">
        <f t="shared" si="113"/>
        <v>8.2107019367341731</v>
      </c>
      <c r="W234" s="55">
        <f t="shared" si="114"/>
        <v>8.3580309429896769</v>
      </c>
      <c r="X234" s="41">
        <f t="shared" si="115"/>
        <v>8.2961015119548733</v>
      </c>
      <c r="Y234" s="41">
        <f t="shared" si="116"/>
        <v>8.298288778690365</v>
      </c>
      <c r="Z234" s="30">
        <f t="shared" si="103"/>
        <v>-8.092175630475127E-3</v>
      </c>
      <c r="AA234" s="30">
        <f t="shared" si="104"/>
        <v>5.619353865523917E-2</v>
      </c>
      <c r="AB234" s="30">
        <f t="shared" si="105"/>
        <v>-2.2859667029680545E-10</v>
      </c>
      <c r="AC234" s="30">
        <f t="shared" si="106"/>
        <v>-2.8105988929937992E-19</v>
      </c>
      <c r="AD234" s="30">
        <f t="shared" si="117"/>
        <v>5.0570644440671505E-9</v>
      </c>
      <c r="AE234" s="30">
        <f t="shared" si="118"/>
        <v>-7.821883092091423E-3</v>
      </c>
      <c r="AF234" s="30">
        <f t="shared" si="107"/>
        <v>5.6463831193622874E-2</v>
      </c>
      <c r="AG234" s="30">
        <f t="shared" si="108"/>
        <v>-2.2824846605540664E-10</v>
      </c>
      <c r="AH234" s="30">
        <f t="shared" si="109"/>
        <v>-2.8105988929937992E-19</v>
      </c>
      <c r="AI234" s="30">
        <f t="shared" si="119"/>
        <v>5.0316592363270657E-9</v>
      </c>
    </row>
    <row r="235" spans="1:35" x14ac:dyDescent="0.3">
      <c r="A235" s="39">
        <v>312.04861111110949</v>
      </c>
      <c r="B235">
        <v>3.9</v>
      </c>
      <c r="C235">
        <v>8.1</v>
      </c>
      <c r="D235" s="39"/>
      <c r="E235" s="39"/>
      <c r="F235" s="39"/>
      <c r="G235" s="39">
        <v>312</v>
      </c>
      <c r="H235" s="40">
        <f t="shared" si="110"/>
        <v>3.9E-2</v>
      </c>
      <c r="I235" s="41">
        <f t="shared" si="111"/>
        <v>8.1</v>
      </c>
      <c r="J235" s="39">
        <f t="shared" si="126"/>
        <v>621.06888038083389</v>
      </c>
      <c r="K235">
        <v>2.9000000000000001E-2</v>
      </c>
      <c r="L235">
        <v>8.15</v>
      </c>
      <c r="M235" s="29">
        <f t="shared" si="125"/>
        <v>6.4285714285714293E-2</v>
      </c>
      <c r="N235" s="29">
        <f t="shared" si="125"/>
        <v>5.7142857142857148E-2</v>
      </c>
      <c r="O235" s="29">
        <f t="shared" si="125"/>
        <v>4.9999999999999996E-2</v>
      </c>
      <c r="P235" s="29">
        <f t="shared" si="125"/>
        <v>4.2857142857142858E-2</v>
      </c>
      <c r="Q235" s="54">
        <v>3.9E-2</v>
      </c>
      <c r="R235" s="54">
        <v>8.1</v>
      </c>
      <c r="S235" s="41">
        <f t="shared" si="102"/>
        <v>8.3086070604798135</v>
      </c>
      <c r="T235" s="41">
        <f t="shared" si="122"/>
        <v>8.2659728226912801</v>
      </c>
      <c r="U235" s="41">
        <f t="shared" si="112"/>
        <v>8.2169715613598395</v>
      </c>
      <c r="V235" s="41">
        <f t="shared" si="113"/>
        <v>8.1595484035556449</v>
      </c>
      <c r="W235" s="55">
        <f t="shared" si="114"/>
        <v>8.3090854064093485</v>
      </c>
      <c r="X235" s="41">
        <f t="shared" si="115"/>
        <v>8.2493715598535537</v>
      </c>
      <c r="Y235" s="41">
        <f t="shared" si="116"/>
        <v>8.2516600535690472</v>
      </c>
      <c r="Z235" s="30">
        <f t="shared" si="103"/>
        <v>-7.8795771567691519E-3</v>
      </c>
      <c r="AA235" s="30">
        <f t="shared" si="104"/>
        <v>5.6406137128945141E-2</v>
      </c>
      <c r="AB235" s="30">
        <f t="shared" si="105"/>
        <v>-2.604068975655136E-10</v>
      </c>
      <c r="AC235" s="30">
        <f t="shared" si="106"/>
        <v>-3.2239222596105343E-19</v>
      </c>
      <c r="AD235" s="30">
        <f t="shared" si="117"/>
        <v>5.6315564287741357E-9</v>
      </c>
      <c r="AE235" s="30">
        <f t="shared" si="118"/>
        <v>-7.5933854575932092E-3</v>
      </c>
      <c r="AF235" s="30">
        <f t="shared" si="107"/>
        <v>5.6692328828121086E-2</v>
      </c>
      <c r="AG235" s="30">
        <f t="shared" si="108"/>
        <v>-2.6003821123735192E-10</v>
      </c>
      <c r="AH235" s="30">
        <f t="shared" si="109"/>
        <v>-3.2239222596105343E-19</v>
      </c>
      <c r="AI235" s="30">
        <f t="shared" si="119"/>
        <v>5.6019592641180942E-9</v>
      </c>
    </row>
    <row r="236" spans="1:35" x14ac:dyDescent="0.3">
      <c r="A236" s="39">
        <v>313.03888888889196</v>
      </c>
      <c r="B236">
        <v>4.3</v>
      </c>
      <c r="C236">
        <v>8.02</v>
      </c>
      <c r="D236" s="39"/>
      <c r="E236" s="39"/>
      <c r="F236" s="39"/>
      <c r="G236" s="39">
        <v>313</v>
      </c>
      <c r="H236" s="40">
        <f t="shared" si="110"/>
        <v>4.2999999999999997E-2</v>
      </c>
      <c r="I236" s="41">
        <f t="shared" si="111"/>
        <v>8.02</v>
      </c>
      <c r="J236" s="39">
        <f t="shared" si="126"/>
        <v>614.70866370589647</v>
      </c>
      <c r="K236">
        <v>3.3000000000000002E-2</v>
      </c>
      <c r="L236">
        <v>8.1</v>
      </c>
      <c r="M236" s="29">
        <f t="shared" si="125"/>
        <v>6.4285714285714293E-2</v>
      </c>
      <c r="N236" s="29">
        <f t="shared" si="125"/>
        <v>5.7142857142857148E-2</v>
      </c>
      <c r="O236" s="29">
        <f t="shared" si="125"/>
        <v>4.9999999999999996E-2</v>
      </c>
      <c r="P236" s="29">
        <f t="shared" si="125"/>
        <v>4.2857142857142858E-2</v>
      </c>
      <c r="Q236" s="54">
        <v>4.2999999999999997E-2</v>
      </c>
      <c r="R236" s="54">
        <v>8.02</v>
      </c>
      <c r="S236" s="41">
        <f t="shared" si="102"/>
        <v>8.2733040497485639</v>
      </c>
      <c r="T236" s="41">
        <f t="shared" si="122"/>
        <v>8.2302115997252994</v>
      </c>
      <c r="U236" s="41">
        <f t="shared" si="112"/>
        <v>8.1807043338478955</v>
      </c>
      <c r="V236" s="41">
        <f t="shared" si="113"/>
        <v>8.1227184461940318</v>
      </c>
      <c r="W236" s="55">
        <f t="shared" si="114"/>
        <v>8.2737876260715879</v>
      </c>
      <c r="X236" s="41">
        <f t="shared" si="115"/>
        <v>8.2157069588830538</v>
      </c>
      <c r="Y236" s="41">
        <f t="shared" si="116"/>
        <v>8.2180665639992352</v>
      </c>
      <c r="Z236" s="30">
        <f t="shared" si="103"/>
        <v>-7.7130010398683696E-3</v>
      </c>
      <c r="AA236" s="30">
        <f t="shared" si="104"/>
        <v>5.6572713245845924E-2</v>
      </c>
      <c r="AB236" s="30">
        <f t="shared" si="105"/>
        <v>-2.8585959168331386E-10</v>
      </c>
      <c r="AC236" s="30">
        <f t="shared" si="106"/>
        <v>-3.5545809529039219E-19</v>
      </c>
      <c r="AD236" s="30">
        <f t="shared" si="117"/>
        <v>6.0854548012264216E-9</v>
      </c>
      <c r="AE236" s="30">
        <f t="shared" si="118"/>
        <v>-7.4155321712098378E-3</v>
      </c>
      <c r="AF236" s="30">
        <f t="shared" si="107"/>
        <v>5.6870182114504453E-2</v>
      </c>
      <c r="AG236" s="30">
        <f t="shared" si="108"/>
        <v>-2.8547637754662184E-10</v>
      </c>
      <c r="AH236" s="30">
        <f t="shared" si="109"/>
        <v>-3.5545809529039219E-19</v>
      </c>
      <c r="AI236" s="30">
        <f t="shared" si="119"/>
        <v>6.0524810170831554E-9</v>
      </c>
    </row>
    <row r="237" spans="1:35" x14ac:dyDescent="0.3">
      <c r="A237" s="39">
        <v>314.05208333333576</v>
      </c>
      <c r="B237">
        <v>4.5</v>
      </c>
      <c r="C237">
        <v>7.93</v>
      </c>
      <c r="D237" s="39">
        <v>135.9</v>
      </c>
      <c r="E237" s="39"/>
      <c r="F237" s="39"/>
      <c r="G237" s="39">
        <v>314</v>
      </c>
      <c r="H237" s="40">
        <f t="shared" si="110"/>
        <v>4.4999999999999998E-2</v>
      </c>
      <c r="I237" s="41">
        <f t="shared" si="111"/>
        <v>7.93</v>
      </c>
      <c r="J237" s="39">
        <f t="shared" si="126"/>
        <v>608.34844703095905</v>
      </c>
      <c r="K237">
        <v>3.2000000000000001E-2</v>
      </c>
      <c r="L237">
        <v>8.01</v>
      </c>
      <c r="M237" s="29">
        <f t="shared" si="125"/>
        <v>6.4285714285714293E-2</v>
      </c>
      <c r="N237" s="29">
        <f t="shared" si="125"/>
        <v>5.7142857142857148E-2</v>
      </c>
      <c r="O237" s="29">
        <f t="shared" si="125"/>
        <v>4.9999999999999996E-2</v>
      </c>
      <c r="P237" s="29">
        <f t="shared" si="125"/>
        <v>4.2857142857142858E-2</v>
      </c>
      <c r="Q237" s="54">
        <v>4.4999999999999998E-2</v>
      </c>
      <c r="R237" s="54">
        <v>7.93</v>
      </c>
      <c r="S237" s="41">
        <f t="shared" si="102"/>
        <v>8.2567360069360074</v>
      </c>
      <c r="T237" s="41">
        <f t="shared" si="122"/>
        <v>8.2134331933036737</v>
      </c>
      <c r="U237" s="41">
        <f t="shared" si="112"/>
        <v>8.1636944031197523</v>
      </c>
      <c r="V237" s="41">
        <f t="shared" si="113"/>
        <v>8.1054520268102319</v>
      </c>
      <c r="W237" s="55">
        <f t="shared" si="114"/>
        <v>8.2572219883187454</v>
      </c>
      <c r="X237" s="41">
        <f t="shared" si="115"/>
        <v>8.1999212806264836</v>
      </c>
      <c r="Y237" s="41">
        <f t="shared" si="116"/>
        <v>8.202313302580178</v>
      </c>
      <c r="Z237" s="30">
        <f t="shared" si="103"/>
        <v>-7.6307847056392821E-3</v>
      </c>
      <c r="AA237" s="30">
        <f t="shared" si="104"/>
        <v>5.6654929580075009E-2</v>
      </c>
      <c r="AB237" s="30">
        <f t="shared" si="105"/>
        <v>-2.9858731939046162E-10</v>
      </c>
      <c r="AC237" s="30">
        <f t="shared" si="106"/>
        <v>-3.7199102995506164E-19</v>
      </c>
      <c r="AD237" s="30">
        <f t="shared" si="117"/>
        <v>6.3107172094738115E-9</v>
      </c>
      <c r="AE237" s="30">
        <f t="shared" si="118"/>
        <v>-7.328128874821465E-3</v>
      </c>
      <c r="AF237" s="30">
        <f t="shared" si="107"/>
        <v>5.6957585410892825E-2</v>
      </c>
      <c r="AG237" s="30">
        <f t="shared" si="108"/>
        <v>-2.9819742315209321E-10</v>
      </c>
      <c r="AH237" s="30">
        <f t="shared" si="109"/>
        <v>-3.7199102995506164E-19</v>
      </c>
      <c r="AI237" s="30">
        <f t="shared" si="119"/>
        <v>6.2760543722846256E-9</v>
      </c>
    </row>
    <row r="238" spans="1:35" x14ac:dyDescent="0.3">
      <c r="A238" s="39">
        <v>315.04861111110949</v>
      </c>
      <c r="B238">
        <v>3.1</v>
      </c>
      <c r="C238">
        <v>8.16</v>
      </c>
      <c r="D238" s="39"/>
      <c r="E238" s="39"/>
      <c r="F238" s="39"/>
      <c r="G238" s="39">
        <v>315</v>
      </c>
      <c r="H238" s="40">
        <f t="shared" si="110"/>
        <v>3.1E-2</v>
      </c>
      <c r="I238" s="41">
        <f t="shared" si="111"/>
        <v>8.16</v>
      </c>
      <c r="J238" s="39">
        <f t="shared" si="126"/>
        <v>601.98823035602152</v>
      </c>
      <c r="K238">
        <v>3.1E-2</v>
      </c>
      <c r="L238">
        <v>8.14</v>
      </c>
      <c r="M238" s="29">
        <f t="shared" si="125"/>
        <v>6.4285714285714293E-2</v>
      </c>
      <c r="N238" s="29">
        <f t="shared" si="125"/>
        <v>5.7142857142857148E-2</v>
      </c>
      <c r="O238" s="29">
        <f t="shared" si="125"/>
        <v>4.9999999999999996E-2</v>
      </c>
      <c r="P238" s="29">
        <f t="shared" si="125"/>
        <v>4.2857142857142858E-2</v>
      </c>
      <c r="Q238" s="54">
        <v>3.1E-2</v>
      </c>
      <c r="R238" s="54">
        <v>8.16</v>
      </c>
      <c r="S238" s="41">
        <f t="shared" si="102"/>
        <v>8.3900820611701779</v>
      </c>
      <c r="T238" s="41">
        <f t="shared" si="122"/>
        <v>8.3485521918129351</v>
      </c>
      <c r="U238" s="41">
        <f t="shared" si="112"/>
        <v>8.3007798310221741</v>
      </c>
      <c r="V238" s="41">
        <f t="shared" si="113"/>
        <v>8.2447354466523848</v>
      </c>
      <c r="W238" s="55">
        <f t="shared" si="114"/>
        <v>8.3905478459356484</v>
      </c>
      <c r="X238" s="41">
        <f t="shared" si="115"/>
        <v>8.3271657697300618</v>
      </c>
      <c r="Y238" s="41">
        <f t="shared" si="116"/>
        <v>8.3292854011815134</v>
      </c>
      <c r="Z238" s="30">
        <f t="shared" si="103"/>
        <v>-8.2223376585949057E-3</v>
      </c>
      <c r="AA238" s="30">
        <f t="shared" si="104"/>
        <v>5.6063376627119389E-2</v>
      </c>
      <c r="AB238" s="30">
        <f t="shared" si="105"/>
        <v>-2.0951388717688785E-10</v>
      </c>
      <c r="AC238" s="30">
        <f t="shared" si="106"/>
        <v>-2.5626048730237576E-19</v>
      </c>
      <c r="AD238" s="30">
        <f t="shared" si="117"/>
        <v>4.7079758917009139E-9</v>
      </c>
      <c r="AE238" s="30">
        <f t="shared" si="118"/>
        <v>-7.9626174532614006E-3</v>
      </c>
      <c r="AF238" s="30">
        <f t="shared" si="107"/>
        <v>5.6323096832452894E-2</v>
      </c>
      <c r="AG238" s="30">
        <f t="shared" si="108"/>
        <v>-2.0917930273880132E-10</v>
      </c>
      <c r="AH238" s="30">
        <f t="shared" si="109"/>
        <v>-2.5626048730237576E-19</v>
      </c>
      <c r="AI238" s="30">
        <f t="shared" si="119"/>
        <v>4.6850539771448492E-9</v>
      </c>
    </row>
    <row r="239" spans="1:35" x14ac:dyDescent="0.3">
      <c r="A239" s="39">
        <v>316.05208333333576</v>
      </c>
      <c r="B239">
        <v>4.0999999999999996</v>
      </c>
      <c r="C239">
        <v>8</v>
      </c>
      <c r="D239" s="39"/>
      <c r="E239" s="39"/>
      <c r="F239" s="39"/>
      <c r="G239" s="39">
        <v>316</v>
      </c>
      <c r="H239" s="40">
        <f t="shared" si="110"/>
        <v>4.0999999999999995E-2</v>
      </c>
      <c r="I239" s="41">
        <f t="shared" si="111"/>
        <v>8</v>
      </c>
      <c r="J239" s="39">
        <f t="shared" si="126"/>
        <v>595.62801368108398</v>
      </c>
      <c r="K239">
        <v>3.6999999999999998E-2</v>
      </c>
      <c r="L239">
        <v>7.99</v>
      </c>
      <c r="M239" s="29">
        <f t="shared" si="125"/>
        <v>6.4285714285714293E-2</v>
      </c>
      <c r="N239" s="29">
        <f t="shared" si="125"/>
        <v>5.7142857142857148E-2</v>
      </c>
      <c r="O239" s="29">
        <f t="shared" si="125"/>
        <v>4.9999999999999996E-2</v>
      </c>
      <c r="P239" s="29">
        <f t="shared" si="125"/>
        <v>4.2857142857142858E-2</v>
      </c>
      <c r="Q239" s="54">
        <v>4.1000000000000002E-2</v>
      </c>
      <c r="R239" s="54">
        <v>8</v>
      </c>
      <c r="S239" s="41">
        <f t="shared" si="102"/>
        <v>8.290572811279473</v>
      </c>
      <c r="T239" s="41">
        <f t="shared" si="122"/>
        <v>8.2477028406844468</v>
      </c>
      <c r="U239" s="41">
        <f t="shared" si="112"/>
        <v>8.19844096983255</v>
      </c>
      <c r="V239" s="41">
        <f t="shared" si="113"/>
        <v>8.1407276179159247</v>
      </c>
      <c r="W239" s="55">
        <f t="shared" si="114"/>
        <v>8.2910538466420558</v>
      </c>
      <c r="X239" s="41">
        <f t="shared" si="115"/>
        <v>8.232169794475741</v>
      </c>
      <c r="Y239" s="41">
        <f t="shared" si="116"/>
        <v>8.2344949086103956</v>
      </c>
      <c r="Z239" s="30">
        <f t="shared" si="103"/>
        <v>-7.7959215659019468E-3</v>
      </c>
      <c r="AA239" s="30">
        <f t="shared" si="104"/>
        <v>5.6489792719812346E-2</v>
      </c>
      <c r="AB239" s="30">
        <f t="shared" si="105"/>
        <v>-2.7313277115094257E-10</v>
      </c>
      <c r="AC239" s="30">
        <f t="shared" si="106"/>
        <v>-3.3892516062572283E-19</v>
      </c>
      <c r="AD239" s="30">
        <f t="shared" si="117"/>
        <v>5.8590904907746147E-9</v>
      </c>
      <c r="AE239" s="30">
        <f t="shared" si="118"/>
        <v>-7.50393740151057E-3</v>
      </c>
      <c r="AF239" s="30">
        <f t="shared" si="107"/>
        <v>5.6781776884203723E-2</v>
      </c>
      <c r="AG239" s="30">
        <f t="shared" si="108"/>
        <v>-2.727566226820639E-10</v>
      </c>
      <c r="AH239" s="30">
        <f t="shared" si="109"/>
        <v>-3.3892516062572283E-19</v>
      </c>
      <c r="AI239" s="30">
        <f t="shared" si="119"/>
        <v>5.8278060690189795E-9</v>
      </c>
    </row>
    <row r="240" spans="1:35" x14ac:dyDescent="0.3">
      <c r="A240" s="39">
        <v>317.05555555555475</v>
      </c>
      <c r="B240">
        <v>4.3</v>
      </c>
      <c r="C240">
        <v>8.07</v>
      </c>
      <c r="D240" s="39"/>
      <c r="E240" s="39"/>
      <c r="F240" s="39"/>
      <c r="G240" s="39">
        <v>317</v>
      </c>
      <c r="H240" s="40">
        <f t="shared" si="110"/>
        <v>4.2999999999999997E-2</v>
      </c>
      <c r="I240" s="41">
        <f t="shared" si="111"/>
        <v>8.07</v>
      </c>
      <c r="J240" s="39">
        <f t="shared" si="126"/>
        <v>589.26779700614657</v>
      </c>
      <c r="K240">
        <v>3.9E-2</v>
      </c>
      <c r="L240">
        <v>8.0399999999999991</v>
      </c>
      <c r="M240" s="29">
        <f t="shared" si="125"/>
        <v>6.4285714285714293E-2</v>
      </c>
      <c r="N240" s="29">
        <f t="shared" si="125"/>
        <v>5.7142857142857148E-2</v>
      </c>
      <c r="O240" s="29">
        <f t="shared" si="125"/>
        <v>4.9999999999999996E-2</v>
      </c>
      <c r="P240" s="29">
        <f t="shared" si="125"/>
        <v>4.2857142857142858E-2</v>
      </c>
      <c r="Q240" s="54">
        <v>4.2999999999999997E-2</v>
      </c>
      <c r="R240" s="54">
        <v>8.07</v>
      </c>
      <c r="S240" s="41">
        <f t="shared" si="102"/>
        <v>8.2733040497485639</v>
      </c>
      <c r="T240" s="41">
        <f t="shared" si="122"/>
        <v>8.2302115997252994</v>
      </c>
      <c r="U240" s="41">
        <f t="shared" si="112"/>
        <v>8.1807043338478955</v>
      </c>
      <c r="V240" s="41">
        <f t="shared" si="113"/>
        <v>8.1227184461940318</v>
      </c>
      <c r="W240" s="55">
        <f t="shared" si="114"/>
        <v>8.2737876260715879</v>
      </c>
      <c r="X240" s="41">
        <f t="shared" si="115"/>
        <v>8.2157069588830538</v>
      </c>
      <c r="Y240" s="41">
        <f t="shared" si="116"/>
        <v>8.2180665639992352</v>
      </c>
      <c r="Z240" s="30">
        <f t="shared" si="103"/>
        <v>-7.7130010398683696E-3</v>
      </c>
      <c r="AA240" s="30">
        <f t="shared" si="104"/>
        <v>5.6572713245845924E-2</v>
      </c>
      <c r="AB240" s="30">
        <f t="shared" si="105"/>
        <v>-2.8585959168331386E-10</v>
      </c>
      <c r="AC240" s="30">
        <f t="shared" si="106"/>
        <v>-3.5545809529039219E-19</v>
      </c>
      <c r="AD240" s="30">
        <f t="shared" si="117"/>
        <v>6.0854548012264216E-9</v>
      </c>
      <c r="AE240" s="30">
        <f t="shared" si="118"/>
        <v>-7.4155321712098378E-3</v>
      </c>
      <c r="AF240" s="30">
        <f t="shared" si="107"/>
        <v>5.6870182114504453E-2</v>
      </c>
      <c r="AG240" s="30">
        <f t="shared" si="108"/>
        <v>-2.8547637754662184E-10</v>
      </c>
      <c r="AH240" s="30">
        <f t="shared" si="109"/>
        <v>-3.5545809529039219E-19</v>
      </c>
      <c r="AI240" s="30">
        <f t="shared" si="119"/>
        <v>6.0524810170831554E-9</v>
      </c>
    </row>
    <row r="241" spans="1:35" x14ac:dyDescent="0.3">
      <c r="A241" s="39">
        <v>318.05138888888905</v>
      </c>
      <c r="B241">
        <v>4.7</v>
      </c>
      <c r="C241">
        <v>8</v>
      </c>
      <c r="D241" s="39"/>
      <c r="E241" s="39"/>
      <c r="F241" s="39"/>
      <c r="G241" s="39">
        <v>318</v>
      </c>
      <c r="H241" s="40">
        <f t="shared" si="110"/>
        <v>4.7E-2</v>
      </c>
      <c r="I241" s="41">
        <f t="shared" si="111"/>
        <v>8</v>
      </c>
      <c r="J241" s="39">
        <f t="shared" si="126"/>
        <v>582.90758033120915</v>
      </c>
      <c r="K241">
        <v>4.2999999999999997E-2</v>
      </c>
      <c r="L241">
        <v>8</v>
      </c>
      <c r="M241" s="29">
        <f t="shared" ref="M241:P256" si="127">M240</f>
        <v>6.4285714285714293E-2</v>
      </c>
      <c r="N241" s="29">
        <f t="shared" si="127"/>
        <v>5.7142857142857148E-2</v>
      </c>
      <c r="O241" s="29">
        <f t="shared" si="127"/>
        <v>4.9999999999999996E-2</v>
      </c>
      <c r="P241" s="29">
        <f t="shared" si="127"/>
        <v>4.2857142857142858E-2</v>
      </c>
      <c r="Q241" s="54">
        <v>4.7E-2</v>
      </c>
      <c r="R241" s="54">
        <v>8</v>
      </c>
      <c r="S241" s="41">
        <f t="shared" si="102"/>
        <v>8.2408119806378348</v>
      </c>
      <c r="T241" s="41">
        <f t="shared" si="122"/>
        <v>8.1973099140518659</v>
      </c>
      <c r="U241" s="41">
        <f t="shared" si="112"/>
        <v>8.1473522860622207</v>
      </c>
      <c r="V241" s="41">
        <f t="shared" si="113"/>
        <v>8.0888680528715895</v>
      </c>
      <c r="W241" s="55">
        <f t="shared" si="114"/>
        <v>8.2413002423015893</v>
      </c>
      <c r="X241" s="41">
        <f t="shared" si="115"/>
        <v>8.1847585659184467</v>
      </c>
      <c r="Y241" s="41">
        <f t="shared" si="116"/>
        <v>8.1871809856545177</v>
      </c>
      <c r="Z241" s="30">
        <f t="shared" si="103"/>
        <v>-7.5492452442413533E-3</v>
      </c>
      <c r="AA241" s="30">
        <f t="shared" si="104"/>
        <v>5.6736469041472941E-2</v>
      </c>
      <c r="AB241" s="30">
        <f t="shared" si="105"/>
        <v>-3.1131591907873058E-10</v>
      </c>
      <c r="AC241" s="30">
        <f t="shared" si="106"/>
        <v>-3.8852396461973099E-19</v>
      </c>
      <c r="AD241" s="30">
        <f t="shared" si="117"/>
        <v>6.5349374357196459E-9</v>
      </c>
      <c r="AE241" s="30">
        <f t="shared" si="118"/>
        <v>-7.2416907110680129E-3</v>
      </c>
      <c r="AF241" s="30">
        <f t="shared" si="107"/>
        <v>5.7044023574646281E-2</v>
      </c>
      <c r="AG241" s="30">
        <f t="shared" si="108"/>
        <v>-3.1091971208924885E-10</v>
      </c>
      <c r="AH241" s="30">
        <f t="shared" si="109"/>
        <v>-3.8852396461973099E-19</v>
      </c>
      <c r="AI241" s="30">
        <f t="shared" si="119"/>
        <v>6.4985881507651779E-9</v>
      </c>
    </row>
    <row r="242" spans="1:35" x14ac:dyDescent="0.3">
      <c r="A242" s="39">
        <v>319.05902777778101</v>
      </c>
      <c r="B242">
        <v>5.7</v>
      </c>
      <c r="C242">
        <v>7.92</v>
      </c>
      <c r="D242" s="39"/>
      <c r="E242" s="39"/>
      <c r="F242" s="39"/>
      <c r="G242" s="39">
        <v>319</v>
      </c>
      <c r="H242" s="40">
        <f t="shared" si="110"/>
        <v>5.7000000000000002E-2</v>
      </c>
      <c r="I242" s="41">
        <f t="shared" si="111"/>
        <v>7.92</v>
      </c>
      <c r="J242" s="39">
        <f t="shared" si="126"/>
        <v>576.54736365627161</v>
      </c>
      <c r="K242">
        <v>4.9000000000000002E-2</v>
      </c>
      <c r="L242">
        <v>7.97</v>
      </c>
      <c r="M242" s="29">
        <f t="shared" si="127"/>
        <v>6.4285714285714293E-2</v>
      </c>
      <c r="N242" s="29">
        <f t="shared" si="127"/>
        <v>5.7142857142857148E-2</v>
      </c>
      <c r="O242" s="29">
        <f t="shared" si="127"/>
        <v>4.9999999999999996E-2</v>
      </c>
      <c r="P242" s="29">
        <f t="shared" si="127"/>
        <v>4.2857142857142858E-2</v>
      </c>
      <c r="Q242" s="54">
        <v>5.7000000000000002E-2</v>
      </c>
      <c r="R242" s="54">
        <v>7.92</v>
      </c>
      <c r="S242" s="41">
        <f t="shared" si="102"/>
        <v>8.1692874262301185</v>
      </c>
      <c r="T242" s="41">
        <f t="shared" si="122"/>
        <v>8.1249276497136194</v>
      </c>
      <c r="U242" s="41">
        <f t="shared" si="112"/>
        <v>8.0740331784680137</v>
      </c>
      <c r="V242" s="41">
        <f t="shared" si="113"/>
        <v>8.0145199866347294</v>
      </c>
      <c r="W242" s="55">
        <f t="shared" si="114"/>
        <v>8.1697855292807322</v>
      </c>
      <c r="X242" s="41">
        <f t="shared" si="115"/>
        <v>8.1167888270398283</v>
      </c>
      <c r="Y242" s="41">
        <f t="shared" si="116"/>
        <v>8.1193348336206448</v>
      </c>
      <c r="Z242" s="30">
        <f t="shared" si="103"/>
        <v>-7.1509302663222939E-3</v>
      </c>
      <c r="AA242" s="30">
        <f t="shared" si="104"/>
        <v>5.7134784019391996E-2</v>
      </c>
      <c r="AB242" s="30">
        <f t="shared" si="105"/>
        <v>-3.7497100430129483E-10</v>
      </c>
      <c r="AC242" s="30">
        <f t="shared" si="106"/>
        <v>-4.7118863794307806E-19</v>
      </c>
      <c r="AD242" s="30">
        <f t="shared" si="117"/>
        <v>7.6420728423564003E-9</v>
      </c>
      <c r="AE242" s="30">
        <f t="shared" si="118"/>
        <v>-6.8229048649438174E-3</v>
      </c>
      <c r="AF242" s="30">
        <f t="shared" si="107"/>
        <v>5.7462809420770478E-2</v>
      </c>
      <c r="AG242" s="30">
        <f t="shared" si="108"/>
        <v>-3.7454842572502508E-10</v>
      </c>
      <c r="AH242" s="30">
        <f t="shared" si="109"/>
        <v>-4.7118863794307806E-19</v>
      </c>
      <c r="AI242" s="30">
        <f t="shared" si="119"/>
        <v>7.5974030429602715E-9</v>
      </c>
    </row>
    <row r="243" spans="1:35" x14ac:dyDescent="0.3">
      <c r="A243" s="39">
        <v>320.04097222222481</v>
      </c>
      <c r="B243">
        <v>6.5</v>
      </c>
      <c r="C243">
        <v>7.83</v>
      </c>
      <c r="D243" s="39"/>
      <c r="E243" s="39"/>
      <c r="F243" s="39"/>
      <c r="G243" s="39">
        <v>320</v>
      </c>
      <c r="H243" s="40">
        <f t="shared" si="110"/>
        <v>6.5000000000000002E-2</v>
      </c>
      <c r="I243" s="41">
        <f t="shared" si="111"/>
        <v>7.83</v>
      </c>
      <c r="J243" s="39">
        <f t="shared" si="126"/>
        <v>570.18714698133408</v>
      </c>
      <c r="K243">
        <v>5.1999999999999998E-2</v>
      </c>
      <c r="L243">
        <v>7.9</v>
      </c>
      <c r="M243" s="29">
        <f t="shared" si="127"/>
        <v>6.4285714285714293E-2</v>
      </c>
      <c r="N243" s="29">
        <f t="shared" si="127"/>
        <v>5.7142857142857148E-2</v>
      </c>
      <c r="O243" s="29">
        <f t="shared" si="127"/>
        <v>4.9999999999999996E-2</v>
      </c>
      <c r="P243" s="29">
        <f t="shared" si="127"/>
        <v>4.2857142857142858E-2</v>
      </c>
      <c r="Q243" s="54">
        <v>6.5000000000000002E-2</v>
      </c>
      <c r="R243" s="54">
        <v>7.83</v>
      </c>
      <c r="S243" s="41">
        <f t="shared" si="102"/>
        <v>8.1197908559899759</v>
      </c>
      <c r="T243" s="41">
        <f t="shared" si="122"/>
        <v>8.0748749734686776</v>
      </c>
      <c r="U243" s="41">
        <f t="shared" si="112"/>
        <v>8.0233776633215648</v>
      </c>
      <c r="V243" s="41">
        <f t="shared" si="113"/>
        <v>7.963207960854791</v>
      </c>
      <c r="W243" s="55">
        <f t="shared" si="114"/>
        <v>8.1202953627669547</v>
      </c>
      <c r="X243" s="41">
        <f t="shared" si="115"/>
        <v>8.0699079333032913</v>
      </c>
      <c r="Y243" s="41">
        <f t="shared" si="116"/>
        <v>8.0725218021300496</v>
      </c>
      <c r="Z243" s="30">
        <f t="shared" si="103"/>
        <v>-6.8425210633325066E-3</v>
      </c>
      <c r="AA243" s="30">
        <f t="shared" si="104"/>
        <v>5.7443193222381783E-2</v>
      </c>
      <c r="AB243" s="30">
        <f t="shared" si="105"/>
        <v>-4.2590826773524615E-10</v>
      </c>
      <c r="AC243" s="30">
        <f t="shared" si="106"/>
        <v>-5.3732037660175568E-19</v>
      </c>
      <c r="AD243" s="30">
        <f t="shared" si="117"/>
        <v>8.5131849127615895E-9</v>
      </c>
      <c r="AE243" s="30">
        <f t="shared" si="118"/>
        <v>-6.5024870225354209E-3</v>
      </c>
      <c r="AF243" s="30">
        <f t="shared" si="107"/>
        <v>5.7783227263178874E-2</v>
      </c>
      <c r="AG243" s="30">
        <f t="shared" si="108"/>
        <v>-4.2547021903462887E-10</v>
      </c>
      <c r="AH243" s="30">
        <f t="shared" si="109"/>
        <v>-5.3732037660175568E-19</v>
      </c>
      <c r="AI243" s="30">
        <f t="shared" si="119"/>
        <v>8.4621008692866439E-9</v>
      </c>
    </row>
    <row r="244" spans="1:35" x14ac:dyDescent="0.3">
      <c r="A244" s="39">
        <v>321.06180555555329</v>
      </c>
      <c r="B244">
        <v>6.3</v>
      </c>
      <c r="C244">
        <v>7.95</v>
      </c>
      <c r="D244" s="39">
        <v>112.7</v>
      </c>
      <c r="E244" s="39"/>
      <c r="F244" s="39"/>
      <c r="G244" s="39">
        <v>321</v>
      </c>
      <c r="H244" s="40">
        <f t="shared" si="110"/>
        <v>6.3E-2</v>
      </c>
      <c r="I244" s="41">
        <f t="shared" si="111"/>
        <v>7.95</v>
      </c>
      <c r="J244" s="39">
        <f t="shared" si="126"/>
        <v>563.82693030639666</v>
      </c>
      <c r="K244">
        <v>5.3999999999999999E-2</v>
      </c>
      <c r="L244">
        <v>7.91</v>
      </c>
      <c r="M244" s="29">
        <f t="shared" si="127"/>
        <v>6.4285714285714293E-2</v>
      </c>
      <c r="N244" s="29">
        <f t="shared" si="127"/>
        <v>5.7142857142857148E-2</v>
      </c>
      <c r="O244" s="29">
        <f t="shared" si="127"/>
        <v>4.9999999999999996E-2</v>
      </c>
      <c r="P244" s="29">
        <f t="shared" si="127"/>
        <v>4.2857142857142858E-2</v>
      </c>
      <c r="Q244" s="54">
        <v>6.3E-2</v>
      </c>
      <c r="R244" s="54">
        <v>7.95</v>
      </c>
      <c r="S244" s="41">
        <f t="shared" si="102"/>
        <v>8.1316261029565773</v>
      </c>
      <c r="T244" s="41">
        <f t="shared" si="122"/>
        <v>8.0868403243412104</v>
      </c>
      <c r="U244" s="41">
        <f t="shared" si="112"/>
        <v>8.0354837242199331</v>
      </c>
      <c r="V244" s="41">
        <f t="shared" si="113"/>
        <v>7.975466862000272</v>
      </c>
      <c r="W244" s="55">
        <f t="shared" si="114"/>
        <v>8.1321291098893091</v>
      </c>
      <c r="X244" s="41">
        <f t="shared" si="115"/>
        <v>8.0811047014834561</v>
      </c>
      <c r="Y244" s="41">
        <f t="shared" si="116"/>
        <v>8.0837039932692534</v>
      </c>
      <c r="Z244" s="30">
        <f t="shared" si="103"/>
        <v>-6.9188251191934615E-3</v>
      </c>
      <c r="AA244" s="30">
        <f t="shared" si="104"/>
        <v>5.7366889166520829E-2</v>
      </c>
      <c r="AB244" s="30">
        <f t="shared" si="105"/>
        <v>-4.1317292353814116E-10</v>
      </c>
      <c r="AC244" s="30">
        <f t="shared" si="106"/>
        <v>-5.2078744193708627E-19</v>
      </c>
      <c r="AD244" s="30">
        <f t="shared" si="117"/>
        <v>8.2965072782389161E-9</v>
      </c>
      <c r="AE244" s="30">
        <f t="shared" si="118"/>
        <v>-6.5814572119660946E-3</v>
      </c>
      <c r="AF244" s="30">
        <f t="shared" si="107"/>
        <v>5.7704257073748197E-2</v>
      </c>
      <c r="AG244" s="30">
        <f t="shared" si="108"/>
        <v>-4.1273830948289981E-10</v>
      </c>
      <c r="AH244" s="30">
        <f t="shared" si="109"/>
        <v>-5.2078744193708627E-19</v>
      </c>
      <c r="AI244" s="30">
        <f t="shared" si="119"/>
        <v>8.2470002310559529E-9</v>
      </c>
    </row>
    <row r="245" spans="1:35" x14ac:dyDescent="0.3">
      <c r="A245" s="39">
        <v>322.0583333333343</v>
      </c>
      <c r="B245">
        <v>7.1</v>
      </c>
      <c r="C245">
        <v>7.83</v>
      </c>
      <c r="D245" s="39"/>
      <c r="E245" s="39"/>
      <c r="F245" s="39"/>
      <c r="G245" s="39">
        <v>322</v>
      </c>
      <c r="H245" s="40">
        <f t="shared" si="110"/>
        <v>7.0999999999999994E-2</v>
      </c>
      <c r="I245" s="41">
        <f t="shared" si="111"/>
        <v>7.83</v>
      </c>
      <c r="J245" s="39">
        <f t="shared" si="126"/>
        <v>557.46671363145913</v>
      </c>
      <c r="K245">
        <v>6.2E-2</v>
      </c>
      <c r="L245">
        <v>7.88</v>
      </c>
      <c r="M245" s="29">
        <f t="shared" si="127"/>
        <v>6.4285714285714293E-2</v>
      </c>
      <c r="N245" s="29">
        <f t="shared" si="127"/>
        <v>5.7142857142857148E-2</v>
      </c>
      <c r="O245" s="29">
        <f t="shared" si="127"/>
        <v>4.9999999999999996E-2</v>
      </c>
      <c r="P245" s="29">
        <f t="shared" si="127"/>
        <v>4.2857142857142858E-2</v>
      </c>
      <c r="Q245" s="54">
        <v>7.0999999999999994E-2</v>
      </c>
      <c r="R245" s="54">
        <v>7.83</v>
      </c>
      <c r="S245" s="41">
        <f t="shared" si="102"/>
        <v>8.0861665814946075</v>
      </c>
      <c r="T245" s="41">
        <f t="shared" si="122"/>
        <v>8.0408910450559805</v>
      </c>
      <c r="U245" s="41">
        <f t="shared" si="112"/>
        <v>7.9890058126432564</v>
      </c>
      <c r="V245" s="41">
        <f t="shared" si="113"/>
        <v>7.9284160101128514</v>
      </c>
      <c r="W245" s="55">
        <f t="shared" si="114"/>
        <v>8.0866752397459578</v>
      </c>
      <c r="X245" s="41">
        <f t="shared" si="115"/>
        <v>8.0381457885548837</v>
      </c>
      <c r="Y245" s="41">
        <f t="shared" si="116"/>
        <v>8.0407944708674606</v>
      </c>
      <c r="Z245" s="30">
        <f t="shared" si="103"/>
        <v>-6.6166490538418646E-3</v>
      </c>
      <c r="AA245" s="30">
        <f t="shared" si="104"/>
        <v>5.766906523187243E-2</v>
      </c>
      <c r="AB245" s="30">
        <f t="shared" si="105"/>
        <v>-4.6411821680886042E-10</v>
      </c>
      <c r="AC245" s="30">
        <f t="shared" si="106"/>
        <v>-5.8691918059576379E-19</v>
      </c>
      <c r="AD245" s="30">
        <f t="shared" si="117"/>
        <v>9.1591297517663254E-9</v>
      </c>
      <c r="AE245" s="30">
        <f t="shared" si="118"/>
        <v>-6.2698729322661958E-3</v>
      </c>
      <c r="AF245" s="30">
        <f t="shared" si="107"/>
        <v>5.8015841353448096E-2</v>
      </c>
      <c r="AG245" s="30">
        <f t="shared" si="108"/>
        <v>-4.6367148262570266E-10</v>
      </c>
      <c r="AH245" s="30">
        <f t="shared" si="109"/>
        <v>-5.8691918059576379E-19</v>
      </c>
      <c r="AI245" s="30">
        <f t="shared" si="119"/>
        <v>9.1034398946689485E-9</v>
      </c>
    </row>
    <row r="246" spans="1:35" x14ac:dyDescent="0.3">
      <c r="A246" s="39">
        <v>323.05555555555475</v>
      </c>
      <c r="B246">
        <v>6.5</v>
      </c>
      <c r="C246">
        <v>7.83</v>
      </c>
      <c r="D246" s="39">
        <v>113.5</v>
      </c>
      <c r="E246" s="39">
        <v>661.97249999999997</v>
      </c>
      <c r="F246" s="39">
        <v>440.24049391304351</v>
      </c>
      <c r="G246" s="39">
        <v>323</v>
      </c>
      <c r="H246" s="40">
        <f t="shared" si="110"/>
        <v>6.5000000000000002E-2</v>
      </c>
      <c r="I246" s="41">
        <f t="shared" si="111"/>
        <v>7.83</v>
      </c>
      <c r="J246" s="42">
        <f>AVERAGE(E246:F246)</f>
        <v>551.10649695652171</v>
      </c>
      <c r="K246">
        <v>5.5E-2</v>
      </c>
      <c r="L246">
        <v>7.89</v>
      </c>
      <c r="M246" s="29">
        <f t="shared" si="127"/>
        <v>6.4285714285714293E-2</v>
      </c>
      <c r="N246" s="29">
        <f t="shared" si="127"/>
        <v>5.7142857142857148E-2</v>
      </c>
      <c r="O246" s="29">
        <f t="shared" si="127"/>
        <v>4.9999999999999996E-2</v>
      </c>
      <c r="P246" s="29">
        <f t="shared" si="127"/>
        <v>4.2857142857142858E-2</v>
      </c>
      <c r="Q246" s="54">
        <v>6.5000000000000002E-2</v>
      </c>
      <c r="R246" s="54">
        <v>7.83</v>
      </c>
      <c r="S246" s="41">
        <f t="shared" si="102"/>
        <v>8.1197908559899759</v>
      </c>
      <c r="T246" s="41">
        <f t="shared" si="122"/>
        <v>8.0748749734686776</v>
      </c>
      <c r="U246" s="41">
        <f t="shared" si="112"/>
        <v>8.0233776633215648</v>
      </c>
      <c r="V246" s="41">
        <f t="shared" si="113"/>
        <v>7.963207960854791</v>
      </c>
      <c r="W246" s="55">
        <f t="shared" si="114"/>
        <v>8.1202953627669547</v>
      </c>
      <c r="X246" s="41">
        <f t="shared" si="115"/>
        <v>8.0699079333032913</v>
      </c>
      <c r="Y246" s="41">
        <f t="shared" si="116"/>
        <v>8.0725218021300496</v>
      </c>
      <c r="Z246" s="30">
        <f t="shared" si="103"/>
        <v>-6.8425210633325066E-3</v>
      </c>
      <c r="AA246" s="30">
        <f t="shared" si="104"/>
        <v>5.7443193222381783E-2</v>
      </c>
      <c r="AB246" s="30">
        <f t="shared" si="105"/>
        <v>-4.2590826773524615E-10</v>
      </c>
      <c r="AC246" s="30">
        <f t="shared" si="106"/>
        <v>-5.3732037660175568E-19</v>
      </c>
      <c r="AD246" s="30">
        <f t="shared" si="117"/>
        <v>8.5131849127615895E-9</v>
      </c>
      <c r="AE246" s="30">
        <f t="shared" si="118"/>
        <v>-6.5024870225354209E-3</v>
      </c>
      <c r="AF246" s="30">
        <f t="shared" si="107"/>
        <v>5.7783227263178874E-2</v>
      </c>
      <c r="AG246" s="30">
        <f t="shared" si="108"/>
        <v>-4.2547021903462887E-10</v>
      </c>
      <c r="AH246" s="30">
        <f t="shared" si="109"/>
        <v>-5.3732037660175568E-19</v>
      </c>
      <c r="AI246" s="30">
        <f t="shared" si="119"/>
        <v>8.4621008692866439E-9</v>
      </c>
    </row>
    <row r="247" spans="1:35" x14ac:dyDescent="0.3">
      <c r="A247" s="39">
        <v>324.04861111110949</v>
      </c>
      <c r="B247">
        <v>6.9</v>
      </c>
      <c r="C247">
        <v>7.83</v>
      </c>
      <c r="D247" s="39"/>
      <c r="E247" s="39"/>
      <c r="F247" s="39"/>
      <c r="G247" s="39">
        <v>324</v>
      </c>
      <c r="H247" s="40">
        <f t="shared" si="110"/>
        <v>6.9000000000000006E-2</v>
      </c>
      <c r="I247" s="41">
        <f t="shared" si="111"/>
        <v>7.83</v>
      </c>
      <c r="J247" s="39">
        <f>$J$246+($J$259-$J$246)*(G247-$G$246)/($G$259-$G$246)</f>
        <v>555.57447934595689</v>
      </c>
      <c r="K247">
        <v>5.7000000000000002E-2</v>
      </c>
      <c r="L247">
        <v>7.89</v>
      </c>
      <c r="M247" s="29">
        <f t="shared" si="127"/>
        <v>6.4285714285714293E-2</v>
      </c>
      <c r="N247" s="29">
        <f t="shared" si="127"/>
        <v>5.7142857142857148E-2</v>
      </c>
      <c r="O247" s="29">
        <f t="shared" si="127"/>
        <v>4.9999999999999996E-2</v>
      </c>
      <c r="P247" s="29">
        <f t="shared" si="127"/>
        <v>4.2857142857142858E-2</v>
      </c>
      <c r="Q247" s="54">
        <v>6.9000000000000006E-2</v>
      </c>
      <c r="R247" s="54">
        <v>7.83</v>
      </c>
      <c r="S247" s="41">
        <f t="shared" si="102"/>
        <v>8.0970782088163915</v>
      </c>
      <c r="T247" s="41">
        <f t="shared" si="122"/>
        <v>8.0519177614181636</v>
      </c>
      <c r="U247" s="41">
        <f t="shared" si="112"/>
        <v>8.0001564953066797</v>
      </c>
      <c r="V247" s="41">
        <f t="shared" si="113"/>
        <v>7.9397007396164145</v>
      </c>
      <c r="W247" s="55">
        <f t="shared" si="114"/>
        <v>8.0975855377347479</v>
      </c>
      <c r="X247" s="41">
        <f t="shared" si="115"/>
        <v>8.0484450861268506</v>
      </c>
      <c r="Y247" s="41">
        <f t="shared" si="116"/>
        <v>8.0510836064639211</v>
      </c>
      <c r="Z247" s="30">
        <f t="shared" si="103"/>
        <v>-6.6914428566249339E-3</v>
      </c>
      <c r="AA247" s="30">
        <f t="shared" si="104"/>
        <v>5.7594271429089357E-2</v>
      </c>
      <c r="AB247" s="30">
        <f t="shared" si="105"/>
        <v>-4.5138092702890497E-10</v>
      </c>
      <c r="AC247" s="30">
        <f t="shared" si="106"/>
        <v>-5.7038624593109458E-19</v>
      </c>
      <c r="AD247" s="30">
        <f t="shared" si="117"/>
        <v>8.94447622197649E-9</v>
      </c>
      <c r="AE247" s="30">
        <f t="shared" si="118"/>
        <v>-6.3467106657488954E-3</v>
      </c>
      <c r="AF247" s="30">
        <f t="shared" si="107"/>
        <v>5.7939003619965401E-2</v>
      </c>
      <c r="AG247" s="30">
        <f t="shared" si="108"/>
        <v>-4.5093682593855471E-10</v>
      </c>
      <c r="AH247" s="30">
        <f t="shared" si="109"/>
        <v>-5.7038624593109458E-19</v>
      </c>
      <c r="AI247" s="30">
        <f t="shared" si="119"/>
        <v>8.8902995333982296E-9</v>
      </c>
    </row>
    <row r="248" spans="1:35" x14ac:dyDescent="0.3">
      <c r="A248" s="39">
        <v>325.05555555555475</v>
      </c>
      <c r="B248">
        <v>6.3</v>
      </c>
      <c r="C248">
        <v>7.85</v>
      </c>
      <c r="D248" s="39"/>
      <c r="E248" s="39"/>
      <c r="F248" s="39"/>
      <c r="G248" s="39">
        <v>325</v>
      </c>
      <c r="H248" s="40">
        <f t="shared" si="110"/>
        <v>6.3E-2</v>
      </c>
      <c r="I248" s="41">
        <f t="shared" si="111"/>
        <v>7.85</v>
      </c>
      <c r="J248" s="39">
        <f t="shared" ref="J248:J258" si="128">$J$246+($J$259-$J$246)*(G248-$G$246)/($G$259-$G$246)</f>
        <v>560.04246173539207</v>
      </c>
      <c r="K248">
        <v>5.2999999999999999E-2</v>
      </c>
      <c r="L248">
        <v>7.92</v>
      </c>
      <c r="M248" s="29">
        <f t="shared" si="127"/>
        <v>6.4285714285714293E-2</v>
      </c>
      <c r="N248" s="29">
        <f t="shared" si="127"/>
        <v>5.7142857142857148E-2</v>
      </c>
      <c r="O248" s="29">
        <f t="shared" si="127"/>
        <v>4.9999999999999996E-2</v>
      </c>
      <c r="P248" s="29">
        <f t="shared" si="127"/>
        <v>4.2857142857142858E-2</v>
      </c>
      <c r="Q248" s="54">
        <v>6.3E-2</v>
      </c>
      <c r="R248" s="54">
        <v>7.85</v>
      </c>
      <c r="S248" s="41">
        <f t="shared" si="102"/>
        <v>8.1316261029565773</v>
      </c>
      <c r="T248" s="41">
        <f t="shared" si="122"/>
        <v>8.0868403243412104</v>
      </c>
      <c r="U248" s="41">
        <f t="shared" si="112"/>
        <v>8.0354837242199331</v>
      </c>
      <c r="V248" s="41">
        <f t="shared" si="113"/>
        <v>7.975466862000272</v>
      </c>
      <c r="W248" s="55">
        <f t="shared" si="114"/>
        <v>8.1321291098893091</v>
      </c>
      <c r="X248" s="41">
        <f t="shared" si="115"/>
        <v>8.0811047014834561</v>
      </c>
      <c r="Y248" s="41">
        <f t="shared" si="116"/>
        <v>8.0837039932692534</v>
      </c>
      <c r="Z248" s="30">
        <f t="shared" si="103"/>
        <v>-6.9188251191934615E-3</v>
      </c>
      <c r="AA248" s="30">
        <f t="shared" si="104"/>
        <v>5.7366889166520829E-2</v>
      </c>
      <c r="AB248" s="30">
        <f t="shared" si="105"/>
        <v>-4.1317292353814116E-10</v>
      </c>
      <c r="AC248" s="30">
        <f t="shared" si="106"/>
        <v>-5.2078744193708627E-19</v>
      </c>
      <c r="AD248" s="30">
        <f t="shared" si="117"/>
        <v>8.2965072782389161E-9</v>
      </c>
      <c r="AE248" s="30">
        <f t="shared" si="118"/>
        <v>-6.5814572119660946E-3</v>
      </c>
      <c r="AF248" s="30">
        <f t="shared" si="107"/>
        <v>5.7704257073748197E-2</v>
      </c>
      <c r="AG248" s="30">
        <f t="shared" si="108"/>
        <v>-4.1273830948289981E-10</v>
      </c>
      <c r="AH248" s="30">
        <f t="shared" si="109"/>
        <v>-5.2078744193708627E-19</v>
      </c>
      <c r="AI248" s="30">
        <f t="shared" si="119"/>
        <v>8.2470002310559529E-9</v>
      </c>
    </row>
    <row r="249" spans="1:35" x14ac:dyDescent="0.3">
      <c r="A249" s="39">
        <v>326.03472222221899</v>
      </c>
      <c r="B249">
        <v>6.2</v>
      </c>
      <c r="C249">
        <v>7.88</v>
      </c>
      <c r="D249" s="39"/>
      <c r="E249" s="39"/>
      <c r="F249" s="39"/>
      <c r="G249" s="39">
        <v>326</v>
      </c>
      <c r="H249" s="40">
        <f t="shared" si="110"/>
        <v>6.2E-2</v>
      </c>
      <c r="I249" s="41">
        <f t="shared" si="111"/>
        <v>7.88</v>
      </c>
      <c r="J249" s="39">
        <f t="shared" si="128"/>
        <v>564.51044412482725</v>
      </c>
      <c r="K249">
        <v>4.8000000000000001E-2</v>
      </c>
      <c r="L249">
        <v>7.99</v>
      </c>
      <c r="M249" s="29">
        <f t="shared" si="127"/>
        <v>6.4285714285714293E-2</v>
      </c>
      <c r="N249" s="29">
        <f t="shared" si="127"/>
        <v>5.7142857142857148E-2</v>
      </c>
      <c r="O249" s="29">
        <f t="shared" si="127"/>
        <v>4.9999999999999996E-2</v>
      </c>
      <c r="P249" s="29">
        <f t="shared" si="127"/>
        <v>4.2857142857142858E-2</v>
      </c>
      <c r="Q249" s="54">
        <v>6.2E-2</v>
      </c>
      <c r="R249" s="54">
        <v>7.88</v>
      </c>
      <c r="S249" s="41">
        <f t="shared" si="102"/>
        <v>8.1376717038848021</v>
      </c>
      <c r="T249" s="41">
        <f t="shared" si="122"/>
        <v>8.0929530840147716</v>
      </c>
      <c r="U249" s="41">
        <f t="shared" si="112"/>
        <v>8.0416691959916964</v>
      </c>
      <c r="V249" s="41">
        <f t="shared" si="113"/>
        <v>7.981731409341223</v>
      </c>
      <c r="W249" s="55">
        <f t="shared" si="114"/>
        <v>8.1381739370075046</v>
      </c>
      <c r="X249" s="41">
        <f t="shared" si="115"/>
        <v>8.0868274175874095</v>
      </c>
      <c r="Y249" s="41">
        <f t="shared" si="116"/>
        <v>8.0894188383306318</v>
      </c>
      <c r="Z249" s="30">
        <f t="shared" si="103"/>
        <v>-6.9571730197382732E-3</v>
      </c>
      <c r="AA249" s="30">
        <f t="shared" si="104"/>
        <v>5.7328541265976023E-2</v>
      </c>
      <c r="AB249" s="30">
        <f t="shared" si="105"/>
        <v>-4.0680550377239624E-10</v>
      </c>
      <c r="AC249" s="30">
        <f t="shared" si="106"/>
        <v>-5.1252097460475152E-19</v>
      </c>
      <c r="AD249" s="30">
        <f t="shared" si="117"/>
        <v>8.1879009896246092E-9</v>
      </c>
      <c r="AE249" s="30">
        <f t="shared" si="118"/>
        <v>-6.6212201498750583E-3</v>
      </c>
      <c r="AF249" s="30">
        <f t="shared" si="107"/>
        <v>5.7664494135839232E-2</v>
      </c>
      <c r="AG249" s="30">
        <f t="shared" si="108"/>
        <v>-4.0637271263840495E-10</v>
      </c>
      <c r="AH249" s="30">
        <f t="shared" si="109"/>
        <v>-5.1252097460475152E-19</v>
      </c>
      <c r="AI249" s="30">
        <f t="shared" si="119"/>
        <v>8.1391895308363951E-9</v>
      </c>
    </row>
    <row r="250" spans="1:35" x14ac:dyDescent="0.3">
      <c r="A250" s="39">
        <v>327.05416666666861</v>
      </c>
      <c r="B250">
        <v>7.2</v>
      </c>
      <c r="C250">
        <v>7.78</v>
      </c>
      <c r="D250" s="39"/>
      <c r="E250" s="39"/>
      <c r="F250" s="39"/>
      <c r="G250" s="39">
        <v>327</v>
      </c>
      <c r="H250" s="40">
        <f t="shared" si="110"/>
        <v>7.2000000000000008E-2</v>
      </c>
      <c r="I250" s="41">
        <f t="shared" si="111"/>
        <v>7.78</v>
      </c>
      <c r="J250" s="39">
        <f t="shared" si="128"/>
        <v>568.97842651426254</v>
      </c>
      <c r="K250">
        <v>4.7E-2</v>
      </c>
      <c r="L250">
        <v>7.9</v>
      </c>
      <c r="M250" s="29">
        <f t="shared" si="127"/>
        <v>6.4285714285714293E-2</v>
      </c>
      <c r="N250" s="29">
        <f t="shared" si="127"/>
        <v>5.7142857142857148E-2</v>
      </c>
      <c r="O250" s="29">
        <f t="shared" si="127"/>
        <v>4.9999999999999996E-2</v>
      </c>
      <c r="P250" s="29">
        <f t="shared" si="127"/>
        <v>4.2857142857142858E-2</v>
      </c>
      <c r="Q250" s="54">
        <v>7.1999999999999995E-2</v>
      </c>
      <c r="R250" s="54">
        <v>7.78</v>
      </c>
      <c r="S250" s="41">
        <f t="shared" si="102"/>
        <v>8.0808151316491195</v>
      </c>
      <c r="T250" s="41">
        <f t="shared" si="122"/>
        <v>8.0354837242199348</v>
      </c>
      <c r="U250" s="41">
        <f t="shared" si="112"/>
        <v>7.9835383687405184</v>
      </c>
      <c r="V250" s="41">
        <f t="shared" si="113"/>
        <v>7.9228836228262693</v>
      </c>
      <c r="W250" s="55">
        <f t="shared" si="114"/>
        <v>8.0813244355323111</v>
      </c>
      <c r="X250" s="41">
        <f t="shared" si="115"/>
        <v>8.033097555631393</v>
      </c>
      <c r="Y250" s="41">
        <f t="shared" si="116"/>
        <v>8.0357507965759822</v>
      </c>
      <c r="Z250" s="30">
        <f t="shared" si="103"/>
        <v>-6.5794344780128666E-3</v>
      </c>
      <c r="AA250" s="30">
        <f t="shared" si="104"/>
        <v>5.7706279807701426E-2</v>
      </c>
      <c r="AB250" s="30">
        <f t="shared" si="105"/>
        <v>-4.7048709657966235E-10</v>
      </c>
      <c r="AC250" s="30">
        <f t="shared" si="106"/>
        <v>-5.9518564792809854E-19</v>
      </c>
      <c r="AD250" s="30">
        <f t="shared" si="117"/>
        <v>9.2662165284553766E-9</v>
      </c>
      <c r="AE250" s="30">
        <f t="shared" si="118"/>
        <v>-6.2317101653157356E-3</v>
      </c>
      <c r="AF250" s="30">
        <f t="shared" si="107"/>
        <v>5.8054004120398559E-2</v>
      </c>
      <c r="AG250" s="30">
        <f t="shared" si="108"/>
        <v>-4.7003914088971749E-10</v>
      </c>
      <c r="AH250" s="30">
        <f t="shared" si="109"/>
        <v>-5.9518564792809854E-19</v>
      </c>
      <c r="AI250" s="30">
        <f t="shared" si="119"/>
        <v>9.2097788840774797E-9</v>
      </c>
    </row>
    <row r="251" spans="1:35" x14ac:dyDescent="0.3">
      <c r="A251" s="39">
        <v>328.06111111111386</v>
      </c>
      <c r="B251">
        <v>7.4</v>
      </c>
      <c r="C251">
        <v>7.78</v>
      </c>
      <c r="D251" s="39">
        <v>124.4</v>
      </c>
      <c r="E251" s="39"/>
      <c r="F251" s="39"/>
      <c r="G251" s="39">
        <v>328</v>
      </c>
      <c r="H251" s="40">
        <f t="shared" si="110"/>
        <v>7.400000000000001E-2</v>
      </c>
      <c r="I251" s="41">
        <f t="shared" si="111"/>
        <v>7.78</v>
      </c>
      <c r="J251" s="39">
        <f t="shared" si="128"/>
        <v>573.44640890369772</v>
      </c>
      <c r="K251">
        <v>5.2999999999999999E-2</v>
      </c>
      <c r="L251">
        <v>7.86</v>
      </c>
      <c r="M251" s="29">
        <f t="shared" si="127"/>
        <v>6.4285714285714293E-2</v>
      </c>
      <c r="N251" s="29">
        <f t="shared" si="127"/>
        <v>5.7142857142857148E-2</v>
      </c>
      <c r="O251" s="29">
        <f t="shared" si="127"/>
        <v>4.9999999999999996E-2</v>
      </c>
      <c r="P251" s="29">
        <f t="shared" si="127"/>
        <v>4.2857142857142858E-2</v>
      </c>
      <c r="Q251" s="54">
        <v>7.3999999999999996E-2</v>
      </c>
      <c r="R251" s="54">
        <v>7.78</v>
      </c>
      <c r="S251" s="41">
        <f t="shared" si="102"/>
        <v>8.070312085355992</v>
      </c>
      <c r="T251" s="41">
        <f t="shared" si="122"/>
        <v>8.0248721206352727</v>
      </c>
      <c r="U251" s="41">
        <f t="shared" si="112"/>
        <v>7.9728100537969206</v>
      </c>
      <c r="V251" s="41">
        <f t="shared" si="113"/>
        <v>7.9120293676959665</v>
      </c>
      <c r="W251" s="55">
        <f t="shared" si="114"/>
        <v>8.0708226442563227</v>
      </c>
      <c r="X251" s="41">
        <f t="shared" si="115"/>
        <v>8.0231952935647222</v>
      </c>
      <c r="Y251" s="41">
        <f t="shared" si="116"/>
        <v>8.0258566328398828</v>
      </c>
      <c r="Z251" s="30">
        <f t="shared" si="103"/>
        <v>-6.5053646419272766E-3</v>
      </c>
      <c r="AA251" s="30">
        <f t="shared" si="104"/>
        <v>5.7780349643787018E-2</v>
      </c>
      <c r="AB251" s="30">
        <f t="shared" si="105"/>
        <v>-4.8322531900939138E-10</v>
      </c>
      <c r="AC251" s="30">
        <f t="shared" si="106"/>
        <v>-6.1171858259276795E-19</v>
      </c>
      <c r="AD251" s="30">
        <f t="shared" si="117"/>
        <v>9.4799207431455396E-9</v>
      </c>
      <c r="AE251" s="30">
        <f t="shared" si="118"/>
        <v>-6.1558880343241312E-3</v>
      </c>
      <c r="AF251" s="30">
        <f t="shared" si="107"/>
        <v>5.8129826251390161E-2</v>
      </c>
      <c r="AG251" s="30">
        <f t="shared" si="108"/>
        <v>-4.8277510592631932E-10</v>
      </c>
      <c r="AH251" s="30">
        <f t="shared" si="109"/>
        <v>-6.1171858259276795E-19</v>
      </c>
      <c r="AI251" s="30">
        <f t="shared" si="119"/>
        <v>9.4220057981504243E-9</v>
      </c>
    </row>
    <row r="252" spans="1:35" x14ac:dyDescent="0.3">
      <c r="A252" s="39">
        <v>329.05555555555475</v>
      </c>
      <c r="B252">
        <v>7.9</v>
      </c>
      <c r="C252">
        <v>7.81</v>
      </c>
      <c r="D252" s="39"/>
      <c r="E252" s="39"/>
      <c r="F252" s="39"/>
      <c r="G252" s="39">
        <v>329</v>
      </c>
      <c r="H252" s="40">
        <f t="shared" si="110"/>
        <v>7.9000000000000001E-2</v>
      </c>
      <c r="I252" s="41">
        <f t="shared" si="111"/>
        <v>7.81</v>
      </c>
      <c r="J252" s="39">
        <f t="shared" si="128"/>
        <v>577.91439129313289</v>
      </c>
      <c r="K252">
        <v>5.0999999999999997E-2</v>
      </c>
      <c r="L252">
        <v>8.01</v>
      </c>
      <c r="M252" s="29">
        <f t="shared" si="127"/>
        <v>6.4285714285714293E-2</v>
      </c>
      <c r="N252" s="29">
        <f t="shared" si="127"/>
        <v>5.7142857142857148E-2</v>
      </c>
      <c r="O252" s="29">
        <f t="shared" si="127"/>
        <v>4.9999999999999996E-2</v>
      </c>
      <c r="P252" s="29">
        <f t="shared" si="127"/>
        <v>4.2857142857142858E-2</v>
      </c>
      <c r="Q252" s="54">
        <v>7.9000000000000001E-2</v>
      </c>
      <c r="R252" s="54">
        <v>7.81</v>
      </c>
      <c r="S252" s="41">
        <f t="shared" si="102"/>
        <v>8.0451450837510539</v>
      </c>
      <c r="T252" s="41">
        <f t="shared" si="122"/>
        <v>7.9994509306939747</v>
      </c>
      <c r="U252" s="41">
        <f t="shared" si="112"/>
        <v>7.947116141505056</v>
      </c>
      <c r="V252" s="41">
        <f t="shared" si="113"/>
        <v>7.8860418309813261</v>
      </c>
      <c r="W252" s="55">
        <f t="shared" si="114"/>
        <v>8.0456585841800905</v>
      </c>
      <c r="X252" s="41">
        <f t="shared" si="115"/>
        <v>7.9994993235433771</v>
      </c>
      <c r="Y252" s="41">
        <f t="shared" si="116"/>
        <v>8.0021751975815896</v>
      </c>
      <c r="Z252" s="30">
        <f t="shared" si="103"/>
        <v>-6.3222396405644169E-3</v>
      </c>
      <c r="AA252" s="30">
        <f t="shared" si="104"/>
        <v>5.7963474645149879E-2</v>
      </c>
      <c r="AB252" s="30">
        <f t="shared" si="105"/>
        <v>-5.1507351546563248E-10</v>
      </c>
      <c r="AC252" s="30">
        <f t="shared" si="106"/>
        <v>-6.530509192544415E-19</v>
      </c>
      <c r="AD252" s="30">
        <f t="shared" si="117"/>
        <v>1.0011535149326037E-8</v>
      </c>
      <c r="AE252" s="30">
        <f t="shared" si="118"/>
        <v>-5.9691917331135295E-3</v>
      </c>
      <c r="AF252" s="30">
        <f t="shared" si="107"/>
        <v>5.8316522552600766E-2</v>
      </c>
      <c r="AG252" s="30">
        <f t="shared" si="108"/>
        <v>-5.1461870165713262E-10</v>
      </c>
      <c r="AH252" s="30">
        <f t="shared" si="109"/>
        <v>-6.530509192544415E-19</v>
      </c>
      <c r="AI252" s="30">
        <f t="shared" si="119"/>
        <v>9.9500394448419002E-9</v>
      </c>
    </row>
    <row r="253" spans="1:35" x14ac:dyDescent="0.3">
      <c r="A253" s="39">
        <v>330.0534722222219</v>
      </c>
      <c r="B253">
        <v>7.6</v>
      </c>
      <c r="C253">
        <v>7.84</v>
      </c>
      <c r="D253" s="39">
        <v>124.5</v>
      </c>
      <c r="E253" s="39"/>
      <c r="F253" s="39"/>
      <c r="G253" s="39">
        <v>330</v>
      </c>
      <c r="H253" s="40">
        <f t="shared" si="110"/>
        <v>7.5999999999999998E-2</v>
      </c>
      <c r="I253" s="41">
        <f t="shared" si="111"/>
        <v>7.84</v>
      </c>
      <c r="J253" s="39">
        <f t="shared" si="128"/>
        <v>582.38237368256807</v>
      </c>
      <c r="K253">
        <v>4.9000000000000002E-2</v>
      </c>
      <c r="L253">
        <v>8.0500000000000007</v>
      </c>
      <c r="M253" s="29">
        <f t="shared" si="127"/>
        <v>6.4285714285714293E-2</v>
      </c>
      <c r="N253" s="29">
        <f t="shared" si="127"/>
        <v>5.7142857142857148E-2</v>
      </c>
      <c r="O253" s="29">
        <f t="shared" si="127"/>
        <v>4.9999999999999996E-2</v>
      </c>
      <c r="P253" s="29">
        <f t="shared" si="127"/>
        <v>4.2857142857142858E-2</v>
      </c>
      <c r="Q253" s="54">
        <v>7.5999999999999998E-2</v>
      </c>
      <c r="R253" s="54">
        <v>7.84</v>
      </c>
      <c r="S253" s="41">
        <f t="shared" si="102"/>
        <v>8.060064464162835</v>
      </c>
      <c r="T253" s="41">
        <f t="shared" si="122"/>
        <v>8.0145199866347294</v>
      </c>
      <c r="U253" s="41">
        <f t="shared" si="112"/>
        <v>7.9623456914714579</v>
      </c>
      <c r="V253" s="41">
        <f t="shared" si="113"/>
        <v>7.901444062937137</v>
      </c>
      <c r="W253" s="55">
        <f t="shared" si="114"/>
        <v>8.0605762320184038</v>
      </c>
      <c r="X253" s="41">
        <f t="shared" si="115"/>
        <v>8.0135412239461363</v>
      </c>
      <c r="Y253" s="41">
        <f t="shared" si="116"/>
        <v>8.0162093365522562</v>
      </c>
      <c r="Z253" s="30">
        <f t="shared" si="103"/>
        <v>-6.4317671273965817E-3</v>
      </c>
      <c r="AA253" s="30">
        <f t="shared" si="104"/>
        <v>5.7853947158317709E-2</v>
      </c>
      <c r="AB253" s="30">
        <f t="shared" si="105"/>
        <v>-4.9596414990715166E-10</v>
      </c>
      <c r="AC253" s="30">
        <f t="shared" si="106"/>
        <v>-6.2825151725743745E-19</v>
      </c>
      <c r="AD253" s="30">
        <f t="shared" si="117"/>
        <v>9.6930125726463632E-9</v>
      </c>
      <c r="AE253" s="30">
        <f t="shared" si="118"/>
        <v>-6.0807258514124626E-3</v>
      </c>
      <c r="AF253" s="30">
        <f t="shared" si="107"/>
        <v>5.820498843430183E-2</v>
      </c>
      <c r="AG253" s="30">
        <f t="shared" si="108"/>
        <v>-4.955119211407394E-10</v>
      </c>
      <c r="AH253" s="30">
        <f t="shared" si="109"/>
        <v>-6.2825151725743745E-19</v>
      </c>
      <c r="AI253" s="30">
        <f t="shared" si="119"/>
        <v>9.6336455531002092E-9</v>
      </c>
    </row>
    <row r="254" spans="1:35" x14ac:dyDescent="0.3">
      <c r="A254" s="39">
        <v>331.06180555555329</v>
      </c>
      <c r="B254">
        <v>7.9</v>
      </c>
      <c r="C254">
        <v>7.83</v>
      </c>
      <c r="D254" s="39"/>
      <c r="E254" s="39"/>
      <c r="F254" s="39"/>
      <c r="G254" s="39">
        <v>331</v>
      </c>
      <c r="H254" s="40">
        <f t="shared" si="110"/>
        <v>7.9000000000000001E-2</v>
      </c>
      <c r="I254" s="41">
        <f t="shared" si="111"/>
        <v>7.83</v>
      </c>
      <c r="J254" s="39">
        <f t="shared" si="128"/>
        <v>586.85035607200325</v>
      </c>
      <c r="K254">
        <v>5.3999999999999999E-2</v>
      </c>
      <c r="L254">
        <v>7.96</v>
      </c>
      <c r="M254" s="29">
        <f t="shared" si="127"/>
        <v>6.4285714285714293E-2</v>
      </c>
      <c r="N254" s="29">
        <f t="shared" si="127"/>
        <v>5.7142857142857148E-2</v>
      </c>
      <c r="O254" s="29">
        <f t="shared" si="127"/>
        <v>4.9999999999999996E-2</v>
      </c>
      <c r="P254" s="29">
        <f t="shared" si="127"/>
        <v>4.2857142857142858E-2</v>
      </c>
      <c r="Q254" s="54">
        <v>7.9000000000000001E-2</v>
      </c>
      <c r="R254" s="54">
        <v>7.83</v>
      </c>
      <c r="S254" s="41">
        <f t="shared" si="102"/>
        <v>8.0451450837510539</v>
      </c>
      <c r="T254" s="41">
        <f t="shared" si="122"/>
        <v>7.9994509306939747</v>
      </c>
      <c r="U254" s="41">
        <f t="shared" si="112"/>
        <v>7.947116141505056</v>
      </c>
      <c r="V254" s="41">
        <f t="shared" si="113"/>
        <v>7.8860418309813261</v>
      </c>
      <c r="W254" s="55">
        <f t="shared" si="114"/>
        <v>8.0456585841800905</v>
      </c>
      <c r="X254" s="41">
        <f t="shared" si="115"/>
        <v>7.9994993235433771</v>
      </c>
      <c r="Y254" s="41">
        <f t="shared" si="116"/>
        <v>8.0021751975815896</v>
      </c>
      <c r="Z254" s="30">
        <f t="shared" si="103"/>
        <v>-6.3222396405644169E-3</v>
      </c>
      <c r="AA254" s="30">
        <f t="shared" si="104"/>
        <v>5.7963474645149879E-2</v>
      </c>
      <c r="AB254" s="30">
        <f t="shared" si="105"/>
        <v>-5.1507351546563248E-10</v>
      </c>
      <c r="AC254" s="30">
        <f t="shared" si="106"/>
        <v>-6.530509192544415E-19</v>
      </c>
      <c r="AD254" s="30">
        <f t="shared" si="117"/>
        <v>1.0011535149326037E-8</v>
      </c>
      <c r="AE254" s="30">
        <f t="shared" si="118"/>
        <v>-5.9691917331135295E-3</v>
      </c>
      <c r="AF254" s="30">
        <f t="shared" si="107"/>
        <v>5.8316522552600766E-2</v>
      </c>
      <c r="AG254" s="30">
        <f t="shared" si="108"/>
        <v>-5.1461870165713262E-10</v>
      </c>
      <c r="AH254" s="30">
        <f t="shared" si="109"/>
        <v>-6.530509192544415E-19</v>
      </c>
      <c r="AI254" s="30">
        <f t="shared" si="119"/>
        <v>9.9500394448419002E-9</v>
      </c>
    </row>
    <row r="255" spans="1:35" x14ac:dyDescent="0.3">
      <c r="A255" s="39">
        <v>332.06111111111386</v>
      </c>
      <c r="B255">
        <v>6.5</v>
      </c>
      <c r="C255">
        <v>7.87</v>
      </c>
      <c r="D255" s="39">
        <v>282.39999999999998</v>
      </c>
      <c r="E255" s="39"/>
      <c r="F255" s="39"/>
      <c r="G255" s="39">
        <v>332</v>
      </c>
      <c r="H255" s="40">
        <f t="shared" si="110"/>
        <v>6.5000000000000002E-2</v>
      </c>
      <c r="I255" s="41">
        <f t="shared" si="111"/>
        <v>7.87</v>
      </c>
      <c r="J255" s="39">
        <f t="shared" si="128"/>
        <v>591.31833846143843</v>
      </c>
      <c r="K255">
        <v>5.8000000000000003E-2</v>
      </c>
      <c r="L255">
        <v>7.88</v>
      </c>
      <c r="M255" s="29">
        <f t="shared" si="127"/>
        <v>6.4285714285714293E-2</v>
      </c>
      <c r="N255" s="29">
        <f t="shared" si="127"/>
        <v>5.7142857142857148E-2</v>
      </c>
      <c r="O255" s="29">
        <f t="shared" si="127"/>
        <v>4.9999999999999996E-2</v>
      </c>
      <c r="P255" s="29">
        <f t="shared" si="127"/>
        <v>4.2857142857142858E-2</v>
      </c>
      <c r="Q255" s="54">
        <v>6.5000000000000002E-2</v>
      </c>
      <c r="R255" s="54">
        <v>7.87</v>
      </c>
      <c r="S255" s="41">
        <f t="shared" si="102"/>
        <v>8.1197908559899759</v>
      </c>
      <c r="T255" s="41">
        <f t="shared" si="122"/>
        <v>8.0748749734686776</v>
      </c>
      <c r="U255" s="41">
        <f t="shared" si="112"/>
        <v>8.0233776633215648</v>
      </c>
      <c r="V255" s="41">
        <f t="shared" si="113"/>
        <v>7.963207960854791</v>
      </c>
      <c r="W255" s="55">
        <f t="shared" si="114"/>
        <v>8.1202953627669547</v>
      </c>
      <c r="X255" s="41">
        <f t="shared" si="115"/>
        <v>8.0699079333032913</v>
      </c>
      <c r="Y255" s="41">
        <f t="shared" si="116"/>
        <v>8.0725218021300496</v>
      </c>
      <c r="Z255" s="30">
        <f t="shared" si="103"/>
        <v>-6.8425210633325066E-3</v>
      </c>
      <c r="AA255" s="30">
        <f t="shared" si="104"/>
        <v>5.7443193222381783E-2</v>
      </c>
      <c r="AB255" s="30">
        <f t="shared" si="105"/>
        <v>-4.2590826773524615E-10</v>
      </c>
      <c r="AC255" s="30">
        <f t="shared" si="106"/>
        <v>-5.3732037660175568E-19</v>
      </c>
      <c r="AD255" s="30">
        <f t="shared" si="117"/>
        <v>8.5131849127615895E-9</v>
      </c>
      <c r="AE255" s="30">
        <f t="shared" si="118"/>
        <v>-6.5024870225354209E-3</v>
      </c>
      <c r="AF255" s="30">
        <f t="shared" si="107"/>
        <v>5.7783227263178874E-2</v>
      </c>
      <c r="AG255" s="30">
        <f t="shared" si="108"/>
        <v>-4.2547021903462887E-10</v>
      </c>
      <c r="AH255" s="30">
        <f t="shared" si="109"/>
        <v>-5.3732037660175568E-19</v>
      </c>
      <c r="AI255" s="30">
        <f t="shared" si="119"/>
        <v>8.4621008692866439E-9</v>
      </c>
    </row>
    <row r="256" spans="1:35" x14ac:dyDescent="0.3">
      <c r="A256" s="39">
        <v>333.06180555555329</v>
      </c>
      <c r="B256">
        <v>7.1</v>
      </c>
      <c r="C256">
        <v>7.75</v>
      </c>
      <c r="D256" s="39"/>
      <c r="E256" s="39"/>
      <c r="F256" s="39"/>
      <c r="G256" s="39">
        <v>333</v>
      </c>
      <c r="H256" s="40">
        <f t="shared" si="110"/>
        <v>7.0999999999999994E-2</v>
      </c>
      <c r="I256" s="41">
        <f t="shared" si="111"/>
        <v>7.75</v>
      </c>
      <c r="J256" s="39">
        <f t="shared" si="128"/>
        <v>595.78632085087372</v>
      </c>
      <c r="K256">
        <v>5.8999999999999997E-2</v>
      </c>
      <c r="L256">
        <v>7.91</v>
      </c>
      <c r="M256" s="29">
        <f t="shared" si="127"/>
        <v>6.4285714285714293E-2</v>
      </c>
      <c r="N256" s="29">
        <f t="shared" si="127"/>
        <v>5.7142857142857148E-2</v>
      </c>
      <c r="O256" s="29">
        <f t="shared" si="127"/>
        <v>4.9999999999999996E-2</v>
      </c>
      <c r="P256" s="29">
        <f t="shared" si="127"/>
        <v>4.2857142857142858E-2</v>
      </c>
      <c r="Q256" s="54">
        <v>7.0999999999999994E-2</v>
      </c>
      <c r="R256" s="54">
        <v>7.75</v>
      </c>
      <c r="S256" s="41">
        <f t="shared" si="102"/>
        <v>8.0861665814946075</v>
      </c>
      <c r="T256" s="41">
        <f t="shared" si="122"/>
        <v>8.0408910450559805</v>
      </c>
      <c r="U256" s="41">
        <f t="shared" si="112"/>
        <v>7.9890058126432564</v>
      </c>
      <c r="V256" s="41">
        <f t="shared" si="113"/>
        <v>7.9284160101128514</v>
      </c>
      <c r="W256" s="55">
        <f t="shared" si="114"/>
        <v>8.0866752397459578</v>
      </c>
      <c r="X256" s="41">
        <f t="shared" si="115"/>
        <v>8.0381457885548837</v>
      </c>
      <c r="Y256" s="41">
        <f t="shared" si="116"/>
        <v>8.0407944708674606</v>
      </c>
      <c r="Z256" s="30">
        <f t="shared" si="103"/>
        <v>-6.6166490538418646E-3</v>
      </c>
      <c r="AA256" s="30">
        <f t="shared" si="104"/>
        <v>5.766906523187243E-2</v>
      </c>
      <c r="AB256" s="30">
        <f t="shared" si="105"/>
        <v>-4.6411821680886042E-10</v>
      </c>
      <c r="AC256" s="30">
        <f t="shared" si="106"/>
        <v>-5.8691918059576379E-19</v>
      </c>
      <c r="AD256" s="30">
        <f t="shared" si="117"/>
        <v>9.1591297517663254E-9</v>
      </c>
      <c r="AE256" s="30">
        <f t="shared" si="118"/>
        <v>-6.2698729322661958E-3</v>
      </c>
      <c r="AF256" s="30">
        <f t="shared" si="107"/>
        <v>5.8015841353448096E-2</v>
      </c>
      <c r="AG256" s="30">
        <f t="shared" si="108"/>
        <v>-4.6367148262570266E-10</v>
      </c>
      <c r="AH256" s="30">
        <f t="shared" si="109"/>
        <v>-5.8691918059576379E-19</v>
      </c>
      <c r="AI256" s="30">
        <f t="shared" si="119"/>
        <v>9.1034398946689485E-9</v>
      </c>
    </row>
    <row r="257" spans="1:35" x14ac:dyDescent="0.3">
      <c r="A257" s="39">
        <v>334.05972222222044</v>
      </c>
      <c r="B257">
        <v>7.7</v>
      </c>
      <c r="C257">
        <v>7.81</v>
      </c>
      <c r="D257" s="39"/>
      <c r="E257" s="39"/>
      <c r="F257" s="39"/>
      <c r="G257" s="39">
        <v>334</v>
      </c>
      <c r="H257" s="40">
        <f t="shared" si="110"/>
        <v>7.6999999999999999E-2</v>
      </c>
      <c r="I257" s="41">
        <f t="shared" si="111"/>
        <v>7.81</v>
      </c>
      <c r="J257" s="39">
        <f t="shared" si="128"/>
        <v>600.2543032403089</v>
      </c>
      <c r="K257">
        <v>6.7000000000000004E-2</v>
      </c>
      <c r="L257">
        <v>7.84</v>
      </c>
      <c r="M257" s="29">
        <f t="shared" ref="M257:P272" si="129">M256</f>
        <v>6.4285714285714293E-2</v>
      </c>
      <c r="N257" s="29">
        <f t="shared" si="129"/>
        <v>5.7142857142857148E-2</v>
      </c>
      <c r="O257" s="29">
        <f t="shared" si="129"/>
        <v>4.9999999999999996E-2</v>
      </c>
      <c r="P257" s="29">
        <f t="shared" si="129"/>
        <v>4.2857142857142858E-2</v>
      </c>
      <c r="Q257" s="54">
        <v>7.6999999999999999E-2</v>
      </c>
      <c r="R257" s="54">
        <v>7.81</v>
      </c>
      <c r="S257" s="41">
        <f t="shared" si="102"/>
        <v>8.05503252798189</v>
      </c>
      <c r="T257" s="41">
        <f t="shared" si="122"/>
        <v>8.0094372394291042</v>
      </c>
      <c r="U257" s="41">
        <f t="shared" si="112"/>
        <v>7.957208430075438</v>
      </c>
      <c r="V257" s="41">
        <f t="shared" si="113"/>
        <v>7.8962481113406495</v>
      </c>
      <c r="W257" s="55">
        <f t="shared" si="114"/>
        <v>8.0555448838434547</v>
      </c>
      <c r="X257" s="41">
        <f t="shared" si="115"/>
        <v>8.0088034557319681</v>
      </c>
      <c r="Y257" s="41">
        <f t="shared" si="116"/>
        <v>8.0114744704696221</v>
      </c>
      <c r="Z257" s="30">
        <f t="shared" si="103"/>
        <v>-6.395143056489954E-3</v>
      </c>
      <c r="AA257" s="30">
        <f t="shared" si="104"/>
        <v>5.7890571229224336E-2</v>
      </c>
      <c r="AB257" s="30">
        <f t="shared" si="105"/>
        <v>-5.0233379039565516E-10</v>
      </c>
      <c r="AC257" s="30">
        <f t="shared" si="106"/>
        <v>-6.365179845897721E-19</v>
      </c>
      <c r="AD257" s="30">
        <f t="shared" si="117"/>
        <v>9.7993336362022752E-9</v>
      </c>
      <c r="AE257" s="30">
        <f t="shared" si="118"/>
        <v>-6.0433881611850508E-3</v>
      </c>
      <c r="AF257" s="30">
        <f t="shared" si="107"/>
        <v>5.8242326124529245E-2</v>
      </c>
      <c r="AG257" s="30">
        <f t="shared" si="108"/>
        <v>-5.0188064230947275E-10</v>
      </c>
      <c r="AH257" s="30">
        <f t="shared" si="109"/>
        <v>-6.365179845897721E-19</v>
      </c>
      <c r="AI257" s="30">
        <f t="shared" si="119"/>
        <v>9.7392503477345624E-9</v>
      </c>
    </row>
    <row r="258" spans="1:35" x14ac:dyDescent="0.3">
      <c r="A258" s="39">
        <v>335.0534722222219</v>
      </c>
      <c r="B258">
        <v>5.6</v>
      </c>
      <c r="C258">
        <v>7.88</v>
      </c>
      <c r="D258" s="39"/>
      <c r="E258" s="39"/>
      <c r="F258" s="39"/>
      <c r="G258" s="39">
        <v>335</v>
      </c>
      <c r="H258" s="40">
        <f t="shared" si="110"/>
        <v>5.5999999999999994E-2</v>
      </c>
      <c r="I258" s="41">
        <f t="shared" si="111"/>
        <v>7.88</v>
      </c>
      <c r="J258" s="39">
        <f t="shared" si="128"/>
        <v>604.72228562974408</v>
      </c>
      <c r="K258">
        <v>6.2E-2</v>
      </c>
      <c r="L258">
        <v>7.89</v>
      </c>
      <c r="M258" s="29">
        <f t="shared" si="129"/>
        <v>6.4285714285714293E-2</v>
      </c>
      <c r="N258" s="29">
        <f t="shared" si="129"/>
        <v>5.7142857142857148E-2</v>
      </c>
      <c r="O258" s="29">
        <f t="shared" si="129"/>
        <v>4.9999999999999996E-2</v>
      </c>
      <c r="P258" s="29">
        <f t="shared" si="129"/>
        <v>4.2857142857142858E-2</v>
      </c>
      <c r="Q258" s="54">
        <v>5.6000000000000001E-2</v>
      </c>
      <c r="R258" s="54">
        <v>7.88</v>
      </c>
      <c r="S258" s="41">
        <f t="shared" si="102"/>
        <v>8.1759091156900485</v>
      </c>
      <c r="T258" s="41">
        <f t="shared" si="122"/>
        <v>8.1316261029565773</v>
      </c>
      <c r="U258" s="41">
        <f t="shared" si="112"/>
        <v>8.0808151316491195</v>
      </c>
      <c r="V258" s="41">
        <f t="shared" si="113"/>
        <v>8.0213932224850151</v>
      </c>
      <c r="W258" s="55">
        <f t="shared" si="114"/>
        <v>8.1764063362228434</v>
      </c>
      <c r="X258" s="41">
        <f t="shared" si="115"/>
        <v>8.1230709835759818</v>
      </c>
      <c r="Y258" s="41">
        <f t="shared" si="116"/>
        <v>8.1256066535078837</v>
      </c>
      <c r="Z258" s="30">
        <f t="shared" si="103"/>
        <v>-7.1900965255638546E-3</v>
      </c>
      <c r="AA258" s="30">
        <f t="shared" si="104"/>
        <v>5.7095617760150437E-2</v>
      </c>
      <c r="AB258" s="30">
        <f t="shared" si="105"/>
        <v>-3.6860463878577418E-10</v>
      </c>
      <c r="AC258" s="30">
        <f t="shared" si="106"/>
        <v>-4.6292217061074331E-19</v>
      </c>
      <c r="AD258" s="30">
        <f t="shared" si="117"/>
        <v>7.5323244105045801E-9</v>
      </c>
      <c r="AE258" s="30">
        <f t="shared" si="118"/>
        <v>-6.8638330102160743E-3</v>
      </c>
      <c r="AF258" s="30">
        <f t="shared" si="107"/>
        <v>5.7421881275498216E-2</v>
      </c>
      <c r="AG258" s="30">
        <f t="shared" si="108"/>
        <v>-3.6818432995839356E-10</v>
      </c>
      <c r="AH258" s="30">
        <f t="shared" si="109"/>
        <v>-4.6292217061074331E-19</v>
      </c>
      <c r="AI258" s="30">
        <f t="shared" si="119"/>
        <v>7.4884743489031821E-9</v>
      </c>
    </row>
    <row r="259" spans="1:35" x14ac:dyDescent="0.3">
      <c r="A259" s="39">
        <v>336.05555555555475</v>
      </c>
      <c r="B259">
        <v>4.7</v>
      </c>
      <c r="C259">
        <v>8.0299999999999994</v>
      </c>
      <c r="D259" s="39"/>
      <c r="E259" s="39">
        <v>600.99307692307696</v>
      </c>
      <c r="F259" s="39">
        <v>617.38745911528144</v>
      </c>
      <c r="G259" s="39">
        <v>336</v>
      </c>
      <c r="H259" s="40">
        <f t="shared" si="110"/>
        <v>4.7E-2</v>
      </c>
      <c r="I259" s="41">
        <f t="shared" si="111"/>
        <v>8.0299999999999994</v>
      </c>
      <c r="J259" s="42">
        <f>AVERAGE(E259:F259)</f>
        <v>609.19026801917926</v>
      </c>
      <c r="K259">
        <v>5.0999999999999997E-2</v>
      </c>
      <c r="L259">
        <v>7.98</v>
      </c>
      <c r="M259" s="29">
        <f t="shared" si="129"/>
        <v>6.4285714285714293E-2</v>
      </c>
      <c r="N259" s="29">
        <f t="shared" si="129"/>
        <v>5.7142857142857148E-2</v>
      </c>
      <c r="O259" s="29">
        <f t="shared" si="129"/>
        <v>4.9999999999999996E-2</v>
      </c>
      <c r="P259" s="29">
        <f t="shared" si="129"/>
        <v>4.2857142857142858E-2</v>
      </c>
      <c r="Q259" s="54">
        <v>4.7E-2</v>
      </c>
      <c r="R259" s="54">
        <v>8.0299999999999994</v>
      </c>
      <c r="S259" s="41">
        <f t="shared" si="102"/>
        <v>8.2408119806378348</v>
      </c>
      <c r="T259" s="41">
        <f t="shared" si="122"/>
        <v>8.1973099140518659</v>
      </c>
      <c r="U259" s="41">
        <f t="shared" si="112"/>
        <v>8.1473522860622207</v>
      </c>
      <c r="V259" s="41">
        <f t="shared" si="113"/>
        <v>8.0888680528715895</v>
      </c>
      <c r="W259" s="55">
        <f t="shared" si="114"/>
        <v>8.2413002423015893</v>
      </c>
      <c r="X259" s="41">
        <f t="shared" si="115"/>
        <v>8.1847585659184467</v>
      </c>
      <c r="Y259" s="41">
        <f t="shared" si="116"/>
        <v>8.1871809856545177</v>
      </c>
      <c r="Z259" s="30">
        <f t="shared" si="103"/>
        <v>-7.5492452442413533E-3</v>
      </c>
      <c r="AA259" s="30">
        <f t="shared" si="104"/>
        <v>5.6736469041472941E-2</v>
      </c>
      <c r="AB259" s="30">
        <f t="shared" si="105"/>
        <v>-3.1131591907873058E-10</v>
      </c>
      <c r="AC259" s="30">
        <f t="shared" si="106"/>
        <v>-3.8852396461973099E-19</v>
      </c>
      <c r="AD259" s="30">
        <f t="shared" si="117"/>
        <v>6.5349374357196459E-9</v>
      </c>
      <c r="AE259" s="30">
        <f t="shared" si="118"/>
        <v>-7.2416907110680129E-3</v>
      </c>
      <c r="AF259" s="30">
        <f t="shared" si="107"/>
        <v>5.7044023574646281E-2</v>
      </c>
      <c r="AG259" s="30">
        <f t="shared" si="108"/>
        <v>-3.1091971208924885E-10</v>
      </c>
      <c r="AH259" s="30">
        <f t="shared" si="109"/>
        <v>-3.8852396461973099E-19</v>
      </c>
      <c r="AI259" s="30">
        <f t="shared" si="119"/>
        <v>6.4985881507651779E-9</v>
      </c>
    </row>
    <row r="260" spans="1:35" x14ac:dyDescent="0.3">
      <c r="A260" s="39">
        <v>337.0583333333343</v>
      </c>
      <c r="B260">
        <v>4.2</v>
      </c>
      <c r="C260">
        <v>7.95</v>
      </c>
      <c r="D260" s="39">
        <v>364.8</v>
      </c>
      <c r="E260" s="39"/>
      <c r="F260" s="39"/>
      <c r="G260" s="39">
        <v>337</v>
      </c>
      <c r="H260" s="40">
        <f t="shared" si="110"/>
        <v>4.2000000000000003E-2</v>
      </c>
      <c r="I260" s="41">
        <f t="shared" si="111"/>
        <v>7.95</v>
      </c>
      <c r="J260" s="39">
        <f>$J$259+($J$268-$J$259)*(G260-$G$259)/($G$268-$G$259)</f>
        <v>613.84035339271361</v>
      </c>
      <c r="K260">
        <v>4.8000000000000001E-2</v>
      </c>
      <c r="L260">
        <v>7.93</v>
      </c>
      <c r="M260" s="29">
        <f t="shared" si="129"/>
        <v>6.4285714285714293E-2</v>
      </c>
      <c r="N260" s="29">
        <f t="shared" si="129"/>
        <v>5.7142857142857148E-2</v>
      </c>
      <c r="O260" s="29">
        <f t="shared" si="129"/>
        <v>4.9999999999999996E-2</v>
      </c>
      <c r="P260" s="29">
        <f t="shared" si="129"/>
        <v>4.2857142857142858E-2</v>
      </c>
      <c r="Q260" s="54">
        <v>4.2000000000000003E-2</v>
      </c>
      <c r="R260" s="54">
        <v>7.95</v>
      </c>
      <c r="S260" s="41">
        <f t="shared" si="102"/>
        <v>8.2818469990098862</v>
      </c>
      <c r="T260" s="41">
        <f t="shared" si="122"/>
        <v>8.238864206485367</v>
      </c>
      <c r="U260" s="41">
        <f t="shared" si="112"/>
        <v>8.1894778243477457</v>
      </c>
      <c r="V260" s="41">
        <f t="shared" si="113"/>
        <v>8.1316261029565773</v>
      </c>
      <c r="W260" s="55">
        <f t="shared" si="114"/>
        <v>8.2823293225892503</v>
      </c>
      <c r="X260" s="41">
        <f t="shared" si="115"/>
        <v>8.2238500648912787</v>
      </c>
      <c r="Y260" s="41">
        <f t="shared" si="116"/>
        <v>8.2261926872397382</v>
      </c>
      <c r="Z260" s="30">
        <f t="shared" si="103"/>
        <v>-7.7543714401976278E-3</v>
      </c>
      <c r="AA260" s="30">
        <f t="shared" si="104"/>
        <v>5.6531342845516669E-2</v>
      </c>
      <c r="AB260" s="30">
        <f t="shared" si="105"/>
        <v>-2.7949606565156129E-10</v>
      </c>
      <c r="AC260" s="30">
        <f t="shared" si="106"/>
        <v>-3.4719162795805753E-19</v>
      </c>
      <c r="AD260" s="30">
        <f t="shared" si="117"/>
        <v>5.9724144164310324E-9</v>
      </c>
      <c r="AE260" s="30">
        <f t="shared" si="118"/>
        <v>-7.4596070931210691E-3</v>
      </c>
      <c r="AF260" s="30">
        <f t="shared" si="107"/>
        <v>5.6826107192593227E-2</v>
      </c>
      <c r="AG260" s="30">
        <f t="shared" si="108"/>
        <v>-2.7911633561358482E-10</v>
      </c>
      <c r="AH260" s="30">
        <f t="shared" si="109"/>
        <v>-3.4719162795805753E-19</v>
      </c>
      <c r="AI260" s="30">
        <f t="shared" si="119"/>
        <v>5.9402854228890361E-9</v>
      </c>
    </row>
    <row r="261" spans="1:35" x14ac:dyDescent="0.3">
      <c r="A261" s="39">
        <v>338.05138888888905</v>
      </c>
      <c r="B261">
        <v>4.3</v>
      </c>
      <c r="C261">
        <v>7.96</v>
      </c>
      <c r="D261" s="39"/>
      <c r="E261" s="39"/>
      <c r="F261" s="39"/>
      <c r="G261" s="39">
        <v>338</v>
      </c>
      <c r="H261" s="40">
        <f t="shared" si="110"/>
        <v>4.2999999999999997E-2</v>
      </c>
      <c r="I261" s="41">
        <f t="shared" si="111"/>
        <v>7.96</v>
      </c>
      <c r="J261" s="39">
        <f t="shared" ref="J261:J267" si="130">$J$259+($J$268-$J$259)*(G261-$G$259)/($G$268-$G$259)</f>
        <v>618.49043876624808</v>
      </c>
      <c r="K261">
        <v>0.05</v>
      </c>
      <c r="L261">
        <v>7.91</v>
      </c>
      <c r="M261" s="29">
        <f t="shared" si="129"/>
        <v>6.4285714285714293E-2</v>
      </c>
      <c r="N261" s="29">
        <f t="shared" si="129"/>
        <v>5.7142857142857148E-2</v>
      </c>
      <c r="O261" s="29">
        <f t="shared" si="129"/>
        <v>4.9999999999999996E-2</v>
      </c>
      <c r="P261" s="29">
        <f t="shared" si="129"/>
        <v>4.2857142857142858E-2</v>
      </c>
      <c r="Q261" s="54">
        <v>4.2999999999999997E-2</v>
      </c>
      <c r="R261" s="54">
        <v>7.96</v>
      </c>
      <c r="S261" s="41">
        <f t="shared" ref="S261:S311" si="131">-LOG10(($AS$15*Q261+(($AS$15*Q261)^2-4*M261*(-$AS$15*Q261*10^(-8.89)))^0.5)/(2*M261))</f>
        <v>8.2733040497485639</v>
      </c>
      <c r="T261" s="41">
        <f t="shared" si="122"/>
        <v>8.2302115997252994</v>
      </c>
      <c r="U261" s="41">
        <f t="shared" si="112"/>
        <v>8.1807043338478955</v>
      </c>
      <c r="V261" s="41">
        <f t="shared" si="113"/>
        <v>8.1227184461940318</v>
      </c>
      <c r="W261" s="55">
        <f t="shared" si="114"/>
        <v>8.2737876260715879</v>
      </c>
      <c r="X261" s="41">
        <f t="shared" si="115"/>
        <v>8.2157069588830538</v>
      </c>
      <c r="Y261" s="41">
        <f t="shared" si="116"/>
        <v>8.2180665639992352</v>
      </c>
      <c r="Z261" s="30">
        <f t="shared" ref="Z261:Z311" si="132">$AN$10*(1/($AM$4/10^(-S261)+1)-1/($AM$4/10^(-$AL$16)+1))</f>
        <v>-7.7130010398683696E-3</v>
      </c>
      <c r="AA261" s="30">
        <f t="shared" ref="AA261:AA311" si="133">M261+Z261</f>
        <v>5.6572713245845924E-2</v>
      </c>
      <c r="AB261" s="30">
        <f t="shared" ref="AB261:AB311" si="134">Z261*10^(-8.89)-$AS$15*Q261</f>
        <v>-2.8585959168331386E-10</v>
      </c>
      <c r="AC261" s="30">
        <f t="shared" ref="AC261:AC311" si="135">-$AS$15*Q261*10^(-8.89)</f>
        <v>-3.5545809529039219E-19</v>
      </c>
      <c r="AD261" s="30">
        <f t="shared" si="117"/>
        <v>6.0854548012264216E-9</v>
      </c>
      <c r="AE261" s="30">
        <f t="shared" si="118"/>
        <v>-7.4155321712098378E-3</v>
      </c>
      <c r="AF261" s="30">
        <f t="shared" ref="AF261:AF311" si="136">M261+AE261</f>
        <v>5.6870182114504453E-2</v>
      </c>
      <c r="AG261" s="30">
        <f t="shared" ref="AG261:AG311" si="137">AE261*10^(-8.89)-$AS$15*Q261</f>
        <v>-2.8547637754662184E-10</v>
      </c>
      <c r="AH261" s="30">
        <f t="shared" ref="AH261:AH311" si="138">-$AS$15*Q261*10^(-8.89)</f>
        <v>-3.5545809529039219E-19</v>
      </c>
      <c r="AI261" s="30">
        <f t="shared" si="119"/>
        <v>6.0524810170831554E-9</v>
      </c>
    </row>
    <row r="262" spans="1:35" x14ac:dyDescent="0.3">
      <c r="A262" s="39">
        <v>339.07361111111095</v>
      </c>
      <c r="B262">
        <v>4.3</v>
      </c>
      <c r="C262">
        <v>8</v>
      </c>
      <c r="D262" s="39"/>
      <c r="E262" s="39"/>
      <c r="F262" s="39"/>
      <c r="G262" s="39">
        <v>339</v>
      </c>
      <c r="H262" s="40">
        <f t="shared" ref="H262:H305" si="139">B262/100</f>
        <v>4.2999999999999997E-2</v>
      </c>
      <c r="I262" s="41">
        <f t="shared" ref="I262:I305" si="140">C262</f>
        <v>8</v>
      </c>
      <c r="J262" s="39">
        <f t="shared" si="130"/>
        <v>623.14052413978243</v>
      </c>
      <c r="K262">
        <v>5.3999999999999999E-2</v>
      </c>
      <c r="L262">
        <v>7.97</v>
      </c>
      <c r="M262" s="29">
        <f t="shared" si="129"/>
        <v>6.4285714285714293E-2</v>
      </c>
      <c r="N262" s="29">
        <f t="shared" si="129"/>
        <v>5.7142857142857148E-2</v>
      </c>
      <c r="O262" s="29">
        <f t="shared" si="129"/>
        <v>4.9999999999999996E-2</v>
      </c>
      <c r="P262" s="29">
        <f t="shared" si="129"/>
        <v>4.2857142857142858E-2</v>
      </c>
      <c r="Q262" s="54">
        <v>4.2999999999999997E-2</v>
      </c>
      <c r="R262" s="54">
        <v>8</v>
      </c>
      <c r="S262" s="41">
        <f t="shared" si="131"/>
        <v>8.2733040497485639</v>
      </c>
      <c r="T262" s="41">
        <f t="shared" si="122"/>
        <v>8.2302115997252994</v>
      </c>
      <c r="U262" s="41">
        <f t="shared" ref="U262:U311" si="141">-LOG10(($AS$15*Q262+(($AS$15*Q262)^2-4*O262*(-$AS$15*Q262*10^(-8.89)))^0.5)/(2*O262))</f>
        <v>8.1807043338478955</v>
      </c>
      <c r="V262" s="41">
        <f t="shared" ref="V262:V311" si="142">-LOG10(($AS$15*Q262+(($AS$15*Q262)^2-4*P262*(-$AS$15*Q262*10^(-8.89)))^0.5)/(2*P262))</f>
        <v>8.1227184461940318</v>
      </c>
      <c r="W262" s="55">
        <f t="shared" ref="W262:W311" si="143">-LOG10(($S$1*Q262+($S$1*$S$1*Q262*Q262+4*$S$1*Q262*10^(-8.89))^0.5)/2)</f>
        <v>8.2737876260715879</v>
      </c>
      <c r="X262" s="41">
        <f t="shared" ref="X262:X311" si="144">-LOG10(AD262)</f>
        <v>8.2157069588830538</v>
      </c>
      <c r="Y262" s="41">
        <f t="shared" ref="Y262:Y311" si="145">-LOG(AI262)</f>
        <v>8.2180665639992352</v>
      </c>
      <c r="Z262" s="30">
        <f t="shared" si="132"/>
        <v>-7.7130010398683696E-3</v>
      </c>
      <c r="AA262" s="30">
        <f t="shared" si="133"/>
        <v>5.6572713245845924E-2</v>
      </c>
      <c r="AB262" s="30">
        <f t="shared" si="134"/>
        <v>-2.8585959168331386E-10</v>
      </c>
      <c r="AC262" s="30">
        <f t="shared" si="135"/>
        <v>-3.5545809529039219E-19</v>
      </c>
      <c r="AD262" s="30">
        <f t="shared" ref="AD262:AD311" si="146">(-AB262+(AB262*AB262-4*AA262*AC262)^0.5)/(2*AA262)</f>
        <v>6.0854548012264216E-9</v>
      </c>
      <c r="AE262" s="30">
        <f t="shared" ref="AE262:AE311" si="147">$AN$10*(1/($AM$4/10^(-X262)+1)-1/($AM$4/10^(-$AL$16)+1))</f>
        <v>-7.4155321712098378E-3</v>
      </c>
      <c r="AF262" s="30">
        <f t="shared" si="136"/>
        <v>5.6870182114504453E-2</v>
      </c>
      <c r="AG262" s="30">
        <f t="shared" si="137"/>
        <v>-2.8547637754662184E-10</v>
      </c>
      <c r="AH262" s="30">
        <f t="shared" si="138"/>
        <v>-3.5545809529039219E-19</v>
      </c>
      <c r="AI262" s="30">
        <f t="shared" ref="AI262:AI311" si="148">(-AG262+(AG262*AG262-4*AF262*AH262)^0.5)/(2*AF262)</f>
        <v>6.0524810170831554E-9</v>
      </c>
    </row>
    <row r="263" spans="1:35" x14ac:dyDescent="0.3">
      <c r="A263" s="39">
        <v>340.06180555555329</v>
      </c>
      <c r="B263">
        <v>5.6</v>
      </c>
      <c r="C263">
        <v>7.9</v>
      </c>
      <c r="D263" s="39"/>
      <c r="E263" s="39"/>
      <c r="F263" s="39"/>
      <c r="G263" s="39">
        <v>340</v>
      </c>
      <c r="H263" s="40">
        <f t="shared" si="139"/>
        <v>5.5999999999999994E-2</v>
      </c>
      <c r="I263" s="41">
        <f t="shared" si="140"/>
        <v>7.9</v>
      </c>
      <c r="J263" s="39">
        <f t="shared" si="130"/>
        <v>627.79060951331678</v>
      </c>
      <c r="K263">
        <v>6.4000000000000001E-2</v>
      </c>
      <c r="L263">
        <v>7.88</v>
      </c>
      <c r="M263" s="29">
        <f t="shared" si="129"/>
        <v>6.4285714285714293E-2</v>
      </c>
      <c r="N263" s="29">
        <f t="shared" si="129"/>
        <v>5.7142857142857148E-2</v>
      </c>
      <c r="O263" s="29">
        <f t="shared" si="129"/>
        <v>4.9999999999999996E-2</v>
      </c>
      <c r="P263" s="29">
        <f t="shared" si="129"/>
        <v>4.2857142857142858E-2</v>
      </c>
      <c r="Q263" s="54">
        <v>5.6000000000000001E-2</v>
      </c>
      <c r="R263" s="54">
        <v>7.9</v>
      </c>
      <c r="S263" s="41">
        <f t="shared" si="131"/>
        <v>8.1759091156900485</v>
      </c>
      <c r="T263" s="41">
        <f t="shared" si="122"/>
        <v>8.1316261029565773</v>
      </c>
      <c r="U263" s="41">
        <f t="shared" si="141"/>
        <v>8.0808151316491195</v>
      </c>
      <c r="V263" s="41">
        <f t="shared" si="142"/>
        <v>8.0213932224850151</v>
      </c>
      <c r="W263" s="55">
        <f t="shared" si="143"/>
        <v>8.1764063362228434</v>
      </c>
      <c r="X263" s="41">
        <f t="shared" si="144"/>
        <v>8.1230709835759818</v>
      </c>
      <c r="Y263" s="41">
        <f t="shared" si="145"/>
        <v>8.1256066535078837</v>
      </c>
      <c r="Z263" s="30">
        <f t="shared" si="132"/>
        <v>-7.1900965255638546E-3</v>
      </c>
      <c r="AA263" s="30">
        <f t="shared" si="133"/>
        <v>5.7095617760150437E-2</v>
      </c>
      <c r="AB263" s="30">
        <f t="shared" si="134"/>
        <v>-3.6860463878577418E-10</v>
      </c>
      <c r="AC263" s="30">
        <f t="shared" si="135"/>
        <v>-4.6292217061074331E-19</v>
      </c>
      <c r="AD263" s="30">
        <f t="shared" si="146"/>
        <v>7.5323244105045801E-9</v>
      </c>
      <c r="AE263" s="30">
        <f t="shared" si="147"/>
        <v>-6.8638330102160743E-3</v>
      </c>
      <c r="AF263" s="30">
        <f t="shared" si="136"/>
        <v>5.7421881275498216E-2</v>
      </c>
      <c r="AG263" s="30">
        <f t="shared" si="137"/>
        <v>-3.6818432995839356E-10</v>
      </c>
      <c r="AH263" s="30">
        <f t="shared" si="138"/>
        <v>-4.6292217061074331E-19</v>
      </c>
      <c r="AI263" s="30">
        <f t="shared" si="148"/>
        <v>7.4884743489031821E-9</v>
      </c>
    </row>
    <row r="264" spans="1:35" x14ac:dyDescent="0.3">
      <c r="A264" s="39">
        <v>341.05208333333576</v>
      </c>
      <c r="B264">
        <v>6</v>
      </c>
      <c r="C264">
        <v>7.89</v>
      </c>
      <c r="D264" s="39">
        <v>383.79999999999995</v>
      </c>
      <c r="E264" s="39"/>
      <c r="F264" s="39"/>
      <c r="G264" s="39">
        <v>341</v>
      </c>
      <c r="H264" s="40">
        <f t="shared" si="139"/>
        <v>0.06</v>
      </c>
      <c r="I264" s="41">
        <f t="shared" si="140"/>
        <v>7.89</v>
      </c>
      <c r="J264" s="39">
        <f t="shared" si="130"/>
        <v>632.44069488685125</v>
      </c>
      <c r="K264">
        <v>6.9000000000000006E-2</v>
      </c>
      <c r="L264">
        <v>7.81</v>
      </c>
      <c r="M264" s="29">
        <f t="shared" si="129"/>
        <v>6.4285714285714293E-2</v>
      </c>
      <c r="N264" s="29">
        <f t="shared" si="129"/>
        <v>5.7142857142857148E-2</v>
      </c>
      <c r="O264" s="29">
        <f t="shared" si="129"/>
        <v>4.9999999999999996E-2</v>
      </c>
      <c r="P264" s="29">
        <f t="shared" si="129"/>
        <v>4.2857142857142858E-2</v>
      </c>
      <c r="Q264" s="54">
        <v>0.06</v>
      </c>
      <c r="R264" s="54">
        <v>7.89</v>
      </c>
      <c r="S264" s="41">
        <f t="shared" si="131"/>
        <v>8.1500318765899369</v>
      </c>
      <c r="T264" s="41">
        <f t="shared" si="122"/>
        <v>8.1054520268102319</v>
      </c>
      <c r="U264" s="41">
        <f t="shared" si="141"/>
        <v>8.0543185525619556</v>
      </c>
      <c r="V264" s="41">
        <f t="shared" si="142"/>
        <v>7.9945445484612616</v>
      </c>
      <c r="W264" s="55">
        <f t="shared" si="143"/>
        <v>8.1505325116450216</v>
      </c>
      <c r="X264" s="41">
        <f t="shared" si="144"/>
        <v>8.0985341208570212</v>
      </c>
      <c r="Y264" s="41">
        <f t="shared" si="145"/>
        <v>8.1011086055231196</v>
      </c>
      <c r="Z264" s="30">
        <f t="shared" si="132"/>
        <v>-7.0342677325131962E-3</v>
      </c>
      <c r="AA264" s="30">
        <f t="shared" si="133"/>
        <v>5.7251446553201094E-2</v>
      </c>
      <c r="AB264" s="30">
        <f t="shared" si="134"/>
        <v>-3.9407117813870621E-10</v>
      </c>
      <c r="AC264" s="30">
        <f t="shared" si="135"/>
        <v>-4.9598803994008212E-19</v>
      </c>
      <c r="AD264" s="30">
        <f t="shared" si="146"/>
        <v>7.9701386979783515E-9</v>
      </c>
      <c r="AE264" s="30">
        <f t="shared" si="147"/>
        <v>-6.7013128960039386E-3</v>
      </c>
      <c r="AF264" s="30">
        <f t="shared" si="136"/>
        <v>5.7584401389710355E-2</v>
      </c>
      <c r="AG264" s="30">
        <f t="shared" si="137"/>
        <v>-3.9364224921983912E-10</v>
      </c>
      <c r="AH264" s="30">
        <f t="shared" si="138"/>
        <v>-4.9598803994008212E-19</v>
      </c>
      <c r="AI264" s="30">
        <f t="shared" si="148"/>
        <v>7.9230317171000759E-9</v>
      </c>
    </row>
    <row r="265" spans="1:35" x14ac:dyDescent="0.3">
      <c r="A265" s="39">
        <v>342.06180555555329</v>
      </c>
      <c r="B265">
        <v>6.1</v>
      </c>
      <c r="C265">
        <v>7.83</v>
      </c>
      <c r="D265" s="39"/>
      <c r="E265" s="39"/>
      <c r="F265" s="39"/>
      <c r="G265" s="39">
        <v>342</v>
      </c>
      <c r="H265" s="40">
        <f t="shared" si="139"/>
        <v>6.0999999999999999E-2</v>
      </c>
      <c r="I265" s="41">
        <f t="shared" si="140"/>
        <v>7.83</v>
      </c>
      <c r="J265" s="39">
        <f t="shared" si="130"/>
        <v>637.0907802603856</v>
      </c>
      <c r="K265">
        <v>6.8000000000000005E-2</v>
      </c>
      <c r="L265">
        <v>7.87</v>
      </c>
      <c r="M265" s="29">
        <f t="shared" si="129"/>
        <v>6.4285714285714293E-2</v>
      </c>
      <c r="N265" s="29">
        <f t="shared" si="129"/>
        <v>5.7142857142857148E-2</v>
      </c>
      <c r="O265" s="29">
        <f t="shared" si="129"/>
        <v>4.9999999999999996E-2</v>
      </c>
      <c r="P265" s="29">
        <f t="shared" si="129"/>
        <v>4.2857142857142858E-2</v>
      </c>
      <c r="Q265" s="54">
        <v>6.0999999999999999E-2</v>
      </c>
      <c r="R265" s="54">
        <v>7.83</v>
      </c>
      <c r="S265" s="41">
        <f t="shared" si="131"/>
        <v>8.1438060537742949</v>
      </c>
      <c r="T265" s="41">
        <f t="shared" si="122"/>
        <v>8.0991560601788901</v>
      </c>
      <c r="U265" s="41">
        <f t="shared" si="141"/>
        <v>8.0479465282176292</v>
      </c>
      <c r="V265" s="41">
        <f t="shared" si="142"/>
        <v>7.9880896718668764</v>
      </c>
      <c r="W265" s="55">
        <f t="shared" si="143"/>
        <v>8.1443074964573725</v>
      </c>
      <c r="X265" s="41">
        <f t="shared" si="144"/>
        <v>8.0926363450144656</v>
      </c>
      <c r="Y265" s="41">
        <f t="shared" si="145"/>
        <v>8.0952194986715185</v>
      </c>
      <c r="Z265" s="30">
        <f t="shared" si="132"/>
        <v>-6.9956533952924751E-3</v>
      </c>
      <c r="AA265" s="30">
        <f t="shared" si="133"/>
        <v>5.7290060890421816E-2</v>
      </c>
      <c r="AB265" s="30">
        <f t="shared" si="134"/>
        <v>-4.0043825466752281E-10</v>
      </c>
      <c r="AC265" s="30">
        <f t="shared" si="135"/>
        <v>-5.0425450727241687E-19</v>
      </c>
      <c r="AD265" s="30">
        <f t="shared" si="146"/>
        <v>8.0791124879051407E-9</v>
      </c>
      <c r="AE265" s="30">
        <f t="shared" si="147"/>
        <v>-6.6611712764501792E-3</v>
      </c>
      <c r="AF265" s="30">
        <f t="shared" si="136"/>
        <v>5.7624543009264118E-2</v>
      </c>
      <c r="AG265" s="30">
        <f t="shared" si="137"/>
        <v>-4.0000735822787485E-10</v>
      </c>
      <c r="AH265" s="30">
        <f t="shared" si="138"/>
        <v>-5.0425450727241687E-19</v>
      </c>
      <c r="AI265" s="30">
        <f t="shared" si="148"/>
        <v>8.0312011114817058E-9</v>
      </c>
    </row>
    <row r="266" spans="1:35" x14ac:dyDescent="0.3">
      <c r="A266" s="39">
        <v>343.04861111110949</v>
      </c>
      <c r="B266">
        <v>6.7</v>
      </c>
      <c r="C266">
        <v>7.86</v>
      </c>
      <c r="D266" s="39"/>
      <c r="E266" s="39"/>
      <c r="F266" s="39"/>
      <c r="G266" s="39">
        <v>343</v>
      </c>
      <c r="H266" s="40">
        <f t="shared" si="139"/>
        <v>6.7000000000000004E-2</v>
      </c>
      <c r="I266" s="41">
        <f t="shared" si="140"/>
        <v>7.86</v>
      </c>
      <c r="J266" s="39">
        <f t="shared" si="130"/>
        <v>641.74086563391995</v>
      </c>
      <c r="K266">
        <v>6.6000000000000003E-2</v>
      </c>
      <c r="L266">
        <v>7.93</v>
      </c>
      <c r="M266" s="29">
        <f t="shared" si="129"/>
        <v>6.4285714285714293E-2</v>
      </c>
      <c r="N266" s="29">
        <f t="shared" si="129"/>
        <v>5.7142857142857148E-2</v>
      </c>
      <c r="O266" s="29">
        <f t="shared" si="129"/>
        <v>4.9999999999999996E-2</v>
      </c>
      <c r="P266" s="29">
        <f t="shared" si="129"/>
        <v>4.2857142857142858E-2</v>
      </c>
      <c r="Q266" s="54">
        <v>6.7000000000000004E-2</v>
      </c>
      <c r="R266" s="54">
        <v>7.86</v>
      </c>
      <c r="S266" s="41">
        <f t="shared" si="131"/>
        <v>8.1082808381437008</v>
      </c>
      <c r="T266" s="41">
        <f t="shared" si="122"/>
        <v>8.0632401751969809</v>
      </c>
      <c r="U266" s="41">
        <f t="shared" si="141"/>
        <v>8.0116081017188971</v>
      </c>
      <c r="V266" s="41">
        <f t="shared" si="142"/>
        <v>7.9512922466714508</v>
      </c>
      <c r="W266" s="55">
        <f t="shared" si="143"/>
        <v>8.1087867843601611</v>
      </c>
      <c r="X266" s="41">
        <f t="shared" si="144"/>
        <v>8.0590271641764009</v>
      </c>
      <c r="Y266" s="41">
        <f t="shared" si="145"/>
        <v>8.0616540944142425</v>
      </c>
      <c r="Z266" s="30">
        <f t="shared" si="132"/>
        <v>-6.7667303582539225E-3</v>
      </c>
      <c r="AA266" s="30">
        <f t="shared" si="133"/>
        <v>5.7518983927460368E-2</v>
      </c>
      <c r="AB266" s="30">
        <f t="shared" si="134"/>
        <v>-4.3864427325626637E-10</v>
      </c>
      <c r="AC266" s="30">
        <f t="shared" si="135"/>
        <v>-5.5385331126642508E-19</v>
      </c>
      <c r="AD266" s="30">
        <f t="shared" si="146"/>
        <v>8.729167676330209E-9</v>
      </c>
      <c r="AE266" s="30">
        <f t="shared" si="147"/>
        <v>-6.4242435747606519E-3</v>
      </c>
      <c r="AF266" s="30">
        <f t="shared" si="136"/>
        <v>5.7861470710953641E-2</v>
      </c>
      <c r="AG266" s="30">
        <f t="shared" si="137"/>
        <v>-4.3820306481097036E-10</v>
      </c>
      <c r="AH266" s="30">
        <f t="shared" si="138"/>
        <v>-5.5385331126642508E-19</v>
      </c>
      <c r="AI266" s="30">
        <f t="shared" si="148"/>
        <v>8.6765266605423865E-9</v>
      </c>
    </row>
    <row r="267" spans="1:35" x14ac:dyDescent="0.3">
      <c r="A267" s="39">
        <v>344.06180555555329</v>
      </c>
      <c r="B267">
        <v>6.5</v>
      </c>
      <c r="C267">
        <v>7.77</v>
      </c>
      <c r="D267" s="39">
        <v>742.5</v>
      </c>
      <c r="E267" s="39"/>
      <c r="F267" s="39"/>
      <c r="G267" s="39">
        <v>344</v>
      </c>
      <c r="H267" s="40">
        <f t="shared" si="139"/>
        <v>6.5000000000000002E-2</v>
      </c>
      <c r="I267" s="41">
        <f t="shared" si="140"/>
        <v>7.77</v>
      </c>
      <c r="J267" s="39">
        <f t="shared" si="130"/>
        <v>646.39095100745442</v>
      </c>
      <c r="K267">
        <v>6.2E-2</v>
      </c>
      <c r="L267">
        <v>7.84</v>
      </c>
      <c r="M267" s="29">
        <f t="shared" si="129"/>
        <v>6.4285714285714293E-2</v>
      </c>
      <c r="N267" s="29">
        <f t="shared" si="129"/>
        <v>5.7142857142857148E-2</v>
      </c>
      <c r="O267" s="29">
        <f t="shared" si="129"/>
        <v>4.9999999999999996E-2</v>
      </c>
      <c r="P267" s="29">
        <f t="shared" si="129"/>
        <v>4.2857142857142858E-2</v>
      </c>
      <c r="Q267" s="54">
        <v>6.5000000000000002E-2</v>
      </c>
      <c r="R267" s="54">
        <v>7.77</v>
      </c>
      <c r="S267" s="41">
        <f t="shared" si="131"/>
        <v>8.1197908559899759</v>
      </c>
      <c r="T267" s="41">
        <f t="shared" si="122"/>
        <v>8.0748749734686776</v>
      </c>
      <c r="U267" s="41">
        <f t="shared" si="141"/>
        <v>8.0233776633215648</v>
      </c>
      <c r="V267" s="41">
        <f t="shared" si="142"/>
        <v>7.963207960854791</v>
      </c>
      <c r="W267" s="55">
        <f t="shared" si="143"/>
        <v>8.1202953627669547</v>
      </c>
      <c r="X267" s="41">
        <f t="shared" si="144"/>
        <v>8.0699079333032913</v>
      </c>
      <c r="Y267" s="41">
        <f t="shared" si="145"/>
        <v>8.0725218021300496</v>
      </c>
      <c r="Z267" s="30">
        <f t="shared" si="132"/>
        <v>-6.8425210633325066E-3</v>
      </c>
      <c r="AA267" s="30">
        <f t="shared" si="133"/>
        <v>5.7443193222381783E-2</v>
      </c>
      <c r="AB267" s="30">
        <f t="shared" si="134"/>
        <v>-4.2590826773524615E-10</v>
      </c>
      <c r="AC267" s="30">
        <f t="shared" si="135"/>
        <v>-5.3732037660175568E-19</v>
      </c>
      <c r="AD267" s="30">
        <f t="shared" si="146"/>
        <v>8.5131849127615895E-9</v>
      </c>
      <c r="AE267" s="30">
        <f t="shared" si="147"/>
        <v>-6.5024870225354209E-3</v>
      </c>
      <c r="AF267" s="30">
        <f t="shared" si="136"/>
        <v>5.7783227263178874E-2</v>
      </c>
      <c r="AG267" s="30">
        <f t="shared" si="137"/>
        <v>-4.2547021903462887E-10</v>
      </c>
      <c r="AH267" s="30">
        <f t="shared" si="138"/>
        <v>-5.3732037660175568E-19</v>
      </c>
      <c r="AI267" s="30">
        <f t="shared" si="148"/>
        <v>8.4621008692866439E-9</v>
      </c>
    </row>
    <row r="268" spans="1:35" x14ac:dyDescent="0.3">
      <c r="A268" s="39">
        <v>345.05555555555475</v>
      </c>
      <c r="B268">
        <v>6.5</v>
      </c>
      <c r="C268">
        <v>7.84</v>
      </c>
      <c r="D268" s="39"/>
      <c r="E268" s="39">
        <v>650.23573548387094</v>
      </c>
      <c r="F268" s="39">
        <v>651.84633727810649</v>
      </c>
      <c r="G268" s="39">
        <v>345</v>
      </c>
      <c r="H268" s="40">
        <f t="shared" si="139"/>
        <v>6.5000000000000002E-2</v>
      </c>
      <c r="I268" s="41">
        <f t="shared" si="140"/>
        <v>7.84</v>
      </c>
      <c r="J268" s="42">
        <f>AVERAGE(E268:F268)</f>
        <v>651.04103638098877</v>
      </c>
      <c r="K268">
        <v>5.8999999999999997E-2</v>
      </c>
      <c r="L268">
        <v>7.89</v>
      </c>
      <c r="M268" s="29">
        <f t="shared" si="129"/>
        <v>6.4285714285714293E-2</v>
      </c>
      <c r="N268" s="29">
        <f t="shared" si="129"/>
        <v>5.7142857142857148E-2</v>
      </c>
      <c r="O268" s="29">
        <f t="shared" si="129"/>
        <v>4.9999999999999996E-2</v>
      </c>
      <c r="P268" s="29">
        <f t="shared" si="129"/>
        <v>4.2857142857142858E-2</v>
      </c>
      <c r="Q268" s="54">
        <v>6.5000000000000002E-2</v>
      </c>
      <c r="R268" s="54">
        <v>7.84</v>
      </c>
      <c r="S268" s="41">
        <f t="shared" si="131"/>
        <v>8.1197908559899759</v>
      </c>
      <c r="T268" s="41">
        <f t="shared" si="122"/>
        <v>8.0748749734686776</v>
      </c>
      <c r="U268" s="41">
        <f t="shared" si="141"/>
        <v>8.0233776633215648</v>
      </c>
      <c r="V268" s="41">
        <f t="shared" si="142"/>
        <v>7.963207960854791</v>
      </c>
      <c r="W268" s="55">
        <f t="shared" si="143"/>
        <v>8.1202953627669547</v>
      </c>
      <c r="X268" s="41">
        <f t="shared" si="144"/>
        <v>8.0699079333032913</v>
      </c>
      <c r="Y268" s="41">
        <f t="shared" si="145"/>
        <v>8.0725218021300496</v>
      </c>
      <c r="Z268" s="30">
        <f t="shared" si="132"/>
        <v>-6.8425210633325066E-3</v>
      </c>
      <c r="AA268" s="30">
        <f t="shared" si="133"/>
        <v>5.7443193222381783E-2</v>
      </c>
      <c r="AB268" s="30">
        <f t="shared" si="134"/>
        <v>-4.2590826773524615E-10</v>
      </c>
      <c r="AC268" s="30">
        <f t="shared" si="135"/>
        <v>-5.3732037660175568E-19</v>
      </c>
      <c r="AD268" s="30">
        <f t="shared" si="146"/>
        <v>8.5131849127615895E-9</v>
      </c>
      <c r="AE268" s="30">
        <f t="shared" si="147"/>
        <v>-6.5024870225354209E-3</v>
      </c>
      <c r="AF268" s="30">
        <f t="shared" si="136"/>
        <v>5.7783227263178874E-2</v>
      </c>
      <c r="AG268" s="30">
        <f t="shared" si="137"/>
        <v>-4.2547021903462887E-10</v>
      </c>
      <c r="AH268" s="30">
        <f t="shared" si="138"/>
        <v>-5.3732037660175568E-19</v>
      </c>
      <c r="AI268" s="30">
        <f t="shared" si="148"/>
        <v>8.4621008692866439E-9</v>
      </c>
    </row>
    <row r="269" spans="1:35" x14ac:dyDescent="0.3">
      <c r="A269" s="39">
        <v>346.05902777778101</v>
      </c>
      <c r="B269">
        <v>6.6</v>
      </c>
      <c r="C269">
        <v>7.89</v>
      </c>
      <c r="D269" s="39"/>
      <c r="E269" s="39"/>
      <c r="F269" s="39"/>
      <c r="G269" s="39">
        <v>346</v>
      </c>
      <c r="H269" s="40">
        <f t="shared" si="139"/>
        <v>6.6000000000000003E-2</v>
      </c>
      <c r="I269" s="41">
        <f t="shared" si="140"/>
        <v>7.89</v>
      </c>
      <c r="J269" s="39">
        <f t="shared" ref="J269:J289" si="149">$J$268+($J$290-$J$268)*(G269-$G$268)/($G$290-$G$268)</f>
        <v>651.28791887290788</v>
      </c>
      <c r="K269">
        <v>5.8000000000000003E-2</v>
      </c>
      <c r="L269">
        <v>7.95</v>
      </c>
      <c r="M269" s="29">
        <f t="shared" si="129"/>
        <v>6.4285714285714293E-2</v>
      </c>
      <c r="N269" s="29">
        <f t="shared" si="129"/>
        <v>5.7142857142857148E-2</v>
      </c>
      <c r="O269" s="29">
        <f t="shared" si="129"/>
        <v>4.9999999999999996E-2</v>
      </c>
      <c r="P269" s="29">
        <f t="shared" si="129"/>
        <v>4.2857142857142858E-2</v>
      </c>
      <c r="Q269" s="54">
        <v>6.6000000000000003E-2</v>
      </c>
      <c r="R269" s="54">
        <v>7.89</v>
      </c>
      <c r="S269" s="41">
        <f t="shared" si="131"/>
        <v>8.1139963445250789</v>
      </c>
      <c r="T269" s="41">
        <f t="shared" si="122"/>
        <v>8.0690174274918274</v>
      </c>
      <c r="U269" s="41">
        <f t="shared" si="141"/>
        <v>8.0174520166256311</v>
      </c>
      <c r="V269" s="41">
        <f t="shared" si="142"/>
        <v>7.957208430075438</v>
      </c>
      <c r="W269" s="55">
        <f t="shared" si="143"/>
        <v>8.1145015783358136</v>
      </c>
      <c r="X269" s="41">
        <f t="shared" si="144"/>
        <v>8.0644291652394777</v>
      </c>
      <c r="Y269" s="41">
        <f t="shared" si="145"/>
        <v>8.0670497514290176</v>
      </c>
      <c r="Z269" s="30">
        <f t="shared" si="132"/>
        <v>-6.8045621920904123E-3</v>
      </c>
      <c r="AA269" s="30">
        <f t="shared" si="133"/>
        <v>5.748115209362388E-2</v>
      </c>
      <c r="AB269" s="30">
        <f t="shared" si="134"/>
        <v>-4.3227618866781587E-10</v>
      </c>
      <c r="AC269" s="30">
        <f t="shared" si="135"/>
        <v>-5.4558684393409043E-19</v>
      </c>
      <c r="AD269" s="30">
        <f t="shared" si="146"/>
        <v>8.6212618266061923E-9</v>
      </c>
      <c r="AE269" s="30">
        <f t="shared" si="147"/>
        <v>-6.4632754893021614E-3</v>
      </c>
      <c r="AF269" s="30">
        <f t="shared" si="136"/>
        <v>5.7822438796412134E-2</v>
      </c>
      <c r="AG269" s="30">
        <f t="shared" si="137"/>
        <v>-4.3183652622595007E-10</v>
      </c>
      <c r="AH269" s="30">
        <f t="shared" si="138"/>
        <v>-5.4558684393409043E-19</v>
      </c>
      <c r="AI269" s="30">
        <f t="shared" si="148"/>
        <v>8.569396712560183E-9</v>
      </c>
    </row>
    <row r="270" spans="1:35" x14ac:dyDescent="0.3">
      <c r="A270" s="39">
        <v>347.04166660879855</v>
      </c>
      <c r="B270">
        <v>5.4</v>
      </c>
      <c r="C270">
        <v>7.82</v>
      </c>
      <c r="D270" s="39"/>
      <c r="E270" s="39"/>
      <c r="F270" s="39"/>
      <c r="G270" s="39">
        <v>347</v>
      </c>
      <c r="H270" s="40">
        <f t="shared" si="139"/>
        <v>5.4000000000000006E-2</v>
      </c>
      <c r="I270" s="41">
        <f t="shared" si="140"/>
        <v>7.82</v>
      </c>
      <c r="J270" s="39">
        <f t="shared" si="149"/>
        <v>651.53480136482688</v>
      </c>
      <c r="K270">
        <v>5.3999999999999999E-2</v>
      </c>
      <c r="L270">
        <v>7.9</v>
      </c>
      <c r="M270" s="29">
        <f t="shared" si="129"/>
        <v>6.4285714285714293E-2</v>
      </c>
      <c r="N270" s="29">
        <f t="shared" si="129"/>
        <v>5.7142857142857148E-2</v>
      </c>
      <c r="O270" s="29">
        <f t="shared" si="129"/>
        <v>4.9999999999999996E-2</v>
      </c>
      <c r="P270" s="29">
        <f t="shared" si="129"/>
        <v>4.2857142857142858E-2</v>
      </c>
      <c r="Q270" s="54">
        <v>5.3999999999999999E-2</v>
      </c>
      <c r="R270" s="54">
        <v>7.82</v>
      </c>
      <c r="S270" s="41">
        <f t="shared" si="131"/>
        <v>8.1894778243477457</v>
      </c>
      <c r="T270" s="41">
        <f t="shared" si="122"/>
        <v>8.1453538246905488</v>
      </c>
      <c r="U270" s="41">
        <f t="shared" si="141"/>
        <v>8.0947160382427032</v>
      </c>
      <c r="V270" s="41">
        <f t="shared" si="142"/>
        <v>8.0354837242199348</v>
      </c>
      <c r="W270" s="55">
        <f t="shared" si="143"/>
        <v>8.1899732178746696</v>
      </c>
      <c r="X270" s="41">
        <f t="shared" si="144"/>
        <v>8.1359510391521184</v>
      </c>
      <c r="Y270" s="41">
        <f t="shared" si="145"/>
        <v>8.1384647326696822</v>
      </c>
      <c r="Z270" s="30">
        <f t="shared" si="132"/>
        <v>-7.2688579539851115E-3</v>
      </c>
      <c r="AA270" s="30">
        <f t="shared" si="133"/>
        <v>5.7016856331729183E-2</v>
      </c>
      <c r="AB270" s="30">
        <f t="shared" si="134"/>
        <v>-3.5587246029776835E-10</v>
      </c>
      <c r="AC270" s="30">
        <f t="shared" si="135"/>
        <v>-4.4638923594607391E-19</v>
      </c>
      <c r="AD270" s="30">
        <f t="shared" si="146"/>
        <v>7.3122151420459854E-9</v>
      </c>
      <c r="AE270" s="30">
        <f t="shared" si="147"/>
        <v>-6.9463016768957948E-3</v>
      </c>
      <c r="AF270" s="30">
        <f t="shared" si="136"/>
        <v>5.7339412608818502E-2</v>
      </c>
      <c r="AG270" s="30">
        <f t="shared" si="137"/>
        <v>-3.5545692731841224E-10</v>
      </c>
      <c r="AH270" s="30">
        <f t="shared" si="138"/>
        <v>-4.4638923594607391E-19</v>
      </c>
      <c r="AI270" s="30">
        <f t="shared" si="148"/>
        <v>7.27001433716661E-9</v>
      </c>
    </row>
    <row r="271" spans="1:35" x14ac:dyDescent="0.3">
      <c r="A271" s="39">
        <v>348.03958333333139</v>
      </c>
      <c r="B271">
        <v>6.1</v>
      </c>
      <c r="C271">
        <v>7.82</v>
      </c>
      <c r="D271" s="39"/>
      <c r="E271" s="39"/>
      <c r="F271" s="39"/>
      <c r="G271" s="39">
        <v>348</v>
      </c>
      <c r="H271" s="40">
        <f t="shared" si="139"/>
        <v>6.0999999999999999E-2</v>
      </c>
      <c r="I271" s="41">
        <f t="shared" si="140"/>
        <v>7.82</v>
      </c>
      <c r="J271" s="39">
        <f t="shared" si="149"/>
        <v>651.78168385674599</v>
      </c>
      <c r="K271">
        <v>5.8999999999999997E-2</v>
      </c>
      <c r="L271">
        <v>7.86</v>
      </c>
      <c r="M271" s="29">
        <f t="shared" si="129"/>
        <v>6.4285714285714293E-2</v>
      </c>
      <c r="N271" s="29">
        <f t="shared" si="129"/>
        <v>5.7142857142857148E-2</v>
      </c>
      <c r="O271" s="29">
        <f t="shared" si="129"/>
        <v>4.9999999999999996E-2</v>
      </c>
      <c r="P271" s="29">
        <f t="shared" si="129"/>
        <v>4.2857142857142858E-2</v>
      </c>
      <c r="Q271" s="54">
        <v>6.0999999999999999E-2</v>
      </c>
      <c r="R271" s="54">
        <v>7.82</v>
      </c>
      <c r="S271" s="41">
        <f t="shared" si="131"/>
        <v>8.1438060537742949</v>
      </c>
      <c r="T271" s="41">
        <f t="shared" si="122"/>
        <v>8.0991560601788901</v>
      </c>
      <c r="U271" s="41">
        <f t="shared" si="141"/>
        <v>8.0479465282176292</v>
      </c>
      <c r="V271" s="41">
        <f t="shared" si="142"/>
        <v>7.9880896718668764</v>
      </c>
      <c r="W271" s="55">
        <f t="shared" si="143"/>
        <v>8.1443074964573725</v>
      </c>
      <c r="X271" s="41">
        <f t="shared" si="144"/>
        <v>8.0926363450144656</v>
      </c>
      <c r="Y271" s="41">
        <f t="shared" si="145"/>
        <v>8.0952194986715185</v>
      </c>
      <c r="Z271" s="30">
        <f t="shared" si="132"/>
        <v>-6.9956533952924751E-3</v>
      </c>
      <c r="AA271" s="30">
        <f t="shared" si="133"/>
        <v>5.7290060890421816E-2</v>
      </c>
      <c r="AB271" s="30">
        <f t="shared" si="134"/>
        <v>-4.0043825466752281E-10</v>
      </c>
      <c r="AC271" s="30">
        <f t="shared" si="135"/>
        <v>-5.0425450727241687E-19</v>
      </c>
      <c r="AD271" s="30">
        <f t="shared" si="146"/>
        <v>8.0791124879051407E-9</v>
      </c>
      <c r="AE271" s="30">
        <f t="shared" si="147"/>
        <v>-6.6611712764501792E-3</v>
      </c>
      <c r="AF271" s="30">
        <f t="shared" si="136"/>
        <v>5.7624543009264118E-2</v>
      </c>
      <c r="AG271" s="30">
        <f t="shared" si="137"/>
        <v>-4.0000735822787485E-10</v>
      </c>
      <c r="AH271" s="30">
        <f t="shared" si="138"/>
        <v>-5.0425450727241687E-19</v>
      </c>
      <c r="AI271" s="30">
        <f t="shared" si="148"/>
        <v>8.0312011114817058E-9</v>
      </c>
    </row>
    <row r="272" spans="1:35" x14ac:dyDescent="0.3">
      <c r="A272" s="39">
        <v>349.01388888889051</v>
      </c>
      <c r="B272">
        <v>5.9</v>
      </c>
      <c r="C272">
        <v>7.75</v>
      </c>
      <c r="D272" s="39"/>
      <c r="E272" s="39"/>
      <c r="F272" s="39"/>
      <c r="G272" s="39">
        <v>349</v>
      </c>
      <c r="H272" s="40">
        <f t="shared" si="139"/>
        <v>5.9000000000000004E-2</v>
      </c>
      <c r="I272" s="41">
        <f t="shared" si="140"/>
        <v>7.75</v>
      </c>
      <c r="J272" s="39">
        <f t="shared" si="149"/>
        <v>652.02856634866509</v>
      </c>
      <c r="K272">
        <v>4.8000000000000001E-2</v>
      </c>
      <c r="L272">
        <v>7.89</v>
      </c>
      <c r="M272" s="29">
        <f t="shared" si="129"/>
        <v>6.4285714285714293E-2</v>
      </c>
      <c r="N272" s="29">
        <f t="shared" si="129"/>
        <v>5.7142857142857148E-2</v>
      </c>
      <c r="O272" s="29">
        <f t="shared" si="129"/>
        <v>4.9999999999999996E-2</v>
      </c>
      <c r="P272" s="29">
        <f t="shared" si="129"/>
        <v>4.2857142857142858E-2</v>
      </c>
      <c r="Q272" s="54">
        <v>5.8999999999999997E-2</v>
      </c>
      <c r="R272" s="54">
        <v>7.75</v>
      </c>
      <c r="S272" s="41">
        <f t="shared" si="131"/>
        <v>8.1563520264268714</v>
      </c>
      <c r="T272" s="41">
        <f t="shared" si="122"/>
        <v>8.1118438903863215</v>
      </c>
      <c r="U272" s="41">
        <f t="shared" si="141"/>
        <v>8.0607882359902163</v>
      </c>
      <c r="V272" s="41">
        <f t="shared" si="142"/>
        <v>8.0010990766631878</v>
      </c>
      <c r="W272" s="55">
        <f t="shared" si="143"/>
        <v>8.1568518360806408</v>
      </c>
      <c r="X272" s="41">
        <f t="shared" si="144"/>
        <v>8.1045235067455366</v>
      </c>
      <c r="Y272" s="41">
        <f t="shared" si="145"/>
        <v>8.1070889145831604</v>
      </c>
      <c r="Z272" s="30">
        <f t="shared" si="132"/>
        <v>-7.0730175755612011E-3</v>
      </c>
      <c r="AA272" s="30">
        <f t="shared" si="133"/>
        <v>5.7212696710153089E-2</v>
      </c>
      <c r="AB272" s="30">
        <f t="shared" si="134"/>
        <v>-3.8770427617521084E-10</v>
      </c>
      <c r="AC272" s="30">
        <f t="shared" si="135"/>
        <v>-4.8772157260774737E-19</v>
      </c>
      <c r="AD272" s="30">
        <f t="shared" si="146"/>
        <v>7.8609764145410137E-9</v>
      </c>
      <c r="AE272" s="30">
        <f t="shared" si="147"/>
        <v>-6.7416473850660311E-3</v>
      </c>
      <c r="AF272" s="30">
        <f t="shared" si="136"/>
        <v>5.7544066900648262E-2</v>
      </c>
      <c r="AG272" s="30">
        <f t="shared" si="137"/>
        <v>-3.87277388675861E-10</v>
      </c>
      <c r="AH272" s="30">
        <f t="shared" si="138"/>
        <v>-4.8772157260774737E-19</v>
      </c>
      <c r="AI272" s="30">
        <f t="shared" si="148"/>
        <v>7.8146779565540232E-9</v>
      </c>
    </row>
    <row r="273" spans="1:35" x14ac:dyDescent="0.3">
      <c r="A273" s="39">
        <v>350.05972222222044</v>
      </c>
      <c r="B273">
        <v>5.5</v>
      </c>
      <c r="C273">
        <v>7.82</v>
      </c>
      <c r="D273" s="39"/>
      <c r="E273" s="39"/>
      <c r="F273" s="39"/>
      <c r="G273" s="39">
        <v>350</v>
      </c>
      <c r="H273" s="40">
        <f t="shared" si="139"/>
        <v>5.5E-2</v>
      </c>
      <c r="I273" s="41">
        <f t="shared" si="140"/>
        <v>7.82</v>
      </c>
      <c r="J273" s="39">
        <f t="shared" si="149"/>
        <v>652.2754488405842</v>
      </c>
      <c r="K273">
        <v>4.8000000000000001E-2</v>
      </c>
      <c r="L273">
        <v>7.94</v>
      </c>
      <c r="M273" s="29">
        <f t="shared" ref="M273:P288" si="150">M272</f>
        <v>6.4285714285714293E-2</v>
      </c>
      <c r="N273" s="29">
        <f t="shared" si="150"/>
        <v>5.7142857142857148E-2</v>
      </c>
      <c r="O273" s="29">
        <f t="shared" si="150"/>
        <v>4.9999999999999996E-2</v>
      </c>
      <c r="P273" s="29">
        <f t="shared" si="150"/>
        <v>4.2857142857142858E-2</v>
      </c>
      <c r="Q273" s="54">
        <v>5.5E-2</v>
      </c>
      <c r="R273" s="54">
        <v>7.82</v>
      </c>
      <c r="S273" s="41">
        <f t="shared" si="131"/>
        <v>8.1826380321809555</v>
      </c>
      <c r="T273" s="41">
        <f t="shared" ref="T273:T311" si="151">-LOG10(($AS$15*Q273+(($AS$15*Q273)^2-4*N273*(-$AS$15*Q273*10^(-8.89)))^0.5)/(2*N273))</f>
        <v>8.1384335895056896</v>
      </c>
      <c r="U273" s="41">
        <f t="shared" si="141"/>
        <v>8.0877081539838578</v>
      </c>
      <c r="V273" s="41">
        <f t="shared" si="142"/>
        <v>8.0283798404370259</v>
      </c>
      <c r="W273" s="55">
        <f t="shared" si="143"/>
        <v>8.1831343497867604</v>
      </c>
      <c r="X273" s="41">
        <f t="shared" si="144"/>
        <v>8.1294572142386432</v>
      </c>
      <c r="Y273" s="41">
        <f t="shared" si="145"/>
        <v>8.1319821152441651</v>
      </c>
      <c r="Z273" s="30">
        <f t="shared" si="132"/>
        <v>-7.2294051229961588E-3</v>
      </c>
      <c r="AA273" s="30">
        <f t="shared" si="133"/>
        <v>5.7056309162718137E-2</v>
      </c>
      <c r="AB273" s="30">
        <f t="shared" si="134"/>
        <v>-3.6223845663736393E-10</v>
      </c>
      <c r="AC273" s="30">
        <f t="shared" si="135"/>
        <v>-4.5465570327840866E-19</v>
      </c>
      <c r="AD273" s="30">
        <f t="shared" si="146"/>
        <v>7.4223731776641863E-9</v>
      </c>
      <c r="AE273" s="30">
        <f t="shared" si="147"/>
        <v>-6.9049643443860479E-3</v>
      </c>
      <c r="AF273" s="30">
        <f t="shared" si="136"/>
        <v>5.7380749941328246E-2</v>
      </c>
      <c r="AG273" s="30">
        <f t="shared" si="137"/>
        <v>-3.6182049594976845E-10</v>
      </c>
      <c r="AH273" s="30">
        <f t="shared" si="138"/>
        <v>-4.5465570327840866E-19</v>
      </c>
      <c r="AI273" s="30">
        <f t="shared" si="148"/>
        <v>7.3793461851596111E-9</v>
      </c>
    </row>
    <row r="274" spans="1:35" x14ac:dyDescent="0.3">
      <c r="A274" s="39">
        <v>351.0576388888876</v>
      </c>
      <c r="B274">
        <v>6.7</v>
      </c>
      <c r="C274">
        <v>7.65</v>
      </c>
      <c r="D274" s="39"/>
      <c r="E274" s="39"/>
      <c r="F274" s="39"/>
      <c r="G274" s="39">
        <v>351</v>
      </c>
      <c r="H274" s="40">
        <f t="shared" si="139"/>
        <v>6.7000000000000004E-2</v>
      </c>
      <c r="I274" s="41">
        <f t="shared" si="140"/>
        <v>7.65</v>
      </c>
      <c r="J274" s="39">
        <f t="shared" si="149"/>
        <v>652.5223313325032</v>
      </c>
      <c r="K274">
        <v>4.9000000000000002E-2</v>
      </c>
      <c r="L274">
        <v>7.79</v>
      </c>
      <c r="M274" s="29">
        <f t="shared" si="150"/>
        <v>6.4285714285714293E-2</v>
      </c>
      <c r="N274" s="29">
        <f t="shared" si="150"/>
        <v>5.7142857142857148E-2</v>
      </c>
      <c r="O274" s="29">
        <f t="shared" si="150"/>
        <v>4.9999999999999996E-2</v>
      </c>
      <c r="P274" s="29">
        <f t="shared" si="150"/>
        <v>4.2857142857142858E-2</v>
      </c>
      <c r="Q274" s="54">
        <v>6.7000000000000004E-2</v>
      </c>
      <c r="R274" s="54">
        <v>7.65</v>
      </c>
      <c r="S274" s="41">
        <f t="shared" si="131"/>
        <v>8.1082808381437008</v>
      </c>
      <c r="T274" s="41">
        <f t="shared" si="151"/>
        <v>8.0632401751969809</v>
      </c>
      <c r="U274" s="41">
        <f t="shared" si="141"/>
        <v>8.0116081017188971</v>
      </c>
      <c r="V274" s="41">
        <f t="shared" si="142"/>
        <v>7.9512922466714508</v>
      </c>
      <c r="W274" s="55">
        <f t="shared" si="143"/>
        <v>8.1087867843601611</v>
      </c>
      <c r="X274" s="41">
        <f t="shared" si="144"/>
        <v>8.0590271641764009</v>
      </c>
      <c r="Y274" s="41">
        <f t="shared" si="145"/>
        <v>8.0616540944142425</v>
      </c>
      <c r="Z274" s="30">
        <f t="shared" si="132"/>
        <v>-6.7667303582539225E-3</v>
      </c>
      <c r="AA274" s="30">
        <f t="shared" si="133"/>
        <v>5.7518983927460368E-2</v>
      </c>
      <c r="AB274" s="30">
        <f t="shared" si="134"/>
        <v>-4.3864427325626637E-10</v>
      </c>
      <c r="AC274" s="30">
        <f t="shared" si="135"/>
        <v>-5.5385331126642508E-19</v>
      </c>
      <c r="AD274" s="30">
        <f t="shared" si="146"/>
        <v>8.729167676330209E-9</v>
      </c>
      <c r="AE274" s="30">
        <f t="shared" si="147"/>
        <v>-6.4242435747606519E-3</v>
      </c>
      <c r="AF274" s="30">
        <f t="shared" si="136"/>
        <v>5.7861470710953641E-2</v>
      </c>
      <c r="AG274" s="30">
        <f t="shared" si="137"/>
        <v>-4.3820306481097036E-10</v>
      </c>
      <c r="AH274" s="30">
        <f t="shared" si="138"/>
        <v>-5.5385331126642508E-19</v>
      </c>
      <c r="AI274" s="30">
        <f t="shared" si="148"/>
        <v>8.6765266605423865E-9</v>
      </c>
    </row>
    <row r="275" spans="1:35" x14ac:dyDescent="0.3">
      <c r="A275" s="39">
        <v>355.05555555555475</v>
      </c>
      <c r="B275">
        <v>6.8</v>
      </c>
      <c r="C275">
        <v>7.78</v>
      </c>
      <c r="D275" s="39">
        <v>270.3</v>
      </c>
      <c r="E275" s="39"/>
      <c r="F275" s="39"/>
      <c r="G275" s="39">
        <v>352</v>
      </c>
      <c r="H275" s="40">
        <f t="shared" si="139"/>
        <v>6.8000000000000005E-2</v>
      </c>
      <c r="I275" s="41">
        <f t="shared" si="140"/>
        <v>7.78</v>
      </c>
      <c r="J275" s="39">
        <f t="shared" si="149"/>
        <v>652.76921382442231</v>
      </c>
      <c r="K275">
        <v>0.112</v>
      </c>
      <c r="L275">
        <v>7.69</v>
      </c>
      <c r="M275" s="29">
        <f t="shared" si="150"/>
        <v>6.4285714285714293E-2</v>
      </c>
      <c r="N275" s="29">
        <f t="shared" si="150"/>
        <v>5.7142857142857148E-2</v>
      </c>
      <c r="O275" s="29">
        <f t="shared" si="150"/>
        <v>4.9999999999999996E-2</v>
      </c>
      <c r="P275" s="29">
        <f t="shared" si="150"/>
        <v>4.2857142857142858E-2</v>
      </c>
      <c r="Q275" s="54">
        <v>6.8000000000000005E-2</v>
      </c>
      <c r="R275" s="54">
        <v>7.78</v>
      </c>
      <c r="S275" s="41">
        <f t="shared" si="131"/>
        <v>8.1026421562191988</v>
      </c>
      <c r="T275" s="41">
        <f t="shared" si="151"/>
        <v>8.0575409959322766</v>
      </c>
      <c r="U275" s="41">
        <f t="shared" si="141"/>
        <v>8.0058436520234064</v>
      </c>
      <c r="V275" s="41">
        <f t="shared" si="142"/>
        <v>7.9454570908769506</v>
      </c>
      <c r="W275" s="55">
        <f t="shared" si="143"/>
        <v>8.1031488006616446</v>
      </c>
      <c r="X275" s="41">
        <f t="shared" si="144"/>
        <v>8.0536998140930809</v>
      </c>
      <c r="Y275" s="41">
        <f t="shared" si="145"/>
        <v>8.056332720568923</v>
      </c>
      <c r="Z275" s="30">
        <f t="shared" si="132"/>
        <v>-6.7290243152582502E-3</v>
      </c>
      <c r="AA275" s="30">
        <f t="shared" si="133"/>
        <v>5.7556689970456043E-2</v>
      </c>
      <c r="AB275" s="30">
        <f t="shared" si="134"/>
        <v>-4.4501251989471118E-10</v>
      </c>
      <c r="AC275" s="30">
        <f t="shared" si="135"/>
        <v>-5.6211977859875983E-19</v>
      </c>
      <c r="AD275" s="30">
        <f t="shared" si="146"/>
        <v>8.83690499419677E-9</v>
      </c>
      <c r="AE275" s="30">
        <f t="shared" si="147"/>
        <v>-6.3853892818135586E-3</v>
      </c>
      <c r="AF275" s="30">
        <f t="shared" si="136"/>
        <v>5.7900325003900736E-2</v>
      </c>
      <c r="AG275" s="30">
        <f t="shared" si="137"/>
        <v>-4.4456983221693003E-10</v>
      </c>
      <c r="AH275" s="30">
        <f t="shared" si="138"/>
        <v>-5.6211977859875983E-19</v>
      </c>
      <c r="AI275" s="30">
        <f t="shared" si="148"/>
        <v>8.7834934026536567E-9</v>
      </c>
    </row>
    <row r="276" spans="1:35" x14ac:dyDescent="0.3">
      <c r="A276" s="39">
        <v>356.05000000000291</v>
      </c>
      <c r="B276">
        <v>8.6</v>
      </c>
      <c r="C276">
        <v>7.81</v>
      </c>
      <c r="D276" s="39"/>
      <c r="E276" s="39"/>
      <c r="F276" s="39"/>
      <c r="G276" s="39">
        <v>353</v>
      </c>
      <c r="H276" s="40">
        <f t="shared" si="139"/>
        <v>8.5999999999999993E-2</v>
      </c>
      <c r="I276" s="41">
        <f t="shared" si="140"/>
        <v>7.81</v>
      </c>
      <c r="J276" s="39">
        <f t="shared" si="149"/>
        <v>653.01609631634142</v>
      </c>
      <c r="K276">
        <v>7.2999999999999995E-2</v>
      </c>
      <c r="L276">
        <v>7.79</v>
      </c>
      <c r="M276" s="29">
        <f t="shared" si="150"/>
        <v>6.4285714285714293E-2</v>
      </c>
      <c r="N276" s="29">
        <f t="shared" si="150"/>
        <v>5.7142857142857148E-2</v>
      </c>
      <c r="O276" s="29">
        <f t="shared" si="150"/>
        <v>4.9999999999999996E-2</v>
      </c>
      <c r="P276" s="29">
        <f t="shared" si="150"/>
        <v>4.2857142857142858E-2</v>
      </c>
      <c r="Q276" s="54">
        <v>8.5999999999999993E-2</v>
      </c>
      <c r="R276" s="54">
        <v>7.81</v>
      </c>
      <c r="S276" s="41">
        <f t="shared" si="131"/>
        <v>8.0122534607685925</v>
      </c>
      <c r="T276" s="41">
        <f t="shared" si="151"/>
        <v>7.9662397342823823</v>
      </c>
      <c r="U276" s="41">
        <f t="shared" si="141"/>
        <v>7.913563189227693</v>
      </c>
      <c r="V276" s="41">
        <f t="shared" si="142"/>
        <v>7.852122248601642</v>
      </c>
      <c r="W276" s="55">
        <f t="shared" si="143"/>
        <v>8.012770665198051</v>
      </c>
      <c r="X276" s="41">
        <f t="shared" si="144"/>
        <v>7.9686000519691529</v>
      </c>
      <c r="Y276" s="41">
        <f t="shared" si="145"/>
        <v>7.9712834975258264</v>
      </c>
      <c r="Z276" s="30">
        <f t="shared" si="132"/>
        <v>-6.0706066980343561E-3</v>
      </c>
      <c r="AA276" s="30">
        <f t="shared" si="133"/>
        <v>5.8215107587679935E-2</v>
      </c>
      <c r="AB276" s="30">
        <f t="shared" si="134"/>
        <v>-5.5966709946023756E-10</v>
      </c>
      <c r="AC276" s="30">
        <f t="shared" si="135"/>
        <v>-7.1091619058078437E-19</v>
      </c>
      <c r="AD276" s="30">
        <f t="shared" si="146"/>
        <v>1.0749789201844448E-8</v>
      </c>
      <c r="AE276" s="30">
        <f t="shared" si="147"/>
        <v>-5.7143783013560712E-3</v>
      </c>
      <c r="AF276" s="30">
        <f t="shared" si="136"/>
        <v>5.8571335984358222E-2</v>
      </c>
      <c r="AG276" s="30">
        <f t="shared" si="137"/>
        <v>-5.5920818838791647E-10</v>
      </c>
      <c r="AH276" s="30">
        <f t="shared" si="138"/>
        <v>-7.1091619058078437E-19</v>
      </c>
      <c r="AI276" s="30">
        <f t="shared" si="148"/>
        <v>1.0683572523189146E-8</v>
      </c>
    </row>
    <row r="277" spans="1:35" x14ac:dyDescent="0.3">
      <c r="A277" s="39">
        <v>357.0576388888876</v>
      </c>
      <c r="B277">
        <v>7.5</v>
      </c>
      <c r="C277">
        <v>7.87</v>
      </c>
      <c r="D277" s="39"/>
      <c r="E277" s="39"/>
      <c r="F277" s="39"/>
      <c r="G277" s="39">
        <v>354</v>
      </c>
      <c r="H277" s="40">
        <f t="shared" si="139"/>
        <v>7.4999999999999997E-2</v>
      </c>
      <c r="I277" s="41">
        <f t="shared" si="140"/>
        <v>7.87</v>
      </c>
      <c r="J277" s="39">
        <f t="shared" si="149"/>
        <v>653.26297880826053</v>
      </c>
      <c r="K277">
        <v>5.6000000000000001E-2</v>
      </c>
      <c r="L277">
        <v>7.88</v>
      </c>
      <c r="M277" s="29">
        <f t="shared" si="150"/>
        <v>6.4285714285714293E-2</v>
      </c>
      <c r="N277" s="29">
        <f t="shared" si="150"/>
        <v>5.7142857142857148E-2</v>
      </c>
      <c r="O277" s="29">
        <f t="shared" si="150"/>
        <v>4.9999999999999996E-2</v>
      </c>
      <c r="P277" s="29">
        <f t="shared" si="150"/>
        <v>4.2857142857142858E-2</v>
      </c>
      <c r="Q277" s="54">
        <v>7.4999999999999997E-2</v>
      </c>
      <c r="R277" s="54">
        <v>7.87</v>
      </c>
      <c r="S277" s="41">
        <f t="shared" si="131"/>
        <v>8.0651571434707279</v>
      </c>
      <c r="T277" s="41">
        <f t="shared" si="151"/>
        <v>8.0196644313253778</v>
      </c>
      <c r="U277" s="41">
        <f t="shared" si="141"/>
        <v>7.9675457065035422</v>
      </c>
      <c r="V277" s="41">
        <f t="shared" si="142"/>
        <v>7.9067039434777877</v>
      </c>
      <c r="W277" s="55">
        <f t="shared" si="143"/>
        <v>8.0656683124429946</v>
      </c>
      <c r="X277" s="41">
        <f t="shared" si="144"/>
        <v>8.0183380101492521</v>
      </c>
      <c r="Y277" s="41">
        <f t="shared" si="145"/>
        <v>8.0210028992300604</v>
      </c>
      <c r="Z277" s="30">
        <f t="shared" si="132"/>
        <v>-6.4685073378993327E-3</v>
      </c>
      <c r="AA277" s="30">
        <f t="shared" si="133"/>
        <v>5.7817206947814961E-2</v>
      </c>
      <c r="AB277" s="30">
        <f t="shared" si="134"/>
        <v>-4.8959465903543083E-10</v>
      </c>
      <c r="AC277" s="30">
        <f t="shared" si="135"/>
        <v>-6.199850499251027E-19</v>
      </c>
      <c r="AD277" s="30">
        <f t="shared" si="146"/>
        <v>9.5865422325837277E-9</v>
      </c>
      <c r="AE277" s="30">
        <f t="shared" si="147"/>
        <v>-6.1182252743339051E-3</v>
      </c>
      <c r="AF277" s="30">
        <f t="shared" si="136"/>
        <v>5.8167489011380386E-2</v>
      </c>
      <c r="AG277" s="30">
        <f t="shared" si="137"/>
        <v>-4.8914340832407657E-10</v>
      </c>
      <c r="AH277" s="30">
        <f t="shared" si="138"/>
        <v>-6.199850499251027E-19</v>
      </c>
      <c r="AI277" s="30">
        <f t="shared" si="148"/>
        <v>9.5278980344073964E-9</v>
      </c>
    </row>
    <row r="278" spans="1:35" x14ac:dyDescent="0.3">
      <c r="A278" s="39">
        <v>358.06180555555329</v>
      </c>
      <c r="B278">
        <v>8.3000000000000007</v>
      </c>
      <c r="C278">
        <v>7.89</v>
      </c>
      <c r="D278" s="39"/>
      <c r="E278" s="39"/>
      <c r="F278" s="39"/>
      <c r="G278" s="39">
        <v>355</v>
      </c>
      <c r="H278" s="40">
        <f t="shared" si="139"/>
        <v>8.3000000000000004E-2</v>
      </c>
      <c r="I278" s="41">
        <f t="shared" si="140"/>
        <v>7.89</v>
      </c>
      <c r="J278" s="39">
        <f t="shared" si="149"/>
        <v>653.50986130017952</v>
      </c>
      <c r="K278">
        <v>5.3999999999999999E-2</v>
      </c>
      <c r="L278">
        <v>7.95</v>
      </c>
      <c r="M278" s="29">
        <f t="shared" si="150"/>
        <v>6.4285714285714293E-2</v>
      </c>
      <c r="N278" s="29">
        <f t="shared" si="150"/>
        <v>5.7142857142857148E-2</v>
      </c>
      <c r="O278" s="29">
        <f t="shared" si="150"/>
        <v>4.9999999999999996E-2</v>
      </c>
      <c r="P278" s="29">
        <f t="shared" si="150"/>
        <v>4.2857142857142858E-2</v>
      </c>
      <c r="Q278" s="54">
        <v>8.3000000000000004E-2</v>
      </c>
      <c r="R278" s="54">
        <v>7.89</v>
      </c>
      <c r="S278" s="41">
        <f t="shared" si="131"/>
        <v>8.0260381341480649</v>
      </c>
      <c r="T278" s="41">
        <f t="shared" si="151"/>
        <v>7.9801565970211277</v>
      </c>
      <c r="U278" s="41">
        <f t="shared" si="141"/>
        <v>7.9276212650841478</v>
      </c>
      <c r="V278" s="41">
        <f t="shared" si="142"/>
        <v>7.8663316371033218</v>
      </c>
      <c r="W278" s="55">
        <f t="shared" si="143"/>
        <v>8.0265538056504813</v>
      </c>
      <c r="X278" s="41">
        <f t="shared" si="144"/>
        <v>7.981539869248043</v>
      </c>
      <c r="Y278" s="41">
        <f t="shared" si="145"/>
        <v>7.9842218129725548</v>
      </c>
      <c r="Z278" s="30">
        <f t="shared" si="132"/>
        <v>-6.1777871232360435E-3</v>
      </c>
      <c r="AA278" s="30">
        <f t="shared" si="133"/>
        <v>5.810792716247825E-2</v>
      </c>
      <c r="AB278" s="30">
        <f t="shared" si="134"/>
        <v>-5.4055471030066366E-10</v>
      </c>
      <c r="AC278" s="30">
        <f t="shared" si="135"/>
        <v>-6.8611678858378041E-19</v>
      </c>
      <c r="AD278" s="30">
        <f t="shared" si="146"/>
        <v>1.0434223397232364E-8</v>
      </c>
      <c r="AE278" s="30">
        <f t="shared" si="147"/>
        <v>-5.8226727553494081E-3</v>
      </c>
      <c r="AF278" s="30">
        <f t="shared" si="136"/>
        <v>5.8463041530364884E-2</v>
      </c>
      <c r="AG278" s="30">
        <f t="shared" si="137"/>
        <v>-5.4009723437543398E-10</v>
      </c>
      <c r="AH278" s="30">
        <f t="shared" si="138"/>
        <v>-6.8611678858378041E-19</v>
      </c>
      <c r="AI278" s="30">
        <f t="shared" si="148"/>
        <v>1.036998640490238E-8</v>
      </c>
    </row>
    <row r="279" spans="1:35" x14ac:dyDescent="0.3">
      <c r="A279" s="39">
        <v>359.06041666666715</v>
      </c>
      <c r="B279">
        <v>11.5</v>
      </c>
      <c r="C279">
        <v>7.58</v>
      </c>
      <c r="D279" s="39"/>
      <c r="E279" s="39"/>
      <c r="F279" s="39"/>
      <c r="G279" s="39">
        <v>356</v>
      </c>
      <c r="H279" s="40">
        <f t="shared" si="139"/>
        <v>0.115</v>
      </c>
      <c r="I279" s="41">
        <f t="shared" si="140"/>
        <v>7.58</v>
      </c>
      <c r="J279" s="39">
        <f t="shared" si="149"/>
        <v>653.75674379209863</v>
      </c>
      <c r="K279">
        <v>5.2999999999999999E-2</v>
      </c>
      <c r="L279">
        <v>7.81</v>
      </c>
      <c r="M279" s="29">
        <f t="shared" si="150"/>
        <v>6.4285714285714293E-2</v>
      </c>
      <c r="N279" s="29">
        <f t="shared" si="150"/>
        <v>5.7142857142857148E-2</v>
      </c>
      <c r="O279" s="29">
        <f t="shared" si="150"/>
        <v>4.9999999999999996E-2</v>
      </c>
      <c r="P279" s="29">
        <f t="shared" si="150"/>
        <v>4.2857142857142858E-2</v>
      </c>
      <c r="Q279" s="54">
        <v>0.115</v>
      </c>
      <c r="R279" s="54">
        <v>7.58</v>
      </c>
      <c r="S279" s="41">
        <f t="shared" si="131"/>
        <v>7.8979730891807334</v>
      </c>
      <c r="T279" s="41">
        <f t="shared" si="151"/>
        <v>7.8509591249090285</v>
      </c>
      <c r="U279" s="41">
        <f t="shared" si="141"/>
        <v>7.7972210953918752</v>
      </c>
      <c r="V279" s="41">
        <f t="shared" si="142"/>
        <v>7.7346508820911701</v>
      </c>
      <c r="W279" s="55">
        <f t="shared" si="143"/>
        <v>7.8985019299516255</v>
      </c>
      <c r="X279" s="41">
        <f t="shared" si="144"/>
        <v>7.8619103346855512</v>
      </c>
      <c r="Y279" s="41">
        <f t="shared" si="145"/>
        <v>7.8644956480958594</v>
      </c>
      <c r="Z279" s="30">
        <f t="shared" si="132"/>
        <v>-5.0819240334682315E-3</v>
      </c>
      <c r="AA279" s="30">
        <f t="shared" si="133"/>
        <v>5.9203790252246064E-2</v>
      </c>
      <c r="AB279" s="30">
        <f t="shared" si="134"/>
        <v>-7.4448125097231677E-10</v>
      </c>
      <c r="AC279" s="30">
        <f t="shared" si="135"/>
        <v>-9.5064374321849078E-19</v>
      </c>
      <c r="AD279" s="30">
        <f t="shared" si="146"/>
        <v>1.3743256917766654E-8</v>
      </c>
      <c r="AE279" s="30">
        <f t="shared" si="147"/>
        <v>-4.7312730771815565E-3</v>
      </c>
      <c r="AF279" s="30">
        <f t="shared" si="136"/>
        <v>5.9554441208532739E-2</v>
      </c>
      <c r="AG279" s="30">
        <f t="shared" si="137"/>
        <v>-7.4402952503507971E-10</v>
      </c>
      <c r="AH279" s="30">
        <f t="shared" si="138"/>
        <v>-9.5064374321849078E-19</v>
      </c>
      <c r="AI279" s="30">
        <f t="shared" si="148"/>
        <v>1.3661687654929886E-8</v>
      </c>
    </row>
    <row r="280" spans="1:35" x14ac:dyDescent="0.3">
      <c r="A280" s="39">
        <v>360.06041666666715</v>
      </c>
      <c r="B280">
        <v>10.8</v>
      </c>
      <c r="C280">
        <v>7.66</v>
      </c>
      <c r="D280" s="39"/>
      <c r="E280" s="39"/>
      <c r="F280" s="39"/>
      <c r="G280" s="39">
        <v>357</v>
      </c>
      <c r="H280" s="40">
        <f t="shared" si="139"/>
        <v>0.10800000000000001</v>
      </c>
      <c r="I280" s="41">
        <f t="shared" si="140"/>
        <v>7.66</v>
      </c>
      <c r="J280" s="39">
        <f t="shared" si="149"/>
        <v>654.00362628401774</v>
      </c>
      <c r="K280">
        <v>4.8000000000000001E-2</v>
      </c>
      <c r="L280">
        <v>7.92</v>
      </c>
      <c r="M280" s="29">
        <f t="shared" si="150"/>
        <v>6.4285714285714293E-2</v>
      </c>
      <c r="N280" s="29">
        <f t="shared" si="150"/>
        <v>5.7142857142857148E-2</v>
      </c>
      <c r="O280" s="29">
        <f t="shared" si="150"/>
        <v>4.9999999999999996E-2</v>
      </c>
      <c r="P280" s="29">
        <f t="shared" si="150"/>
        <v>4.2857142857142858E-2</v>
      </c>
      <c r="Q280" s="54">
        <v>0.108</v>
      </c>
      <c r="R280" s="54">
        <v>7.66</v>
      </c>
      <c r="S280" s="41">
        <f t="shared" si="131"/>
        <v>7.9228836228262693</v>
      </c>
      <c r="T280" s="41">
        <f t="shared" si="151"/>
        <v>7.8760733246348753</v>
      </c>
      <c r="U280" s="41">
        <f t="shared" si="141"/>
        <v>7.8225504158991139</v>
      </c>
      <c r="V280" s="41">
        <f t="shared" si="142"/>
        <v>7.7602078939256183</v>
      </c>
      <c r="W280" s="55">
        <f t="shared" si="143"/>
        <v>7.9234100888234931</v>
      </c>
      <c r="X280" s="41">
        <f t="shared" si="144"/>
        <v>7.8850736457376254</v>
      </c>
      <c r="Y280" s="41">
        <f t="shared" si="145"/>
        <v>7.8876990322284035</v>
      </c>
      <c r="Z280" s="30">
        <f t="shared" si="132"/>
        <v>-5.3130926394318418E-3</v>
      </c>
      <c r="AA280" s="30">
        <f t="shared" si="133"/>
        <v>5.8972621646282454E-2</v>
      </c>
      <c r="AB280" s="30">
        <f t="shared" si="134"/>
        <v>-6.998613038053041E-10</v>
      </c>
      <c r="AC280" s="30">
        <f t="shared" si="135"/>
        <v>-8.9277847189214781E-19</v>
      </c>
      <c r="AD280" s="30">
        <f t="shared" si="146"/>
        <v>1.3029458119289031E-8</v>
      </c>
      <c r="AE280" s="30">
        <f t="shared" si="147"/>
        <v>-4.9586861076534742E-3</v>
      </c>
      <c r="AF280" s="30">
        <f t="shared" si="136"/>
        <v>5.932702817806082E-2</v>
      </c>
      <c r="AG280" s="30">
        <f t="shared" si="137"/>
        <v>-6.994047397496235E-10</v>
      </c>
      <c r="AH280" s="30">
        <f t="shared" si="138"/>
        <v>-8.9277847189214781E-19</v>
      </c>
      <c r="AI280" s="30">
        <f t="shared" si="148"/>
        <v>1.2950930350645359E-8</v>
      </c>
    </row>
    <row r="281" spans="1:35" x14ac:dyDescent="0.3">
      <c r="A281" s="39">
        <v>361.05416666666861</v>
      </c>
      <c r="B281">
        <v>10.9</v>
      </c>
      <c r="C281">
        <v>7.64</v>
      </c>
      <c r="D281" s="39">
        <v>490.2</v>
      </c>
      <c r="E281" s="39"/>
      <c r="F281" s="39"/>
      <c r="G281" s="39">
        <v>358</v>
      </c>
      <c r="H281" s="40">
        <f t="shared" si="139"/>
        <v>0.109</v>
      </c>
      <c r="I281" s="41">
        <f t="shared" si="140"/>
        <v>7.64</v>
      </c>
      <c r="J281" s="39">
        <f t="shared" si="149"/>
        <v>654.25050877593674</v>
      </c>
      <c r="K281">
        <v>4.9000000000000002E-2</v>
      </c>
      <c r="L281">
        <v>7.83</v>
      </c>
      <c r="M281" s="29">
        <f t="shared" si="150"/>
        <v>6.4285714285714293E-2</v>
      </c>
      <c r="N281" s="29">
        <f t="shared" si="150"/>
        <v>5.7142857142857148E-2</v>
      </c>
      <c r="O281" s="29">
        <f t="shared" si="150"/>
        <v>4.9999999999999996E-2</v>
      </c>
      <c r="P281" s="29">
        <f t="shared" si="150"/>
        <v>4.2857142857142858E-2</v>
      </c>
      <c r="Q281" s="54">
        <v>0.109</v>
      </c>
      <c r="R281" s="54">
        <v>7.64</v>
      </c>
      <c r="S281" s="41">
        <f t="shared" si="131"/>
        <v>7.9192347988275857</v>
      </c>
      <c r="T281" s="41">
        <f t="shared" si="151"/>
        <v>7.8723941753383802</v>
      </c>
      <c r="U281" s="41">
        <f t="shared" si="141"/>
        <v>7.8188392025567772</v>
      </c>
      <c r="V281" s="41">
        <f t="shared" si="142"/>
        <v>7.7564627050173547</v>
      </c>
      <c r="W281" s="55">
        <f t="shared" si="143"/>
        <v>7.9197616182439594</v>
      </c>
      <c r="X281" s="41">
        <f t="shared" si="144"/>
        <v>7.8816774318419762</v>
      </c>
      <c r="Y281" s="41">
        <f t="shared" si="145"/>
        <v>7.8842976565369138</v>
      </c>
      <c r="Z281" s="30">
        <f t="shared" si="132"/>
        <v>-5.2797896195196517E-3</v>
      </c>
      <c r="AA281" s="30">
        <f t="shared" si="133"/>
        <v>5.9005924666194642E-2</v>
      </c>
      <c r="AB281" s="30">
        <f t="shared" si="134"/>
        <v>-7.0623522263626229E-10</v>
      </c>
      <c r="AC281" s="30">
        <f t="shared" si="135"/>
        <v>-9.0104493922448247E-19</v>
      </c>
      <c r="AD281" s="30">
        <f t="shared" si="146"/>
        <v>1.3131748852378141E-8</v>
      </c>
      <c r="AE281" s="30">
        <f t="shared" si="147"/>
        <v>-4.925835668710939E-3</v>
      </c>
      <c r="AF281" s="30">
        <f t="shared" si="136"/>
        <v>5.9359878617003356E-2</v>
      </c>
      <c r="AG281" s="30">
        <f t="shared" si="137"/>
        <v>-7.0577924161781302E-10</v>
      </c>
      <c r="AH281" s="30">
        <f t="shared" si="138"/>
        <v>-9.0104493922448247E-19</v>
      </c>
      <c r="AI281" s="30">
        <f t="shared" si="148"/>
        <v>1.3052759720890303E-8</v>
      </c>
    </row>
    <row r="282" spans="1:35" x14ac:dyDescent="0.3">
      <c r="A282" s="39">
        <v>362.06180555555329</v>
      </c>
      <c r="B282">
        <v>10.4</v>
      </c>
      <c r="C282">
        <v>7.63</v>
      </c>
      <c r="D282" s="39"/>
      <c r="E282" s="39"/>
      <c r="F282" s="39"/>
      <c r="G282" s="39">
        <v>359</v>
      </c>
      <c r="H282" s="40">
        <f t="shared" si="139"/>
        <v>0.10400000000000001</v>
      </c>
      <c r="I282" s="41">
        <f t="shared" si="140"/>
        <v>7.63</v>
      </c>
      <c r="J282" s="39">
        <f t="shared" si="149"/>
        <v>654.49739126785585</v>
      </c>
      <c r="K282">
        <v>4.9000000000000002E-2</v>
      </c>
      <c r="L282">
        <v>7.86</v>
      </c>
      <c r="M282" s="29">
        <f t="shared" si="150"/>
        <v>6.4285714285714293E-2</v>
      </c>
      <c r="N282" s="29">
        <f t="shared" si="150"/>
        <v>5.7142857142857148E-2</v>
      </c>
      <c r="O282" s="29">
        <f t="shared" si="150"/>
        <v>4.9999999999999996E-2</v>
      </c>
      <c r="P282" s="29">
        <f t="shared" si="150"/>
        <v>4.2857142857142858E-2</v>
      </c>
      <c r="Q282" s="54">
        <v>0.104</v>
      </c>
      <c r="R282" s="54">
        <v>7.63</v>
      </c>
      <c r="S282" s="41">
        <f t="shared" si="131"/>
        <v>7.9377990969998082</v>
      </c>
      <c r="T282" s="41">
        <f t="shared" si="151"/>
        <v>7.8911145335257196</v>
      </c>
      <c r="U282" s="41">
        <f t="shared" si="141"/>
        <v>7.8377246921768426</v>
      </c>
      <c r="V282" s="41">
        <f t="shared" si="142"/>
        <v>7.7755233119082998</v>
      </c>
      <c r="W282" s="55">
        <f t="shared" si="143"/>
        <v>7.9383240983110044</v>
      </c>
      <c r="X282" s="41">
        <f t="shared" si="144"/>
        <v>7.898968237707952</v>
      </c>
      <c r="Y282" s="41">
        <f t="shared" si="145"/>
        <v>7.9016122821450407</v>
      </c>
      <c r="Z282" s="30">
        <f t="shared" si="132"/>
        <v>-5.447253036319254E-3</v>
      </c>
      <c r="AA282" s="30">
        <f t="shared" si="133"/>
        <v>5.8838461249395041E-2</v>
      </c>
      <c r="AB282" s="30">
        <f t="shared" si="134"/>
        <v>-6.743668501507288E-10</v>
      </c>
      <c r="AC282" s="30">
        <f t="shared" si="135"/>
        <v>-8.5971260256280901E-19</v>
      </c>
      <c r="AD282" s="30">
        <f t="shared" si="146"/>
        <v>1.261919822201849E-8</v>
      </c>
      <c r="AE282" s="30">
        <f t="shared" si="147"/>
        <v>-5.0913308309046175E-3</v>
      </c>
      <c r="AF282" s="30">
        <f t="shared" si="136"/>
        <v>5.9194383454809679E-2</v>
      </c>
      <c r="AG282" s="30">
        <f t="shared" si="137"/>
        <v>-6.7390833352916578E-10</v>
      </c>
      <c r="AH282" s="30">
        <f t="shared" si="138"/>
        <v>-8.5971260256280901E-19</v>
      </c>
      <c r="AI282" s="30">
        <f t="shared" si="148"/>
        <v>1.2542604204580294E-8</v>
      </c>
    </row>
    <row r="283" spans="1:35" x14ac:dyDescent="0.3">
      <c r="A283" s="39">
        <v>363.05694444444089</v>
      </c>
      <c r="B283">
        <v>9.6999999999999993</v>
      </c>
      <c r="C283">
        <v>7.65</v>
      </c>
      <c r="D283" s="39"/>
      <c r="E283" s="39"/>
      <c r="F283" s="39"/>
      <c r="G283" s="39">
        <v>360</v>
      </c>
      <c r="H283" s="40">
        <f t="shared" si="139"/>
        <v>9.6999999999999989E-2</v>
      </c>
      <c r="I283" s="41">
        <f t="shared" si="140"/>
        <v>7.65</v>
      </c>
      <c r="J283" s="39">
        <f t="shared" si="149"/>
        <v>654.74427375977496</v>
      </c>
      <c r="K283">
        <v>4.2000000000000003E-2</v>
      </c>
      <c r="L283">
        <v>7.92</v>
      </c>
      <c r="M283" s="29">
        <f t="shared" si="150"/>
        <v>6.4285714285714293E-2</v>
      </c>
      <c r="N283" s="29">
        <f t="shared" si="150"/>
        <v>5.7142857142857148E-2</v>
      </c>
      <c r="O283" s="29">
        <f t="shared" si="150"/>
        <v>4.9999999999999996E-2</v>
      </c>
      <c r="P283" s="29">
        <f t="shared" si="150"/>
        <v>4.2857142857142858E-2</v>
      </c>
      <c r="Q283" s="54">
        <v>9.7000000000000003E-2</v>
      </c>
      <c r="R283" s="54">
        <v>7.65</v>
      </c>
      <c r="S283" s="41">
        <f t="shared" si="131"/>
        <v>7.9652267416726428</v>
      </c>
      <c r="T283" s="41">
        <f t="shared" si="151"/>
        <v>7.9187808804370965</v>
      </c>
      <c r="U283" s="41">
        <f t="shared" si="141"/>
        <v>7.86564420753988</v>
      </c>
      <c r="V283" s="41">
        <f t="shared" si="142"/>
        <v>7.8037119850779417</v>
      </c>
      <c r="W283" s="55">
        <f t="shared" si="143"/>
        <v>7.9657489652427609</v>
      </c>
      <c r="X283" s="41">
        <f t="shared" si="144"/>
        <v>7.9245671268203299</v>
      </c>
      <c r="Y283" s="41">
        <f t="shared" si="145"/>
        <v>7.9272356596567768</v>
      </c>
      <c r="Z283" s="30">
        <f t="shared" si="132"/>
        <v>-5.6857677168395092E-3</v>
      </c>
      <c r="AA283" s="30">
        <f t="shared" si="133"/>
        <v>5.8599946568874781E-2</v>
      </c>
      <c r="AB283" s="30">
        <f t="shared" si="134"/>
        <v>-6.2975636656097051E-10</v>
      </c>
      <c r="AC283" s="30">
        <f t="shared" si="135"/>
        <v>-8.0184733123646614E-19</v>
      </c>
      <c r="AD283" s="30">
        <f t="shared" si="146"/>
        <v>1.1896874306537597E-8</v>
      </c>
      <c r="AE283" s="30">
        <f t="shared" si="147"/>
        <v>-5.3283938858408588E-3</v>
      </c>
      <c r="AF283" s="30">
        <f t="shared" si="136"/>
        <v>5.8957320399873434E-2</v>
      </c>
      <c r="AG283" s="30">
        <f t="shared" si="137"/>
        <v>-6.2929597988339966E-10</v>
      </c>
      <c r="AH283" s="30">
        <f t="shared" si="138"/>
        <v>-8.0184733123646614E-19</v>
      </c>
      <c r="AI283" s="30">
        <f t="shared" si="148"/>
        <v>1.1823997802675937E-8</v>
      </c>
    </row>
    <row r="284" spans="1:35" x14ac:dyDescent="0.3">
      <c r="A284" s="39">
        <v>364.06111111111386</v>
      </c>
      <c r="B284">
        <v>9.9</v>
      </c>
      <c r="C284">
        <v>7.68</v>
      </c>
      <c r="D284" s="39"/>
      <c r="E284" s="39"/>
      <c r="F284" s="39"/>
      <c r="G284" s="39">
        <v>361</v>
      </c>
      <c r="H284" s="40">
        <f t="shared" si="139"/>
        <v>9.9000000000000005E-2</v>
      </c>
      <c r="I284" s="41">
        <f t="shared" si="140"/>
        <v>7.68</v>
      </c>
      <c r="J284" s="39">
        <f t="shared" si="149"/>
        <v>654.99115625169406</v>
      </c>
      <c r="K284">
        <v>3.6999999999999998E-2</v>
      </c>
      <c r="L284">
        <v>8</v>
      </c>
      <c r="M284" s="29">
        <f t="shared" si="150"/>
        <v>6.4285714285714293E-2</v>
      </c>
      <c r="N284" s="29">
        <f t="shared" si="150"/>
        <v>5.7142857142857148E-2</v>
      </c>
      <c r="O284" s="29">
        <f t="shared" si="150"/>
        <v>4.9999999999999996E-2</v>
      </c>
      <c r="P284" s="29">
        <f t="shared" si="150"/>
        <v>4.2857142857142858E-2</v>
      </c>
      <c r="Q284" s="54">
        <v>9.9000000000000005E-2</v>
      </c>
      <c r="R284" s="54">
        <v>7.68</v>
      </c>
      <c r="S284" s="41">
        <f t="shared" si="131"/>
        <v>7.957208430075438</v>
      </c>
      <c r="T284" s="41">
        <f t="shared" si="151"/>
        <v>7.9106917762896609</v>
      </c>
      <c r="U284" s="41">
        <f t="shared" si="141"/>
        <v>7.8574799462306979</v>
      </c>
      <c r="V284" s="41">
        <f t="shared" si="142"/>
        <v>7.7954677342372678</v>
      </c>
      <c r="W284" s="55">
        <f t="shared" si="143"/>
        <v>7.957731477052584</v>
      </c>
      <c r="X284" s="41">
        <f t="shared" si="144"/>
        <v>7.9170770104571639</v>
      </c>
      <c r="Y284" s="41">
        <f t="shared" si="145"/>
        <v>7.9197396576080825</v>
      </c>
      <c r="Z284" s="30">
        <f t="shared" si="132"/>
        <v>-5.6171273455602917E-3</v>
      </c>
      <c r="AA284" s="30">
        <f t="shared" si="133"/>
        <v>5.8668586940154005E-2</v>
      </c>
      <c r="AB284" s="30">
        <f t="shared" si="134"/>
        <v>-6.4250158349630221E-10</v>
      </c>
      <c r="AC284" s="30">
        <f t="shared" si="135"/>
        <v>-8.1838026590113554E-19</v>
      </c>
      <c r="AD284" s="30">
        <f t="shared" si="146"/>
        <v>1.2103834855310491E-8</v>
      </c>
      <c r="AE284" s="30">
        <f t="shared" si="147"/>
        <v>-5.2600056274333638E-3</v>
      </c>
      <c r="AF284" s="30">
        <f t="shared" si="136"/>
        <v>5.9025708658280926E-2</v>
      </c>
      <c r="AG284" s="30">
        <f t="shared" si="137"/>
        <v>-6.420415216030254E-10</v>
      </c>
      <c r="AH284" s="30">
        <f t="shared" si="138"/>
        <v>-8.1838026590113554E-19</v>
      </c>
      <c r="AI284" s="30">
        <f t="shared" si="148"/>
        <v>1.2029853607311698E-8</v>
      </c>
    </row>
    <row r="285" spans="1:35" x14ac:dyDescent="0.3">
      <c r="A285" s="39">
        <v>365.06111111111386</v>
      </c>
      <c r="B285">
        <v>9.6999999999999993</v>
      </c>
      <c r="C285">
        <v>7.71</v>
      </c>
      <c r="D285" s="39"/>
      <c r="E285" s="39"/>
      <c r="F285" s="39"/>
      <c r="G285" s="39">
        <v>362</v>
      </c>
      <c r="H285" s="40">
        <f t="shared" si="139"/>
        <v>9.6999999999999989E-2</v>
      </c>
      <c r="I285" s="41">
        <f t="shared" si="140"/>
        <v>7.71</v>
      </c>
      <c r="J285" s="39">
        <f t="shared" si="149"/>
        <v>655.23803874361306</v>
      </c>
      <c r="K285">
        <v>3.4000000000000002E-2</v>
      </c>
      <c r="L285">
        <v>7.95</v>
      </c>
      <c r="M285" s="29">
        <f t="shared" si="150"/>
        <v>6.4285714285714293E-2</v>
      </c>
      <c r="N285" s="29">
        <f t="shared" si="150"/>
        <v>5.7142857142857148E-2</v>
      </c>
      <c r="O285" s="29">
        <f t="shared" si="150"/>
        <v>4.9999999999999996E-2</v>
      </c>
      <c r="P285" s="29">
        <f t="shared" si="150"/>
        <v>4.2857142857142858E-2</v>
      </c>
      <c r="Q285" s="54">
        <v>9.7000000000000003E-2</v>
      </c>
      <c r="R285" s="54">
        <v>7.71</v>
      </c>
      <c r="S285" s="41">
        <f t="shared" si="131"/>
        <v>7.9652267416726428</v>
      </c>
      <c r="T285" s="41">
        <f t="shared" si="151"/>
        <v>7.9187808804370965</v>
      </c>
      <c r="U285" s="41">
        <f t="shared" si="141"/>
        <v>7.86564420753988</v>
      </c>
      <c r="V285" s="41">
        <f t="shared" si="142"/>
        <v>7.8037119850779417</v>
      </c>
      <c r="W285" s="55">
        <f t="shared" si="143"/>
        <v>7.9657489652427609</v>
      </c>
      <c r="X285" s="41">
        <f t="shared" si="144"/>
        <v>7.9245671268203299</v>
      </c>
      <c r="Y285" s="41">
        <f t="shared" si="145"/>
        <v>7.9272356596567768</v>
      </c>
      <c r="Z285" s="30">
        <f t="shared" si="132"/>
        <v>-5.6857677168395092E-3</v>
      </c>
      <c r="AA285" s="30">
        <f t="shared" si="133"/>
        <v>5.8599946568874781E-2</v>
      </c>
      <c r="AB285" s="30">
        <f t="shared" si="134"/>
        <v>-6.2975636656097051E-10</v>
      </c>
      <c r="AC285" s="30">
        <f t="shared" si="135"/>
        <v>-8.0184733123646614E-19</v>
      </c>
      <c r="AD285" s="30">
        <f t="shared" si="146"/>
        <v>1.1896874306537597E-8</v>
      </c>
      <c r="AE285" s="30">
        <f t="shared" si="147"/>
        <v>-5.3283938858408588E-3</v>
      </c>
      <c r="AF285" s="30">
        <f t="shared" si="136"/>
        <v>5.8957320399873434E-2</v>
      </c>
      <c r="AG285" s="30">
        <f t="shared" si="137"/>
        <v>-6.2929597988339966E-10</v>
      </c>
      <c r="AH285" s="30">
        <f t="shared" si="138"/>
        <v>-8.0184733123646614E-19</v>
      </c>
      <c r="AI285" s="30">
        <f t="shared" si="148"/>
        <v>1.1823997802675937E-8</v>
      </c>
    </row>
    <row r="286" spans="1:35" x14ac:dyDescent="0.3">
      <c r="A286" s="39">
        <v>366.05972222222044</v>
      </c>
      <c r="B286">
        <v>9.6999999999999993</v>
      </c>
      <c r="C286">
        <v>7.73</v>
      </c>
      <c r="D286" s="39"/>
      <c r="E286" s="39"/>
      <c r="F286" s="39"/>
      <c r="G286" s="39">
        <v>363</v>
      </c>
      <c r="H286" s="40">
        <f t="shared" si="139"/>
        <v>9.6999999999999989E-2</v>
      </c>
      <c r="I286" s="41">
        <f t="shared" si="140"/>
        <v>7.73</v>
      </c>
      <c r="J286" s="39">
        <f t="shared" si="149"/>
        <v>655.48492123553217</v>
      </c>
      <c r="K286">
        <v>3.6999999999999998E-2</v>
      </c>
      <c r="L286">
        <v>7.98</v>
      </c>
      <c r="M286" s="29">
        <f t="shared" si="150"/>
        <v>6.4285714285714293E-2</v>
      </c>
      <c r="N286" s="29">
        <f t="shared" si="150"/>
        <v>5.7142857142857148E-2</v>
      </c>
      <c r="O286" s="29">
        <f t="shared" si="150"/>
        <v>4.9999999999999996E-2</v>
      </c>
      <c r="P286" s="29">
        <f t="shared" si="150"/>
        <v>4.2857142857142858E-2</v>
      </c>
      <c r="Q286" s="54">
        <v>9.7000000000000003E-2</v>
      </c>
      <c r="R286" s="54">
        <v>7.73</v>
      </c>
      <c r="S286" s="41">
        <f t="shared" si="131"/>
        <v>7.9652267416726428</v>
      </c>
      <c r="T286" s="41">
        <f t="shared" si="151"/>
        <v>7.9187808804370965</v>
      </c>
      <c r="U286" s="41">
        <f t="shared" si="141"/>
        <v>7.86564420753988</v>
      </c>
      <c r="V286" s="41">
        <f t="shared" si="142"/>
        <v>7.8037119850779417</v>
      </c>
      <c r="W286" s="55">
        <f t="shared" si="143"/>
        <v>7.9657489652427609</v>
      </c>
      <c r="X286" s="41">
        <f t="shared" si="144"/>
        <v>7.9245671268203299</v>
      </c>
      <c r="Y286" s="41">
        <f t="shared" si="145"/>
        <v>7.9272356596567768</v>
      </c>
      <c r="Z286" s="30">
        <f t="shared" si="132"/>
        <v>-5.6857677168395092E-3</v>
      </c>
      <c r="AA286" s="30">
        <f t="shared" si="133"/>
        <v>5.8599946568874781E-2</v>
      </c>
      <c r="AB286" s="30">
        <f t="shared" si="134"/>
        <v>-6.2975636656097051E-10</v>
      </c>
      <c r="AC286" s="30">
        <f t="shared" si="135"/>
        <v>-8.0184733123646614E-19</v>
      </c>
      <c r="AD286" s="30">
        <f t="shared" si="146"/>
        <v>1.1896874306537597E-8</v>
      </c>
      <c r="AE286" s="30">
        <f t="shared" si="147"/>
        <v>-5.3283938858408588E-3</v>
      </c>
      <c r="AF286" s="30">
        <f t="shared" si="136"/>
        <v>5.8957320399873434E-2</v>
      </c>
      <c r="AG286" s="30">
        <f t="shared" si="137"/>
        <v>-6.2929597988339966E-10</v>
      </c>
      <c r="AH286" s="30">
        <f t="shared" si="138"/>
        <v>-8.0184733123646614E-19</v>
      </c>
      <c r="AI286" s="30">
        <f t="shared" si="148"/>
        <v>1.1823997802675937E-8</v>
      </c>
    </row>
    <row r="287" spans="1:35" x14ac:dyDescent="0.3">
      <c r="A287" s="39">
        <v>367.06111111111386</v>
      </c>
      <c r="B287">
        <v>9.3000000000000007</v>
      </c>
      <c r="C287">
        <v>7.72</v>
      </c>
      <c r="D287" s="39"/>
      <c r="E287" s="39"/>
      <c r="F287" s="39"/>
      <c r="G287" s="39">
        <v>364</v>
      </c>
      <c r="H287" s="40">
        <f t="shared" si="139"/>
        <v>9.3000000000000013E-2</v>
      </c>
      <c r="I287" s="41">
        <f t="shared" si="140"/>
        <v>7.72</v>
      </c>
      <c r="J287" s="39">
        <f t="shared" si="149"/>
        <v>655.73180372745128</v>
      </c>
      <c r="K287">
        <v>0.13500000000000001</v>
      </c>
      <c r="L287">
        <v>7.52</v>
      </c>
      <c r="M287" s="29">
        <f t="shared" si="150"/>
        <v>6.4285714285714293E-2</v>
      </c>
      <c r="N287" s="29">
        <f t="shared" si="150"/>
        <v>5.7142857142857148E-2</v>
      </c>
      <c r="O287" s="29">
        <f t="shared" si="150"/>
        <v>4.9999999999999996E-2</v>
      </c>
      <c r="P287" s="29">
        <f t="shared" si="150"/>
        <v>4.2857142857142858E-2</v>
      </c>
      <c r="Q287" s="54">
        <v>9.2999999999999999E-2</v>
      </c>
      <c r="R287" s="54">
        <v>7.72</v>
      </c>
      <c r="S287" s="41">
        <f t="shared" si="131"/>
        <v>7.981731409341223</v>
      </c>
      <c r="T287" s="41">
        <f t="shared" si="151"/>
        <v>7.9354339059826788</v>
      </c>
      <c r="U287" s="41">
        <f t="shared" si="141"/>
        <v>7.8824549403223267</v>
      </c>
      <c r="V287" s="41">
        <f t="shared" si="142"/>
        <v>7.8206907996621711</v>
      </c>
      <c r="W287" s="55">
        <f t="shared" si="143"/>
        <v>7.9822519083940353</v>
      </c>
      <c r="X287" s="41">
        <f t="shared" si="144"/>
        <v>7.9400010376515713</v>
      </c>
      <c r="Y287" s="41">
        <f t="shared" si="145"/>
        <v>7.9426785182612347</v>
      </c>
      <c r="Z287" s="30">
        <f t="shared" si="132"/>
        <v>-5.8242585260654036E-3</v>
      </c>
      <c r="AA287" s="30">
        <f t="shared" si="133"/>
        <v>5.8461455759648888E-2</v>
      </c>
      <c r="AB287" s="30">
        <f t="shared" si="134"/>
        <v>-6.0426749155814896E-10</v>
      </c>
      <c r="AC287" s="30">
        <f t="shared" si="135"/>
        <v>-7.6878146190712743E-19</v>
      </c>
      <c r="AD287" s="30">
        <f t="shared" si="146"/>
        <v>1.148150878238481E-8</v>
      </c>
      <c r="AE287" s="30">
        <f t="shared" si="147"/>
        <v>-5.4667914458194885E-3</v>
      </c>
      <c r="AF287" s="30">
        <f t="shared" si="136"/>
        <v>5.8818922839894802E-2</v>
      </c>
      <c r="AG287" s="30">
        <f t="shared" si="137"/>
        <v>-6.0380698475227721E-10</v>
      </c>
      <c r="AH287" s="30">
        <f t="shared" si="138"/>
        <v>-7.6878146190712743E-19</v>
      </c>
      <c r="AI287" s="30">
        <f t="shared" si="148"/>
        <v>1.1410941574705763E-8</v>
      </c>
    </row>
    <row r="288" spans="1:35" x14ac:dyDescent="0.3">
      <c r="A288" s="39">
        <v>368.04861111110949</v>
      </c>
      <c r="B288">
        <v>8.6</v>
      </c>
      <c r="C288">
        <v>7.73</v>
      </c>
      <c r="D288" s="39"/>
      <c r="E288" s="39"/>
      <c r="F288" s="39"/>
      <c r="G288" s="39">
        <v>365</v>
      </c>
      <c r="H288" s="40">
        <f t="shared" si="139"/>
        <v>8.5999999999999993E-2</v>
      </c>
      <c r="I288" s="41">
        <f t="shared" si="140"/>
        <v>7.73</v>
      </c>
      <c r="J288" s="39">
        <f t="shared" si="149"/>
        <v>655.97868621937039</v>
      </c>
      <c r="K288">
        <v>0.108</v>
      </c>
      <c r="L288">
        <v>7.68</v>
      </c>
      <c r="M288" s="29">
        <f t="shared" si="150"/>
        <v>6.4285714285714293E-2</v>
      </c>
      <c r="N288" s="29">
        <f t="shared" si="150"/>
        <v>5.7142857142857148E-2</v>
      </c>
      <c r="O288" s="29">
        <f t="shared" si="150"/>
        <v>4.9999999999999996E-2</v>
      </c>
      <c r="P288" s="29">
        <f t="shared" si="150"/>
        <v>4.2857142857142858E-2</v>
      </c>
      <c r="Q288" s="54">
        <v>8.5999999999999993E-2</v>
      </c>
      <c r="R288" s="54">
        <v>7.73</v>
      </c>
      <c r="S288" s="41">
        <f t="shared" si="131"/>
        <v>8.0122534607685925</v>
      </c>
      <c r="T288" s="41">
        <f t="shared" si="151"/>
        <v>7.9662397342823823</v>
      </c>
      <c r="U288" s="41">
        <f t="shared" si="141"/>
        <v>7.913563189227693</v>
      </c>
      <c r="V288" s="41">
        <f t="shared" si="142"/>
        <v>7.852122248601642</v>
      </c>
      <c r="W288" s="55">
        <f t="shared" si="143"/>
        <v>8.012770665198051</v>
      </c>
      <c r="X288" s="41">
        <f t="shared" si="144"/>
        <v>7.9686000519691529</v>
      </c>
      <c r="Y288" s="41">
        <f t="shared" si="145"/>
        <v>7.9712834975258264</v>
      </c>
      <c r="Z288" s="30">
        <f t="shared" si="132"/>
        <v>-6.0706066980343561E-3</v>
      </c>
      <c r="AA288" s="30">
        <f t="shared" si="133"/>
        <v>5.8215107587679935E-2</v>
      </c>
      <c r="AB288" s="30">
        <f t="shared" si="134"/>
        <v>-5.5966709946023756E-10</v>
      </c>
      <c r="AC288" s="30">
        <f t="shared" si="135"/>
        <v>-7.1091619058078437E-19</v>
      </c>
      <c r="AD288" s="30">
        <f t="shared" si="146"/>
        <v>1.0749789201844448E-8</v>
      </c>
      <c r="AE288" s="30">
        <f t="shared" si="147"/>
        <v>-5.7143783013560712E-3</v>
      </c>
      <c r="AF288" s="30">
        <f t="shared" si="136"/>
        <v>5.8571335984358222E-2</v>
      </c>
      <c r="AG288" s="30">
        <f t="shared" si="137"/>
        <v>-5.5920818838791647E-10</v>
      </c>
      <c r="AH288" s="30">
        <f t="shared" si="138"/>
        <v>-7.1091619058078437E-19</v>
      </c>
      <c r="AI288" s="30">
        <f t="shared" si="148"/>
        <v>1.0683572523189146E-8</v>
      </c>
    </row>
    <row r="289" spans="1:35" x14ac:dyDescent="0.3">
      <c r="A289" s="39">
        <v>369.05972222222044</v>
      </c>
      <c r="B289">
        <v>8.6</v>
      </c>
      <c r="C289">
        <v>7.73</v>
      </c>
      <c r="D289" s="39"/>
      <c r="E289" s="39"/>
      <c r="F289" s="39"/>
      <c r="G289" s="39">
        <v>366</v>
      </c>
      <c r="H289" s="40">
        <f t="shared" si="139"/>
        <v>8.5999999999999993E-2</v>
      </c>
      <c r="I289" s="41">
        <f t="shared" si="140"/>
        <v>7.73</v>
      </c>
      <c r="J289" s="39">
        <f t="shared" si="149"/>
        <v>656.22556871128938</v>
      </c>
      <c r="K289">
        <v>0.108</v>
      </c>
      <c r="L289">
        <v>7.68</v>
      </c>
      <c r="M289" s="29">
        <f t="shared" ref="M289:P304" si="152">M288</f>
        <v>6.4285714285714293E-2</v>
      </c>
      <c r="N289" s="29">
        <f t="shared" si="152"/>
        <v>5.7142857142857148E-2</v>
      </c>
      <c r="O289" s="29">
        <f t="shared" si="152"/>
        <v>4.9999999999999996E-2</v>
      </c>
      <c r="P289" s="29">
        <f t="shared" si="152"/>
        <v>4.2857142857142858E-2</v>
      </c>
      <c r="Q289" s="54">
        <v>8.5999999999999993E-2</v>
      </c>
      <c r="R289" s="54">
        <v>7.73</v>
      </c>
      <c r="S289" s="41">
        <f t="shared" si="131"/>
        <v>8.0122534607685925</v>
      </c>
      <c r="T289" s="41">
        <f t="shared" si="151"/>
        <v>7.9662397342823823</v>
      </c>
      <c r="U289" s="41">
        <f t="shared" si="141"/>
        <v>7.913563189227693</v>
      </c>
      <c r="V289" s="41">
        <f t="shared" si="142"/>
        <v>7.852122248601642</v>
      </c>
      <c r="W289" s="55">
        <f t="shared" si="143"/>
        <v>8.012770665198051</v>
      </c>
      <c r="X289" s="41">
        <f t="shared" si="144"/>
        <v>7.9686000519691529</v>
      </c>
      <c r="Y289" s="41">
        <f t="shared" si="145"/>
        <v>7.9712834975258264</v>
      </c>
      <c r="Z289" s="30">
        <f t="shared" si="132"/>
        <v>-6.0706066980343561E-3</v>
      </c>
      <c r="AA289" s="30">
        <f t="shared" si="133"/>
        <v>5.8215107587679935E-2</v>
      </c>
      <c r="AB289" s="30">
        <f t="shared" si="134"/>
        <v>-5.5966709946023756E-10</v>
      </c>
      <c r="AC289" s="30">
        <f t="shared" si="135"/>
        <v>-7.1091619058078437E-19</v>
      </c>
      <c r="AD289" s="30">
        <f t="shared" si="146"/>
        <v>1.0749789201844448E-8</v>
      </c>
      <c r="AE289" s="30">
        <f t="shared" si="147"/>
        <v>-5.7143783013560712E-3</v>
      </c>
      <c r="AF289" s="30">
        <f t="shared" si="136"/>
        <v>5.8571335984358222E-2</v>
      </c>
      <c r="AG289" s="30">
        <f t="shared" si="137"/>
        <v>-5.5920818838791647E-10</v>
      </c>
      <c r="AH289" s="30">
        <f t="shared" si="138"/>
        <v>-7.1091619058078437E-19</v>
      </c>
      <c r="AI289" s="30">
        <f t="shared" si="148"/>
        <v>1.0683572523189146E-8</v>
      </c>
    </row>
    <row r="290" spans="1:35" x14ac:dyDescent="0.3">
      <c r="A290" s="39">
        <v>370.06111111111386</v>
      </c>
      <c r="B290">
        <v>8.8000000000000007</v>
      </c>
      <c r="C290">
        <v>7.77</v>
      </c>
      <c r="D290" s="39">
        <v>425.89999999999992</v>
      </c>
      <c r="E290" s="39">
        <v>692.50793181818176</v>
      </c>
      <c r="F290" s="39">
        <v>620.43697058823534</v>
      </c>
      <c r="G290" s="39">
        <v>367</v>
      </c>
      <c r="H290" s="40">
        <f t="shared" si="139"/>
        <v>8.8000000000000009E-2</v>
      </c>
      <c r="I290" s="41">
        <f t="shared" si="140"/>
        <v>7.77</v>
      </c>
      <c r="J290" s="42">
        <f>AVERAGE(E290:F290)</f>
        <v>656.47245120320849</v>
      </c>
      <c r="K290">
        <v>9.1999999999999998E-2</v>
      </c>
      <c r="L290">
        <v>7.78</v>
      </c>
      <c r="M290" s="29">
        <f t="shared" si="152"/>
        <v>6.4285714285714293E-2</v>
      </c>
      <c r="N290" s="29">
        <f t="shared" si="152"/>
        <v>5.7142857142857148E-2</v>
      </c>
      <c r="O290" s="29">
        <f t="shared" si="152"/>
        <v>4.9999999999999996E-2</v>
      </c>
      <c r="P290" s="29">
        <f t="shared" si="152"/>
        <v>4.2857142857142858E-2</v>
      </c>
      <c r="Q290" s="54">
        <v>8.7999999999999995E-2</v>
      </c>
      <c r="R290" s="54">
        <v>7.77</v>
      </c>
      <c r="S290" s="41">
        <f t="shared" si="131"/>
        <v>8.0033066103009709</v>
      </c>
      <c r="T290" s="41">
        <f t="shared" si="151"/>
        <v>7.957208430075438</v>
      </c>
      <c r="U290" s="41">
        <f t="shared" si="141"/>
        <v>7.9044417787577776</v>
      </c>
      <c r="V290" s="41">
        <f t="shared" si="142"/>
        <v>7.842904419278665</v>
      </c>
      <c r="W290" s="55">
        <f t="shared" si="143"/>
        <v>8.0038247946836982</v>
      </c>
      <c r="X290" s="41">
        <f t="shared" si="144"/>
        <v>7.960209342297083</v>
      </c>
      <c r="Y290" s="41">
        <f t="shared" si="145"/>
        <v>7.9628924017698344</v>
      </c>
      <c r="Z290" s="30">
        <f t="shared" si="132"/>
        <v>-5.9996933089956342E-3</v>
      </c>
      <c r="AA290" s="30">
        <f t="shared" si="133"/>
        <v>5.8286020976718658E-2</v>
      </c>
      <c r="AB290" s="30">
        <f t="shared" si="134"/>
        <v>-5.7240938818145962E-10</v>
      </c>
      <c r="AC290" s="30">
        <f t="shared" si="135"/>
        <v>-7.2744912524545387E-19</v>
      </c>
      <c r="AD290" s="30">
        <f t="shared" si="146"/>
        <v>1.0959497898186654E-8</v>
      </c>
      <c r="AE290" s="30">
        <f t="shared" si="147"/>
        <v>-5.6429211579881863E-3</v>
      </c>
      <c r="AF290" s="30">
        <f t="shared" si="136"/>
        <v>5.8642793127726106E-2</v>
      </c>
      <c r="AG290" s="30">
        <f t="shared" si="137"/>
        <v>-5.7194977661786778E-10</v>
      </c>
      <c r="AH290" s="30">
        <f t="shared" si="138"/>
        <v>-7.2744912524545387E-19</v>
      </c>
      <c r="AI290" s="30">
        <f t="shared" si="148"/>
        <v>1.089199913630935E-8</v>
      </c>
    </row>
    <row r="291" spans="1:35" x14ac:dyDescent="0.3">
      <c r="A291" s="39">
        <v>371.05972222222044</v>
      </c>
      <c r="B291">
        <v>8.5</v>
      </c>
      <c r="C291">
        <v>7.79</v>
      </c>
      <c r="D291" s="39"/>
      <c r="E291" s="39"/>
      <c r="F291" s="39"/>
      <c r="G291" s="39">
        <v>368</v>
      </c>
      <c r="H291" s="40">
        <f t="shared" si="139"/>
        <v>8.5000000000000006E-2</v>
      </c>
      <c r="I291" s="41">
        <f t="shared" si="140"/>
        <v>7.79</v>
      </c>
      <c r="J291" s="39">
        <f>$J$268+($J$290-$J$268)*(G291-$G$268)/($G$290-$G$268)</f>
        <v>656.7193336951276</v>
      </c>
      <c r="K291">
        <v>7.9000000000000001E-2</v>
      </c>
      <c r="L291">
        <v>7.79</v>
      </c>
      <c r="M291" s="29">
        <f t="shared" si="152"/>
        <v>6.4285714285714293E-2</v>
      </c>
      <c r="N291" s="29">
        <f t="shared" si="152"/>
        <v>5.7142857142857148E-2</v>
      </c>
      <c r="O291" s="29">
        <f t="shared" si="152"/>
        <v>4.9999999999999996E-2</v>
      </c>
      <c r="P291" s="29">
        <f t="shared" si="152"/>
        <v>4.2857142857142858E-2</v>
      </c>
      <c r="Q291" s="54">
        <v>8.5000000000000006E-2</v>
      </c>
      <c r="R291" s="54">
        <v>7.79</v>
      </c>
      <c r="S291" s="41">
        <f t="shared" si="131"/>
        <v>8.0167986989069764</v>
      </c>
      <c r="T291" s="41">
        <f t="shared" si="151"/>
        <v>7.9708282819074547</v>
      </c>
      <c r="U291" s="41">
        <f t="shared" si="141"/>
        <v>7.9181979791495998</v>
      </c>
      <c r="V291" s="41">
        <f t="shared" si="142"/>
        <v>7.8568065603187209</v>
      </c>
      <c r="W291" s="55">
        <f t="shared" si="143"/>
        <v>8.0173154009764112</v>
      </c>
      <c r="X291" s="41">
        <f t="shared" si="144"/>
        <v>7.9728651163850115</v>
      </c>
      <c r="Y291" s="41">
        <f t="shared" si="145"/>
        <v>7.9755483430545286</v>
      </c>
      <c r="Z291" s="30">
        <f t="shared" si="132"/>
        <v>-6.1062247090004082E-3</v>
      </c>
      <c r="AA291" s="30">
        <f t="shared" si="133"/>
        <v>5.8179489576713886E-2</v>
      </c>
      <c r="AB291" s="30">
        <f t="shared" si="134"/>
        <v>-5.5329616291546683E-10</v>
      </c>
      <c r="AC291" s="30">
        <f t="shared" si="135"/>
        <v>-7.0264972324844981E-19</v>
      </c>
      <c r="AD291" s="30">
        <f t="shared" si="146"/>
        <v>1.064473572157524E-8</v>
      </c>
      <c r="AE291" s="30">
        <f t="shared" si="147"/>
        <v>-5.7503273080346156E-3</v>
      </c>
      <c r="AF291" s="30">
        <f t="shared" si="136"/>
        <v>5.8535386977679675E-2</v>
      </c>
      <c r="AG291" s="30">
        <f t="shared" si="137"/>
        <v>-5.5283767824822392E-10</v>
      </c>
      <c r="AH291" s="30">
        <f t="shared" si="138"/>
        <v>-7.0264972324844981E-19</v>
      </c>
      <c r="AI291" s="30">
        <f t="shared" si="148"/>
        <v>1.0579171484557838E-8</v>
      </c>
    </row>
    <row r="292" spans="1:35" x14ac:dyDescent="0.3">
      <c r="A292" s="39">
        <v>372.05694444444089</v>
      </c>
      <c r="B292">
        <v>8.1</v>
      </c>
      <c r="C292">
        <v>7.76</v>
      </c>
      <c r="D292" s="39">
        <v>355.90000000000003</v>
      </c>
      <c r="E292" s="39"/>
      <c r="F292" s="39"/>
      <c r="G292" s="39">
        <v>369</v>
      </c>
      <c r="H292" s="40">
        <f t="shared" si="139"/>
        <v>8.1000000000000003E-2</v>
      </c>
      <c r="I292" s="41">
        <f t="shared" si="140"/>
        <v>7.76</v>
      </c>
      <c r="J292" s="39">
        <f t="shared" ref="J292:J311" si="153">$J$268+($J$290-$J$268)*(G292-$G$268)/($G$290-$G$268)</f>
        <v>656.9662161870466</v>
      </c>
      <c r="K292">
        <v>6.8000000000000005E-2</v>
      </c>
      <c r="L292">
        <v>7.78</v>
      </c>
      <c r="M292" s="29">
        <f t="shared" si="152"/>
        <v>6.4285714285714293E-2</v>
      </c>
      <c r="N292" s="29">
        <f t="shared" si="152"/>
        <v>5.7142857142857148E-2</v>
      </c>
      <c r="O292" s="29">
        <f t="shared" si="152"/>
        <v>4.9999999999999996E-2</v>
      </c>
      <c r="P292" s="29">
        <f t="shared" si="152"/>
        <v>4.2857142857142858E-2</v>
      </c>
      <c r="Q292" s="54">
        <v>8.1000000000000003E-2</v>
      </c>
      <c r="R292" s="54">
        <v>7.76</v>
      </c>
      <c r="S292" s="41">
        <f t="shared" si="131"/>
        <v>8.0354837242199331</v>
      </c>
      <c r="T292" s="41">
        <f t="shared" si="151"/>
        <v>7.9896942172296219</v>
      </c>
      <c r="U292" s="41">
        <f t="shared" si="141"/>
        <v>7.9372573243871747</v>
      </c>
      <c r="V292" s="41">
        <f t="shared" si="142"/>
        <v>7.8760733246348753</v>
      </c>
      <c r="W292" s="55">
        <f t="shared" si="143"/>
        <v>8.0359983291611314</v>
      </c>
      <c r="X292" s="41">
        <f t="shared" si="144"/>
        <v>7.9904148128997274</v>
      </c>
      <c r="Y292" s="41">
        <f t="shared" si="145"/>
        <v>7.9930943176747977</v>
      </c>
      <c r="Z292" s="30">
        <f t="shared" si="132"/>
        <v>-6.249789933757988E-3</v>
      </c>
      <c r="AA292" s="30">
        <f t="shared" si="133"/>
        <v>5.8035924351956307E-2</v>
      </c>
      <c r="AB292" s="30">
        <f t="shared" si="134"/>
        <v>-5.2781382502617896E-10</v>
      </c>
      <c r="AC292" s="30">
        <f t="shared" si="135"/>
        <v>-6.69583853919111E-19</v>
      </c>
      <c r="AD292" s="30">
        <f t="shared" si="146"/>
        <v>1.0223160687908413E-8</v>
      </c>
      <c r="AE292" s="30">
        <f t="shared" si="147"/>
        <v>-5.8956238231498816E-3</v>
      </c>
      <c r="AF292" s="30">
        <f t="shared" si="136"/>
        <v>5.8390090462564409E-2</v>
      </c>
      <c r="AG292" s="30">
        <f t="shared" si="137"/>
        <v>-5.2735757069296317E-10</v>
      </c>
      <c r="AH292" s="30">
        <f t="shared" si="138"/>
        <v>-6.69583853919111E-19</v>
      </c>
      <c r="AI292" s="30">
        <f t="shared" si="148"/>
        <v>1.0160280135612297E-8</v>
      </c>
    </row>
    <row r="293" spans="1:35" x14ac:dyDescent="0.3">
      <c r="A293" s="39">
        <v>373.04861111110949</v>
      </c>
      <c r="B293">
        <v>7.4</v>
      </c>
      <c r="C293">
        <v>7.83</v>
      </c>
      <c r="D293" s="39"/>
      <c r="E293" s="39"/>
      <c r="F293" s="39"/>
      <c r="G293" s="39">
        <v>370</v>
      </c>
      <c r="H293" s="40">
        <f t="shared" si="139"/>
        <v>7.400000000000001E-2</v>
      </c>
      <c r="I293" s="41">
        <f t="shared" si="140"/>
        <v>7.83</v>
      </c>
      <c r="J293" s="39">
        <f t="shared" si="153"/>
        <v>657.21309867896571</v>
      </c>
      <c r="K293">
        <v>6.8000000000000005E-2</v>
      </c>
      <c r="L293">
        <v>7.82</v>
      </c>
      <c r="M293" s="29">
        <f t="shared" si="152"/>
        <v>6.4285714285714293E-2</v>
      </c>
      <c r="N293" s="29">
        <f t="shared" si="152"/>
        <v>5.7142857142857148E-2</v>
      </c>
      <c r="O293" s="29">
        <f t="shared" si="152"/>
        <v>4.9999999999999996E-2</v>
      </c>
      <c r="P293" s="29">
        <f t="shared" si="152"/>
        <v>4.2857142857142858E-2</v>
      </c>
      <c r="Q293" s="54">
        <v>7.3999999999999996E-2</v>
      </c>
      <c r="R293" s="54">
        <v>7.83</v>
      </c>
      <c r="S293" s="41">
        <f t="shared" si="131"/>
        <v>8.070312085355992</v>
      </c>
      <c r="T293" s="41">
        <f t="shared" si="151"/>
        <v>8.0248721206352727</v>
      </c>
      <c r="U293" s="41">
        <f t="shared" si="141"/>
        <v>7.9728100537969206</v>
      </c>
      <c r="V293" s="41">
        <f t="shared" si="142"/>
        <v>7.9120293676959665</v>
      </c>
      <c r="W293" s="55">
        <f t="shared" si="143"/>
        <v>8.0708226442563227</v>
      </c>
      <c r="X293" s="41">
        <f t="shared" si="144"/>
        <v>8.0231952935647222</v>
      </c>
      <c r="Y293" s="41">
        <f t="shared" si="145"/>
        <v>8.0258566328398828</v>
      </c>
      <c r="Z293" s="30">
        <f t="shared" si="132"/>
        <v>-6.5053646419272766E-3</v>
      </c>
      <c r="AA293" s="30">
        <f t="shared" si="133"/>
        <v>5.7780349643787018E-2</v>
      </c>
      <c r="AB293" s="30">
        <f t="shared" si="134"/>
        <v>-4.8322531900939138E-10</v>
      </c>
      <c r="AC293" s="30">
        <f t="shared" si="135"/>
        <v>-6.1171858259276795E-19</v>
      </c>
      <c r="AD293" s="30">
        <f t="shared" si="146"/>
        <v>9.4799207431455396E-9</v>
      </c>
      <c r="AE293" s="30">
        <f t="shared" si="147"/>
        <v>-6.1558880343241312E-3</v>
      </c>
      <c r="AF293" s="30">
        <f t="shared" si="136"/>
        <v>5.8129826251390161E-2</v>
      </c>
      <c r="AG293" s="30">
        <f t="shared" si="137"/>
        <v>-4.8277510592631932E-10</v>
      </c>
      <c r="AH293" s="30">
        <f t="shared" si="138"/>
        <v>-6.1171858259276795E-19</v>
      </c>
      <c r="AI293" s="30">
        <f t="shared" si="148"/>
        <v>9.4220057981504243E-9</v>
      </c>
    </row>
    <row r="294" spans="1:35" x14ac:dyDescent="0.3">
      <c r="A294" s="39">
        <v>374.05555555555475</v>
      </c>
      <c r="B294">
        <v>5.7</v>
      </c>
      <c r="C294">
        <v>7.89</v>
      </c>
      <c r="D294" s="39">
        <v>408.3</v>
      </c>
      <c r="E294" s="39"/>
      <c r="F294" s="39"/>
      <c r="G294" s="39">
        <v>371</v>
      </c>
      <c r="H294" s="40">
        <f t="shared" si="139"/>
        <v>5.7000000000000002E-2</v>
      </c>
      <c r="I294" s="41">
        <f t="shared" si="140"/>
        <v>7.89</v>
      </c>
      <c r="J294" s="39">
        <f t="shared" si="153"/>
        <v>657.45998117088482</v>
      </c>
      <c r="K294">
        <v>0.05</v>
      </c>
      <c r="L294">
        <v>7.94</v>
      </c>
      <c r="M294" s="29">
        <f t="shared" si="152"/>
        <v>6.4285714285714293E-2</v>
      </c>
      <c r="N294" s="29">
        <f t="shared" si="152"/>
        <v>5.7142857142857148E-2</v>
      </c>
      <c r="O294" s="29">
        <f t="shared" si="152"/>
        <v>4.9999999999999996E-2</v>
      </c>
      <c r="P294" s="29">
        <f t="shared" si="152"/>
        <v>4.2857142857142858E-2</v>
      </c>
      <c r="Q294" s="54">
        <v>5.7000000000000002E-2</v>
      </c>
      <c r="R294" s="54">
        <v>7.89</v>
      </c>
      <c r="S294" s="41">
        <f t="shared" si="131"/>
        <v>8.1692874262301185</v>
      </c>
      <c r="T294" s="41">
        <f t="shared" si="151"/>
        <v>8.1249276497136194</v>
      </c>
      <c r="U294" s="41">
        <f t="shared" si="141"/>
        <v>8.0740331784680137</v>
      </c>
      <c r="V294" s="41">
        <f t="shared" si="142"/>
        <v>8.0145199866347294</v>
      </c>
      <c r="W294" s="55">
        <f t="shared" si="143"/>
        <v>8.1697855292807322</v>
      </c>
      <c r="X294" s="41">
        <f t="shared" si="144"/>
        <v>8.1167888270398283</v>
      </c>
      <c r="Y294" s="41">
        <f t="shared" si="145"/>
        <v>8.1193348336206448</v>
      </c>
      <c r="Z294" s="30">
        <f t="shared" si="132"/>
        <v>-7.1509302663222939E-3</v>
      </c>
      <c r="AA294" s="30">
        <f t="shared" si="133"/>
        <v>5.7134784019391996E-2</v>
      </c>
      <c r="AB294" s="30">
        <f t="shared" si="134"/>
        <v>-3.7497100430129483E-10</v>
      </c>
      <c r="AC294" s="30">
        <f t="shared" si="135"/>
        <v>-4.7118863794307806E-19</v>
      </c>
      <c r="AD294" s="30">
        <f t="shared" si="146"/>
        <v>7.6420728423564003E-9</v>
      </c>
      <c r="AE294" s="30">
        <f t="shared" si="147"/>
        <v>-6.8229048649438174E-3</v>
      </c>
      <c r="AF294" s="30">
        <f t="shared" si="136"/>
        <v>5.7462809420770478E-2</v>
      </c>
      <c r="AG294" s="30">
        <f t="shared" si="137"/>
        <v>-3.7454842572502508E-10</v>
      </c>
      <c r="AH294" s="30">
        <f t="shared" si="138"/>
        <v>-4.7118863794307806E-19</v>
      </c>
      <c r="AI294" s="30">
        <f t="shared" si="148"/>
        <v>7.5974030429602715E-9</v>
      </c>
    </row>
    <row r="295" spans="1:35" x14ac:dyDescent="0.3">
      <c r="A295" s="39">
        <v>375.05208333333576</v>
      </c>
      <c r="B295">
        <v>4.9000000000000004</v>
      </c>
      <c r="C295">
        <v>7.98</v>
      </c>
      <c r="D295" s="39"/>
      <c r="E295" s="39"/>
      <c r="F295" s="39"/>
      <c r="G295" s="39">
        <v>372</v>
      </c>
      <c r="H295" s="40">
        <f t="shared" si="139"/>
        <v>4.9000000000000002E-2</v>
      </c>
      <c r="I295" s="41">
        <f t="shared" si="140"/>
        <v>7.98</v>
      </c>
      <c r="J295" s="39">
        <f t="shared" si="153"/>
        <v>657.70686366280393</v>
      </c>
      <c r="K295">
        <v>4.5999999999999999E-2</v>
      </c>
      <c r="L295">
        <v>7.85</v>
      </c>
      <c r="M295" s="29">
        <f t="shared" si="152"/>
        <v>6.4285714285714293E-2</v>
      </c>
      <c r="N295" s="29">
        <f t="shared" si="152"/>
        <v>5.7142857142857148E-2</v>
      </c>
      <c r="O295" s="29">
        <f t="shared" si="152"/>
        <v>4.9999999999999996E-2</v>
      </c>
      <c r="P295" s="29">
        <f t="shared" si="152"/>
        <v>4.2857142857142858E-2</v>
      </c>
      <c r="Q295" s="54">
        <v>4.9000000000000002E-2</v>
      </c>
      <c r="R295" s="54">
        <v>7.98</v>
      </c>
      <c r="S295" s="41">
        <f t="shared" si="131"/>
        <v>8.225482031916215</v>
      </c>
      <c r="T295" s="41">
        <f t="shared" si="151"/>
        <v>8.1817909307405206</v>
      </c>
      <c r="U295" s="41">
        <f t="shared" si="141"/>
        <v>8.1316261029565773</v>
      </c>
      <c r="V295" s="41">
        <f t="shared" si="142"/>
        <v>8.0729133955810592</v>
      </c>
      <c r="W295" s="55">
        <f t="shared" si="143"/>
        <v>8.2259724589671048</v>
      </c>
      <c r="X295" s="41">
        <f t="shared" si="144"/>
        <v>8.170170991811629</v>
      </c>
      <c r="Y295" s="41">
        <f t="shared" si="145"/>
        <v>8.1726218448743282</v>
      </c>
      <c r="Z295" s="30">
        <f t="shared" si="132"/>
        <v>-7.4683583211600365E-3</v>
      </c>
      <c r="AA295" s="30">
        <f t="shared" si="133"/>
        <v>5.6817355964554256E-2</v>
      </c>
      <c r="AB295" s="30">
        <f t="shared" si="134"/>
        <v>-3.2404535939919348E-10</v>
      </c>
      <c r="AC295" s="30">
        <f t="shared" si="135"/>
        <v>-4.050568992844004E-19</v>
      </c>
      <c r="AD295" s="30">
        <f t="shared" si="146"/>
        <v>6.7581683823744685E-9</v>
      </c>
      <c r="AE295" s="30">
        <f t="shared" si="147"/>
        <v>-7.1561843378546456E-3</v>
      </c>
      <c r="AF295" s="30">
        <f t="shared" si="136"/>
        <v>5.712952994785965E-2</v>
      </c>
      <c r="AG295" s="30">
        <f t="shared" si="137"/>
        <v>-3.2364320140515008E-10</v>
      </c>
      <c r="AH295" s="30">
        <f t="shared" si="138"/>
        <v>-4.050568992844004E-19</v>
      </c>
      <c r="AI295" s="30">
        <f t="shared" si="148"/>
        <v>6.7201374370056543E-9</v>
      </c>
    </row>
    <row r="296" spans="1:35" x14ac:dyDescent="0.3">
      <c r="A296" s="39">
        <v>376.05555555555475</v>
      </c>
      <c r="B296">
        <v>5.6</v>
      </c>
      <c r="C296">
        <v>7.95</v>
      </c>
      <c r="D296" s="39"/>
      <c r="E296" s="39"/>
      <c r="F296" s="39"/>
      <c r="G296" s="39">
        <v>373</v>
      </c>
      <c r="H296" s="40">
        <f t="shared" si="139"/>
        <v>5.5999999999999994E-2</v>
      </c>
      <c r="I296" s="41">
        <f t="shared" si="140"/>
        <v>7.95</v>
      </c>
      <c r="J296" s="39">
        <f t="shared" si="153"/>
        <v>657.95374615472292</v>
      </c>
      <c r="K296">
        <v>3.5999999999999997E-2</v>
      </c>
      <c r="L296">
        <v>7.9</v>
      </c>
      <c r="M296" s="29">
        <f t="shared" si="152"/>
        <v>6.4285714285714293E-2</v>
      </c>
      <c r="N296" s="29">
        <f t="shared" si="152"/>
        <v>5.7142857142857148E-2</v>
      </c>
      <c r="O296" s="29">
        <f t="shared" si="152"/>
        <v>4.9999999999999996E-2</v>
      </c>
      <c r="P296" s="29">
        <f t="shared" si="152"/>
        <v>4.2857142857142858E-2</v>
      </c>
      <c r="Q296" s="54">
        <v>5.6000000000000001E-2</v>
      </c>
      <c r="R296" s="54">
        <v>7.95</v>
      </c>
      <c r="S296" s="41">
        <f t="shared" si="131"/>
        <v>8.1759091156900485</v>
      </c>
      <c r="T296" s="41">
        <f t="shared" si="151"/>
        <v>8.1316261029565773</v>
      </c>
      <c r="U296" s="41">
        <f t="shared" si="141"/>
        <v>8.0808151316491195</v>
      </c>
      <c r="V296" s="41">
        <f t="shared" si="142"/>
        <v>8.0213932224850151</v>
      </c>
      <c r="W296" s="55">
        <f t="shared" si="143"/>
        <v>8.1764063362228434</v>
      </c>
      <c r="X296" s="41">
        <f t="shared" si="144"/>
        <v>8.1230709835759818</v>
      </c>
      <c r="Y296" s="41">
        <f t="shared" si="145"/>
        <v>8.1256066535078837</v>
      </c>
      <c r="Z296" s="30">
        <f t="shared" si="132"/>
        <v>-7.1900965255638546E-3</v>
      </c>
      <c r="AA296" s="30">
        <f t="shared" si="133"/>
        <v>5.7095617760150437E-2</v>
      </c>
      <c r="AB296" s="30">
        <f t="shared" si="134"/>
        <v>-3.6860463878577418E-10</v>
      </c>
      <c r="AC296" s="30">
        <f t="shared" si="135"/>
        <v>-4.6292217061074331E-19</v>
      </c>
      <c r="AD296" s="30">
        <f t="shared" si="146"/>
        <v>7.5323244105045801E-9</v>
      </c>
      <c r="AE296" s="30">
        <f t="shared" si="147"/>
        <v>-6.8638330102160743E-3</v>
      </c>
      <c r="AF296" s="30">
        <f t="shared" si="136"/>
        <v>5.7421881275498216E-2</v>
      </c>
      <c r="AG296" s="30">
        <f t="shared" si="137"/>
        <v>-3.6818432995839356E-10</v>
      </c>
      <c r="AH296" s="30">
        <f t="shared" si="138"/>
        <v>-4.6292217061074331E-19</v>
      </c>
      <c r="AI296" s="30">
        <f t="shared" si="148"/>
        <v>7.4884743489031821E-9</v>
      </c>
    </row>
    <row r="297" spans="1:35" x14ac:dyDescent="0.3">
      <c r="A297" s="39">
        <v>377.05694444444089</v>
      </c>
      <c r="B297">
        <v>4.5</v>
      </c>
      <c r="C297">
        <v>7.96</v>
      </c>
      <c r="D297" s="39">
        <v>479.90000000000003</v>
      </c>
      <c r="E297" s="39"/>
      <c r="F297" s="39"/>
      <c r="G297" s="39">
        <v>374</v>
      </c>
      <c r="H297" s="40">
        <f t="shared" si="139"/>
        <v>4.4999999999999998E-2</v>
      </c>
      <c r="I297" s="41">
        <f t="shared" si="140"/>
        <v>7.96</v>
      </c>
      <c r="J297" s="39">
        <f t="shared" si="153"/>
        <v>658.20062864664203</v>
      </c>
      <c r="K297">
        <v>3.5000000000000003E-2</v>
      </c>
      <c r="L297">
        <v>7.96</v>
      </c>
      <c r="M297" s="29">
        <f t="shared" si="152"/>
        <v>6.4285714285714293E-2</v>
      </c>
      <c r="N297" s="29">
        <f t="shared" si="152"/>
        <v>5.7142857142857148E-2</v>
      </c>
      <c r="O297" s="29">
        <f t="shared" si="152"/>
        <v>4.9999999999999996E-2</v>
      </c>
      <c r="P297" s="29">
        <f t="shared" si="152"/>
        <v>4.2857142857142858E-2</v>
      </c>
      <c r="Q297" s="54">
        <v>4.4999999999999998E-2</v>
      </c>
      <c r="R297" s="54">
        <v>7.96</v>
      </c>
      <c r="S297" s="41">
        <f t="shared" si="131"/>
        <v>8.2567360069360074</v>
      </c>
      <c r="T297" s="41">
        <f t="shared" si="151"/>
        <v>8.2134331933036737</v>
      </c>
      <c r="U297" s="41">
        <f t="shared" si="141"/>
        <v>8.1636944031197523</v>
      </c>
      <c r="V297" s="41">
        <f t="shared" si="142"/>
        <v>8.1054520268102319</v>
      </c>
      <c r="W297" s="55">
        <f t="shared" si="143"/>
        <v>8.2572219883187454</v>
      </c>
      <c r="X297" s="41">
        <f t="shared" si="144"/>
        <v>8.1999212806264836</v>
      </c>
      <c r="Y297" s="41">
        <f t="shared" si="145"/>
        <v>8.202313302580178</v>
      </c>
      <c r="Z297" s="30">
        <f t="shared" si="132"/>
        <v>-7.6307847056392821E-3</v>
      </c>
      <c r="AA297" s="30">
        <f t="shared" si="133"/>
        <v>5.6654929580075009E-2</v>
      </c>
      <c r="AB297" s="30">
        <f t="shared" si="134"/>
        <v>-2.9858731939046162E-10</v>
      </c>
      <c r="AC297" s="30">
        <f t="shared" si="135"/>
        <v>-3.7199102995506164E-19</v>
      </c>
      <c r="AD297" s="30">
        <f t="shared" si="146"/>
        <v>6.3107172094738115E-9</v>
      </c>
      <c r="AE297" s="30">
        <f t="shared" si="147"/>
        <v>-7.328128874821465E-3</v>
      </c>
      <c r="AF297" s="30">
        <f t="shared" si="136"/>
        <v>5.6957585410892825E-2</v>
      </c>
      <c r="AG297" s="30">
        <f t="shared" si="137"/>
        <v>-2.9819742315209321E-10</v>
      </c>
      <c r="AH297" s="30">
        <f t="shared" si="138"/>
        <v>-3.7199102995506164E-19</v>
      </c>
      <c r="AI297" s="30">
        <f t="shared" si="148"/>
        <v>6.2760543722846256E-9</v>
      </c>
    </row>
    <row r="298" spans="1:35" x14ac:dyDescent="0.3">
      <c r="A298" s="39">
        <v>378.06111111111386</v>
      </c>
      <c r="B298">
        <v>4.9000000000000004</v>
      </c>
      <c r="C298">
        <v>7.92</v>
      </c>
      <c r="D298" s="39"/>
      <c r="E298" s="39"/>
      <c r="F298" s="39"/>
      <c r="G298" s="39">
        <v>375</v>
      </c>
      <c r="H298" s="40">
        <f t="shared" si="139"/>
        <v>4.9000000000000002E-2</v>
      </c>
      <c r="I298" s="41">
        <f t="shared" si="140"/>
        <v>7.92</v>
      </c>
      <c r="J298" s="39">
        <f t="shared" si="153"/>
        <v>658.44751113856114</v>
      </c>
      <c r="K298">
        <v>3.9E-2</v>
      </c>
      <c r="L298">
        <v>7.98</v>
      </c>
      <c r="M298" s="29">
        <f t="shared" si="152"/>
        <v>6.4285714285714293E-2</v>
      </c>
      <c r="N298" s="29">
        <f t="shared" si="152"/>
        <v>5.7142857142857148E-2</v>
      </c>
      <c r="O298" s="29">
        <f t="shared" si="152"/>
        <v>4.9999999999999996E-2</v>
      </c>
      <c r="P298" s="29">
        <f t="shared" si="152"/>
        <v>4.2857142857142858E-2</v>
      </c>
      <c r="Q298" s="54">
        <v>4.9000000000000002E-2</v>
      </c>
      <c r="R298" s="54">
        <v>7.92</v>
      </c>
      <c r="S298" s="41">
        <f t="shared" si="131"/>
        <v>8.225482031916215</v>
      </c>
      <c r="T298" s="41">
        <f t="shared" si="151"/>
        <v>8.1817909307405206</v>
      </c>
      <c r="U298" s="41">
        <f t="shared" si="141"/>
        <v>8.1316261029565773</v>
      </c>
      <c r="V298" s="41">
        <f t="shared" si="142"/>
        <v>8.0729133955810592</v>
      </c>
      <c r="W298" s="55">
        <f t="shared" si="143"/>
        <v>8.2259724589671048</v>
      </c>
      <c r="X298" s="41">
        <f t="shared" si="144"/>
        <v>8.170170991811629</v>
      </c>
      <c r="Y298" s="41">
        <f t="shared" si="145"/>
        <v>8.1726218448743282</v>
      </c>
      <c r="Z298" s="30">
        <f t="shared" si="132"/>
        <v>-7.4683583211600365E-3</v>
      </c>
      <c r="AA298" s="30">
        <f t="shared" si="133"/>
        <v>5.6817355964554256E-2</v>
      </c>
      <c r="AB298" s="30">
        <f t="shared" si="134"/>
        <v>-3.2404535939919348E-10</v>
      </c>
      <c r="AC298" s="30">
        <f t="shared" si="135"/>
        <v>-4.050568992844004E-19</v>
      </c>
      <c r="AD298" s="30">
        <f t="shared" si="146"/>
        <v>6.7581683823744685E-9</v>
      </c>
      <c r="AE298" s="30">
        <f t="shared" si="147"/>
        <v>-7.1561843378546456E-3</v>
      </c>
      <c r="AF298" s="30">
        <f t="shared" si="136"/>
        <v>5.712952994785965E-2</v>
      </c>
      <c r="AG298" s="30">
        <f t="shared" si="137"/>
        <v>-3.2364320140515008E-10</v>
      </c>
      <c r="AH298" s="30">
        <f t="shared" si="138"/>
        <v>-4.050568992844004E-19</v>
      </c>
      <c r="AI298" s="30">
        <f t="shared" si="148"/>
        <v>6.7201374370056543E-9</v>
      </c>
    </row>
    <row r="299" spans="1:35" x14ac:dyDescent="0.3">
      <c r="A299" s="39">
        <v>379.06944444444525</v>
      </c>
      <c r="B299">
        <v>5.0999999999999996</v>
      </c>
      <c r="C299">
        <v>7.96</v>
      </c>
      <c r="D299" s="39">
        <v>485.3</v>
      </c>
      <c r="E299" s="39"/>
      <c r="F299" s="39"/>
      <c r="G299" s="39">
        <v>376</v>
      </c>
      <c r="H299" s="40">
        <f t="shared" si="139"/>
        <v>5.0999999999999997E-2</v>
      </c>
      <c r="I299" s="41">
        <f t="shared" si="140"/>
        <v>7.96</v>
      </c>
      <c r="J299" s="39">
        <f t="shared" si="153"/>
        <v>658.69439363048025</v>
      </c>
      <c r="K299">
        <v>3.5000000000000003E-2</v>
      </c>
      <c r="L299">
        <v>8.02</v>
      </c>
      <c r="M299" s="29">
        <f t="shared" si="152"/>
        <v>6.4285714285714293E-2</v>
      </c>
      <c r="N299" s="29">
        <f t="shared" si="152"/>
        <v>5.7142857142857148E-2</v>
      </c>
      <c r="O299" s="29">
        <f t="shared" si="152"/>
        <v>4.9999999999999996E-2</v>
      </c>
      <c r="P299" s="29">
        <f t="shared" si="152"/>
        <v>4.2857142857142858E-2</v>
      </c>
      <c r="Q299" s="54">
        <v>5.0999999999999997E-2</v>
      </c>
      <c r="R299" s="54">
        <v>7.96</v>
      </c>
      <c r="S299" s="41">
        <f t="shared" si="131"/>
        <v>8.2107019367341731</v>
      </c>
      <c r="T299" s="41">
        <f t="shared" si="151"/>
        <v>8.1668312238740928</v>
      </c>
      <c r="U299" s="41">
        <f t="shared" si="141"/>
        <v>8.1164699020001194</v>
      </c>
      <c r="V299" s="41">
        <f t="shared" si="142"/>
        <v>8.0575409959322766</v>
      </c>
      <c r="W299" s="55">
        <f t="shared" si="143"/>
        <v>8.2111944231006984</v>
      </c>
      <c r="X299" s="41">
        <f t="shared" si="144"/>
        <v>8.1561161319055167</v>
      </c>
      <c r="Y299" s="41">
        <f t="shared" si="145"/>
        <v>8.1585935077423848</v>
      </c>
      <c r="Z299" s="30">
        <f t="shared" si="132"/>
        <v>-7.3881021263621782E-3</v>
      </c>
      <c r="AA299" s="30">
        <f t="shared" si="133"/>
        <v>5.6897612159352115E-2</v>
      </c>
      <c r="AB299" s="30">
        <f t="shared" si="134"/>
        <v>-3.3677561225508474E-10</v>
      </c>
      <c r="AC299" s="30">
        <f t="shared" si="135"/>
        <v>-4.2158983394906975E-19</v>
      </c>
      <c r="AD299" s="30">
        <f t="shared" si="146"/>
        <v>6.9804571918376874E-9</v>
      </c>
      <c r="AE299" s="30">
        <f t="shared" si="147"/>
        <v>-7.0715793616947607E-3</v>
      </c>
      <c r="AF299" s="30">
        <f t="shared" si="136"/>
        <v>5.7214134924019534E-2</v>
      </c>
      <c r="AG299" s="30">
        <f t="shared" si="137"/>
        <v>-3.363678519454013E-10</v>
      </c>
      <c r="AH299" s="30">
        <f t="shared" si="138"/>
        <v>-4.2158983394906975E-19</v>
      </c>
      <c r="AI299" s="30">
        <f t="shared" si="148"/>
        <v>6.9407514462918917E-9</v>
      </c>
    </row>
    <row r="300" spans="1:35" x14ac:dyDescent="0.3">
      <c r="A300" s="39">
        <v>380.05138888888905</v>
      </c>
      <c r="B300">
        <v>5.7</v>
      </c>
      <c r="C300">
        <v>7.86</v>
      </c>
      <c r="D300" s="39"/>
      <c r="E300" s="39"/>
      <c r="F300" s="39"/>
      <c r="G300" s="39">
        <v>377</v>
      </c>
      <c r="H300" s="40">
        <f t="shared" si="139"/>
        <v>5.7000000000000002E-2</v>
      </c>
      <c r="I300" s="41">
        <f t="shared" si="140"/>
        <v>7.86</v>
      </c>
      <c r="J300" s="39">
        <f t="shared" si="153"/>
        <v>658.94127612239924</v>
      </c>
      <c r="K300">
        <v>4.2999999999999997E-2</v>
      </c>
      <c r="L300">
        <v>7.92</v>
      </c>
      <c r="M300" s="29">
        <f t="shared" si="152"/>
        <v>6.4285714285714293E-2</v>
      </c>
      <c r="N300" s="29">
        <f t="shared" si="152"/>
        <v>5.7142857142857148E-2</v>
      </c>
      <c r="O300" s="29">
        <f t="shared" si="152"/>
        <v>4.9999999999999996E-2</v>
      </c>
      <c r="P300" s="29">
        <f t="shared" si="152"/>
        <v>4.2857142857142858E-2</v>
      </c>
      <c r="Q300" s="54">
        <v>5.7000000000000002E-2</v>
      </c>
      <c r="R300" s="54">
        <v>7.86</v>
      </c>
      <c r="S300" s="41">
        <f t="shared" si="131"/>
        <v>8.1692874262301185</v>
      </c>
      <c r="T300" s="41">
        <f t="shared" si="151"/>
        <v>8.1249276497136194</v>
      </c>
      <c r="U300" s="41">
        <f t="shared" si="141"/>
        <v>8.0740331784680137</v>
      </c>
      <c r="V300" s="41">
        <f t="shared" si="142"/>
        <v>8.0145199866347294</v>
      </c>
      <c r="W300" s="55">
        <f t="shared" si="143"/>
        <v>8.1697855292807322</v>
      </c>
      <c r="X300" s="41">
        <f t="shared" si="144"/>
        <v>8.1167888270398283</v>
      </c>
      <c r="Y300" s="41">
        <f t="shared" si="145"/>
        <v>8.1193348336206448</v>
      </c>
      <c r="Z300" s="30">
        <f t="shared" si="132"/>
        <v>-7.1509302663222939E-3</v>
      </c>
      <c r="AA300" s="30">
        <f t="shared" si="133"/>
        <v>5.7134784019391996E-2</v>
      </c>
      <c r="AB300" s="30">
        <f t="shared" si="134"/>
        <v>-3.7497100430129483E-10</v>
      </c>
      <c r="AC300" s="30">
        <f t="shared" si="135"/>
        <v>-4.7118863794307806E-19</v>
      </c>
      <c r="AD300" s="30">
        <f t="shared" si="146"/>
        <v>7.6420728423564003E-9</v>
      </c>
      <c r="AE300" s="30">
        <f t="shared" si="147"/>
        <v>-6.8229048649438174E-3</v>
      </c>
      <c r="AF300" s="30">
        <f t="shared" si="136"/>
        <v>5.7462809420770478E-2</v>
      </c>
      <c r="AG300" s="30">
        <f t="shared" si="137"/>
        <v>-3.7454842572502508E-10</v>
      </c>
      <c r="AH300" s="30">
        <f t="shared" si="138"/>
        <v>-4.7118863794307806E-19</v>
      </c>
      <c r="AI300" s="30">
        <f t="shared" si="148"/>
        <v>7.5974030429602715E-9</v>
      </c>
    </row>
    <row r="301" spans="1:35" x14ac:dyDescent="0.3">
      <c r="A301" s="39">
        <v>381.05416666666861</v>
      </c>
      <c r="B301">
        <v>5.3</v>
      </c>
      <c r="C301">
        <v>7.83</v>
      </c>
      <c r="D301" s="39">
        <v>599.9</v>
      </c>
      <c r="E301" s="39"/>
      <c r="F301" s="39"/>
      <c r="G301" s="39">
        <v>378</v>
      </c>
      <c r="H301" s="40">
        <f t="shared" si="139"/>
        <v>5.2999999999999999E-2</v>
      </c>
      <c r="I301" s="41">
        <f t="shared" si="140"/>
        <v>7.83</v>
      </c>
      <c r="J301" s="39">
        <f t="shared" si="153"/>
        <v>659.18815861431835</v>
      </c>
      <c r="K301">
        <v>4.7E-2</v>
      </c>
      <c r="L301">
        <v>7.84</v>
      </c>
      <c r="M301" s="29">
        <f t="shared" si="152"/>
        <v>6.4285714285714293E-2</v>
      </c>
      <c r="N301" s="29">
        <f t="shared" si="152"/>
        <v>5.7142857142857148E-2</v>
      </c>
      <c r="O301" s="29">
        <f t="shared" si="152"/>
        <v>4.9999999999999996E-2</v>
      </c>
      <c r="P301" s="29">
        <f t="shared" si="152"/>
        <v>4.2857142857142858E-2</v>
      </c>
      <c r="Q301" s="54">
        <v>5.2999999999999999E-2</v>
      </c>
      <c r="R301" s="54">
        <v>7.83</v>
      </c>
      <c r="S301" s="41">
        <f t="shared" si="131"/>
        <v>8.196432334752151</v>
      </c>
      <c r="T301" s="41">
        <f t="shared" si="151"/>
        <v>8.1523907212048492</v>
      </c>
      <c r="U301" s="41">
        <f t="shared" si="141"/>
        <v>8.1018427786592664</v>
      </c>
      <c r="V301" s="41">
        <f t="shared" si="142"/>
        <v>8.0427089639743432</v>
      </c>
      <c r="W301" s="55">
        <f t="shared" si="143"/>
        <v>8.1969267822676102</v>
      </c>
      <c r="X301" s="41">
        <f t="shared" si="144"/>
        <v>8.1425561631008421</v>
      </c>
      <c r="Y301" s="41">
        <f t="shared" si="145"/>
        <v>8.1450582042170758</v>
      </c>
      <c r="Z301" s="30">
        <f t="shared" si="132"/>
        <v>-7.3084569996348953E-3</v>
      </c>
      <c r="AA301" s="30">
        <f t="shared" si="133"/>
        <v>5.69772572860794E-2</v>
      </c>
      <c r="AB301" s="30">
        <f t="shared" si="134"/>
        <v>-3.4950665231914404E-10</v>
      </c>
      <c r="AC301" s="30">
        <f t="shared" si="135"/>
        <v>-4.3812276861373916E-19</v>
      </c>
      <c r="AD301" s="30">
        <f t="shared" si="146"/>
        <v>7.2018461071255426E-9</v>
      </c>
      <c r="AE301" s="30">
        <f t="shared" si="147"/>
        <v>-6.9878479211801132E-3</v>
      </c>
      <c r="AF301" s="30">
        <f t="shared" si="136"/>
        <v>5.7297866364534183E-2</v>
      </c>
      <c r="AG301" s="30">
        <f t="shared" si="137"/>
        <v>-3.4909362781755589E-10</v>
      </c>
      <c r="AH301" s="30">
        <f t="shared" si="138"/>
        <v>-4.3812276861373916E-19</v>
      </c>
      <c r="AI301" s="30">
        <f t="shared" si="148"/>
        <v>7.1604743898781217E-9</v>
      </c>
    </row>
    <row r="302" spans="1:35" x14ac:dyDescent="0.3">
      <c r="A302" s="39">
        <v>382.05625000000146</v>
      </c>
      <c r="B302">
        <v>5.5</v>
      </c>
      <c r="C302">
        <v>7.89</v>
      </c>
      <c r="D302" s="39"/>
      <c r="E302" s="39"/>
      <c r="F302" s="39"/>
      <c r="G302" s="39">
        <v>379</v>
      </c>
      <c r="H302" s="40">
        <f t="shared" si="139"/>
        <v>5.5E-2</v>
      </c>
      <c r="I302" s="41">
        <f t="shared" si="140"/>
        <v>7.89</v>
      </c>
      <c r="J302" s="39">
        <f t="shared" si="153"/>
        <v>659.43504110623746</v>
      </c>
      <c r="K302">
        <v>4.2999999999999997E-2</v>
      </c>
      <c r="L302">
        <v>7.9</v>
      </c>
      <c r="M302" s="29">
        <f t="shared" si="152"/>
        <v>6.4285714285714293E-2</v>
      </c>
      <c r="N302" s="29">
        <f t="shared" si="152"/>
        <v>5.7142857142857148E-2</v>
      </c>
      <c r="O302" s="29">
        <f t="shared" si="152"/>
        <v>4.9999999999999996E-2</v>
      </c>
      <c r="P302" s="29">
        <f t="shared" si="152"/>
        <v>4.2857142857142858E-2</v>
      </c>
      <c r="Q302" s="54">
        <v>5.5E-2</v>
      </c>
      <c r="R302" s="54">
        <v>7.89</v>
      </c>
      <c r="S302" s="41">
        <f t="shared" si="131"/>
        <v>8.1826380321809555</v>
      </c>
      <c r="T302" s="41">
        <f t="shared" si="151"/>
        <v>8.1384335895056896</v>
      </c>
      <c r="U302" s="41">
        <f t="shared" si="141"/>
        <v>8.0877081539838578</v>
      </c>
      <c r="V302" s="41">
        <f t="shared" si="142"/>
        <v>8.0283798404370259</v>
      </c>
      <c r="W302" s="55">
        <f t="shared" si="143"/>
        <v>8.1831343497867604</v>
      </c>
      <c r="X302" s="41">
        <f t="shared" si="144"/>
        <v>8.1294572142386432</v>
      </c>
      <c r="Y302" s="41">
        <f t="shared" si="145"/>
        <v>8.1319821152441651</v>
      </c>
      <c r="Z302" s="30">
        <f t="shared" si="132"/>
        <v>-7.2294051229961588E-3</v>
      </c>
      <c r="AA302" s="30">
        <f t="shared" si="133"/>
        <v>5.7056309162718137E-2</v>
      </c>
      <c r="AB302" s="30">
        <f t="shared" si="134"/>
        <v>-3.6223845663736393E-10</v>
      </c>
      <c r="AC302" s="30">
        <f t="shared" si="135"/>
        <v>-4.5465570327840866E-19</v>
      </c>
      <c r="AD302" s="30">
        <f t="shared" si="146"/>
        <v>7.4223731776641863E-9</v>
      </c>
      <c r="AE302" s="30">
        <f t="shared" si="147"/>
        <v>-6.9049643443860479E-3</v>
      </c>
      <c r="AF302" s="30">
        <f t="shared" si="136"/>
        <v>5.7380749941328246E-2</v>
      </c>
      <c r="AG302" s="30">
        <f t="shared" si="137"/>
        <v>-3.6182049594976845E-10</v>
      </c>
      <c r="AH302" s="30">
        <f t="shared" si="138"/>
        <v>-4.5465570327840866E-19</v>
      </c>
      <c r="AI302" s="30">
        <f t="shared" si="148"/>
        <v>7.3793461851596111E-9</v>
      </c>
    </row>
    <row r="303" spans="1:35" x14ac:dyDescent="0.3">
      <c r="A303" s="39">
        <v>383.05416666666861</v>
      </c>
      <c r="B303">
        <v>5.7</v>
      </c>
      <c r="C303">
        <v>7.78</v>
      </c>
      <c r="D303" s="39"/>
      <c r="E303" s="39"/>
      <c r="F303" s="39"/>
      <c r="G303" s="39">
        <v>380</v>
      </c>
      <c r="H303" s="40">
        <f t="shared" si="139"/>
        <v>5.7000000000000002E-2</v>
      </c>
      <c r="I303" s="41">
        <f t="shared" si="140"/>
        <v>7.78</v>
      </c>
      <c r="J303" s="39">
        <f t="shared" si="153"/>
        <v>659.68192359815646</v>
      </c>
      <c r="K303">
        <v>4.2000000000000003E-2</v>
      </c>
      <c r="L303">
        <v>7.79</v>
      </c>
      <c r="M303" s="29">
        <f t="shared" si="152"/>
        <v>6.4285714285714293E-2</v>
      </c>
      <c r="N303" s="29">
        <f t="shared" si="152"/>
        <v>5.7142857142857148E-2</v>
      </c>
      <c r="O303" s="29">
        <f t="shared" si="152"/>
        <v>4.9999999999999996E-2</v>
      </c>
      <c r="P303" s="29">
        <f t="shared" si="152"/>
        <v>4.2857142857142858E-2</v>
      </c>
      <c r="Q303" s="54">
        <v>5.7000000000000002E-2</v>
      </c>
      <c r="R303" s="54">
        <v>7.78</v>
      </c>
      <c r="S303" s="41">
        <f t="shared" si="131"/>
        <v>8.1692874262301185</v>
      </c>
      <c r="T303" s="41">
        <f t="shared" si="151"/>
        <v>8.1249276497136194</v>
      </c>
      <c r="U303" s="41">
        <f t="shared" si="141"/>
        <v>8.0740331784680137</v>
      </c>
      <c r="V303" s="41">
        <f t="shared" si="142"/>
        <v>8.0145199866347294</v>
      </c>
      <c r="W303" s="55">
        <f t="shared" si="143"/>
        <v>8.1697855292807322</v>
      </c>
      <c r="X303" s="41">
        <f t="shared" si="144"/>
        <v>8.1167888270398283</v>
      </c>
      <c r="Y303" s="41">
        <f t="shared" si="145"/>
        <v>8.1193348336206448</v>
      </c>
      <c r="Z303" s="30">
        <f t="shared" si="132"/>
        <v>-7.1509302663222939E-3</v>
      </c>
      <c r="AA303" s="30">
        <f t="shared" si="133"/>
        <v>5.7134784019391996E-2</v>
      </c>
      <c r="AB303" s="30">
        <f t="shared" si="134"/>
        <v>-3.7497100430129483E-10</v>
      </c>
      <c r="AC303" s="30">
        <f t="shared" si="135"/>
        <v>-4.7118863794307806E-19</v>
      </c>
      <c r="AD303" s="30">
        <f t="shared" si="146"/>
        <v>7.6420728423564003E-9</v>
      </c>
      <c r="AE303" s="30">
        <f t="shared" si="147"/>
        <v>-6.8229048649438174E-3</v>
      </c>
      <c r="AF303" s="30">
        <f t="shared" si="136"/>
        <v>5.7462809420770478E-2</v>
      </c>
      <c r="AG303" s="30">
        <f t="shared" si="137"/>
        <v>-3.7454842572502508E-10</v>
      </c>
      <c r="AH303" s="30">
        <f t="shared" si="138"/>
        <v>-4.7118863794307806E-19</v>
      </c>
      <c r="AI303" s="30">
        <f t="shared" si="148"/>
        <v>7.5974030429602715E-9</v>
      </c>
    </row>
    <row r="304" spans="1:35" x14ac:dyDescent="0.3">
      <c r="A304" s="39">
        <v>384.05208333333576</v>
      </c>
      <c r="B304">
        <v>5.2</v>
      </c>
      <c r="C304">
        <v>7.94</v>
      </c>
      <c r="D304" s="39">
        <v>229.9</v>
      </c>
      <c r="E304" s="39"/>
      <c r="F304" s="39"/>
      <c r="G304" s="39">
        <v>381</v>
      </c>
      <c r="H304" s="40">
        <f t="shared" si="139"/>
        <v>5.2000000000000005E-2</v>
      </c>
      <c r="I304" s="41">
        <f t="shared" si="140"/>
        <v>7.94</v>
      </c>
      <c r="J304" s="39">
        <f t="shared" si="153"/>
        <v>659.92880609007557</v>
      </c>
      <c r="K304">
        <v>5.2999999999999999E-2</v>
      </c>
      <c r="L304">
        <v>7.84</v>
      </c>
      <c r="M304" s="29">
        <f t="shared" si="152"/>
        <v>6.4285714285714293E-2</v>
      </c>
      <c r="N304" s="29">
        <f t="shared" si="152"/>
        <v>5.7142857142857148E-2</v>
      </c>
      <c r="O304" s="29">
        <f t="shared" si="152"/>
        <v>4.9999999999999996E-2</v>
      </c>
      <c r="P304" s="29">
        <f t="shared" si="152"/>
        <v>4.2857142857142858E-2</v>
      </c>
      <c r="Q304" s="54">
        <v>5.1999999999999998E-2</v>
      </c>
      <c r="R304" s="54">
        <v>7.94</v>
      </c>
      <c r="S304" s="41">
        <f t="shared" si="131"/>
        <v>8.2035056140874012</v>
      </c>
      <c r="T304" s="41">
        <f t="shared" si="151"/>
        <v>8.1595484035556449</v>
      </c>
      <c r="U304" s="41">
        <f t="shared" si="141"/>
        <v>8.1090925856633369</v>
      </c>
      <c r="V304" s="41">
        <f t="shared" si="142"/>
        <v>8.0500598713352733</v>
      </c>
      <c r="W304" s="55">
        <f t="shared" si="143"/>
        <v>8.2039990928375772</v>
      </c>
      <c r="X304" s="41">
        <f t="shared" si="144"/>
        <v>8.1492764888825882</v>
      </c>
      <c r="Y304" s="41">
        <f t="shared" si="145"/>
        <v>8.1517664262660894</v>
      </c>
      <c r="Z304" s="30">
        <f t="shared" si="132"/>
        <v>-7.3482043330789764E-3</v>
      </c>
      <c r="AA304" s="30">
        <f t="shared" si="133"/>
        <v>5.6937509952635315E-2</v>
      </c>
      <c r="AB304" s="30">
        <f t="shared" si="134"/>
        <v>-3.4314103537220426E-10</v>
      </c>
      <c r="AC304" s="30">
        <f t="shared" si="135"/>
        <v>-4.298563012814045E-19</v>
      </c>
      <c r="AD304" s="30">
        <f t="shared" si="146"/>
        <v>7.0912616672422766E-9</v>
      </c>
      <c r="AE304" s="30">
        <f t="shared" si="147"/>
        <v>-7.0296061017111932E-3</v>
      </c>
      <c r="AF304" s="30">
        <f t="shared" si="136"/>
        <v>5.7256108184003097E-2</v>
      </c>
      <c r="AG304" s="30">
        <f t="shared" si="137"/>
        <v>-3.4273060134347449E-10</v>
      </c>
      <c r="AH304" s="30">
        <f t="shared" si="138"/>
        <v>-4.298563012814045E-19</v>
      </c>
      <c r="AI304" s="30">
        <f t="shared" si="148"/>
        <v>7.0507217132383709E-9</v>
      </c>
    </row>
    <row r="305" spans="1:35" x14ac:dyDescent="0.3">
      <c r="A305" s="39">
        <v>385.05625000000146</v>
      </c>
      <c r="B305">
        <v>7.3</v>
      </c>
      <c r="C305">
        <v>7.78</v>
      </c>
      <c r="G305" s="39">
        <v>382</v>
      </c>
      <c r="H305" s="40">
        <f t="shared" si="139"/>
        <v>7.2999999999999995E-2</v>
      </c>
      <c r="I305" s="41">
        <f t="shared" si="140"/>
        <v>7.78</v>
      </c>
      <c r="J305" s="39">
        <f t="shared" si="153"/>
        <v>660.17568858199468</v>
      </c>
      <c r="K305">
        <v>5.8000000000000003E-2</v>
      </c>
      <c r="L305">
        <v>7.84</v>
      </c>
      <c r="M305" s="29">
        <f t="shared" ref="M305:P311" si="154">M304</f>
        <v>6.4285714285714293E-2</v>
      </c>
      <c r="N305" s="29">
        <f t="shared" si="154"/>
        <v>5.7142857142857148E-2</v>
      </c>
      <c r="O305" s="29">
        <f t="shared" si="154"/>
        <v>4.9999999999999996E-2</v>
      </c>
      <c r="P305" s="29">
        <f t="shared" si="154"/>
        <v>4.2857142857142858E-2</v>
      </c>
      <c r="Q305" s="54">
        <v>7.2999999999999995E-2</v>
      </c>
      <c r="R305" s="54">
        <v>7.78</v>
      </c>
      <c r="S305" s="41">
        <f t="shared" si="131"/>
        <v>8.0755308680443356</v>
      </c>
      <c r="T305" s="41">
        <f t="shared" si="151"/>
        <v>8.030144661578813</v>
      </c>
      <c r="U305" s="41">
        <f t="shared" si="141"/>
        <v>7.9781403731438232</v>
      </c>
      <c r="V305" s="41">
        <f t="shared" si="142"/>
        <v>7.9174220130069175</v>
      </c>
      <c r="W305" s="55">
        <f t="shared" si="143"/>
        <v>8.0760408053604831</v>
      </c>
      <c r="X305" s="41">
        <f t="shared" si="144"/>
        <v>8.0281146101622216</v>
      </c>
      <c r="Y305" s="41">
        <f t="shared" si="145"/>
        <v>8.0307720683985639</v>
      </c>
      <c r="Z305" s="30">
        <f t="shared" si="132"/>
        <v>-6.542340019484949E-3</v>
      </c>
      <c r="AA305" s="30">
        <f t="shared" si="133"/>
        <v>5.7743374266229344E-2</v>
      </c>
      <c r="AB305" s="30">
        <f t="shared" si="134"/>
        <v>-4.7685613109152362E-10</v>
      </c>
      <c r="AC305" s="30">
        <f t="shared" si="135"/>
        <v>-6.0345211526043329E-19</v>
      </c>
      <c r="AD305" s="30">
        <f t="shared" si="146"/>
        <v>9.3731461728388356E-9</v>
      </c>
      <c r="AE305" s="30">
        <f t="shared" si="147"/>
        <v>-6.1937157718997523E-3</v>
      </c>
      <c r="AF305" s="30">
        <f t="shared" si="136"/>
        <v>5.8091998513814538E-2</v>
      </c>
      <c r="AG305" s="30">
        <f t="shared" si="137"/>
        <v>-4.764070160608626E-10</v>
      </c>
      <c r="AH305" s="30">
        <f t="shared" si="138"/>
        <v>-6.0345211526043329E-19</v>
      </c>
      <c r="AI305" s="30">
        <f t="shared" si="148"/>
        <v>9.3159667884896162E-9</v>
      </c>
    </row>
    <row r="306" spans="1:35" x14ac:dyDescent="0.3">
      <c r="A306" s="39">
        <v>386.0576388888876</v>
      </c>
      <c r="B306">
        <v>7.3</v>
      </c>
      <c r="C306">
        <v>7.65</v>
      </c>
      <c r="G306" s="39">
        <v>383</v>
      </c>
      <c r="H306">
        <v>8.3000000000000004E-2</v>
      </c>
      <c r="I306">
        <v>7.65</v>
      </c>
      <c r="J306" s="39">
        <f t="shared" si="153"/>
        <v>660.42257107391379</v>
      </c>
      <c r="K306">
        <v>3.9E-2</v>
      </c>
      <c r="L306">
        <v>7.88</v>
      </c>
      <c r="M306" s="29">
        <f t="shared" si="154"/>
        <v>6.4285714285714293E-2</v>
      </c>
      <c r="N306" s="29">
        <f t="shared" si="154"/>
        <v>5.7142857142857148E-2</v>
      </c>
      <c r="O306" s="29">
        <f t="shared" si="154"/>
        <v>4.9999999999999996E-2</v>
      </c>
      <c r="P306" s="29">
        <f t="shared" si="154"/>
        <v>4.2857142857142858E-2</v>
      </c>
      <c r="Q306" s="54">
        <v>8.3000000000000004E-2</v>
      </c>
      <c r="R306" s="54">
        <v>7.65</v>
      </c>
      <c r="S306" s="41">
        <f t="shared" si="131"/>
        <v>8.0260381341480649</v>
      </c>
      <c r="T306" s="41">
        <f t="shared" si="151"/>
        <v>7.9801565970211277</v>
      </c>
      <c r="U306" s="41">
        <f t="shared" si="141"/>
        <v>7.9276212650841478</v>
      </c>
      <c r="V306" s="41">
        <f t="shared" si="142"/>
        <v>7.8663316371033218</v>
      </c>
      <c r="W306" s="55">
        <f t="shared" si="143"/>
        <v>8.0265538056504813</v>
      </c>
      <c r="X306" s="41">
        <f t="shared" si="144"/>
        <v>7.981539869248043</v>
      </c>
      <c r="Y306" s="41">
        <f t="shared" si="145"/>
        <v>7.9842218129725548</v>
      </c>
      <c r="Z306" s="30">
        <f t="shared" si="132"/>
        <v>-6.1777871232360435E-3</v>
      </c>
      <c r="AA306" s="30">
        <f t="shared" si="133"/>
        <v>5.810792716247825E-2</v>
      </c>
      <c r="AB306" s="30">
        <f t="shared" si="134"/>
        <v>-5.4055471030066366E-10</v>
      </c>
      <c r="AC306" s="30">
        <f t="shared" si="135"/>
        <v>-6.8611678858378041E-19</v>
      </c>
      <c r="AD306" s="30">
        <f t="shared" si="146"/>
        <v>1.0434223397232364E-8</v>
      </c>
      <c r="AE306" s="30">
        <f t="shared" si="147"/>
        <v>-5.8226727553494081E-3</v>
      </c>
      <c r="AF306" s="30">
        <f t="shared" si="136"/>
        <v>5.8463041530364884E-2</v>
      </c>
      <c r="AG306" s="30">
        <f t="shared" si="137"/>
        <v>-5.4009723437543398E-10</v>
      </c>
      <c r="AH306" s="30">
        <f t="shared" si="138"/>
        <v>-6.8611678858378041E-19</v>
      </c>
      <c r="AI306" s="30">
        <f t="shared" si="148"/>
        <v>1.036998640490238E-8</v>
      </c>
    </row>
    <row r="307" spans="1:35" x14ac:dyDescent="0.3">
      <c r="A307" s="39">
        <v>387.04166660879855</v>
      </c>
      <c r="G307" s="39">
        <v>383</v>
      </c>
      <c r="H307">
        <v>8.1000000000000003E-2</v>
      </c>
      <c r="I307">
        <v>7.71</v>
      </c>
      <c r="J307" s="39">
        <f t="shared" si="153"/>
        <v>660.42257107391379</v>
      </c>
      <c r="K307">
        <v>2.5000000000000001E-2</v>
      </c>
      <c r="L307">
        <v>7.95</v>
      </c>
      <c r="M307" s="29">
        <f t="shared" si="154"/>
        <v>6.4285714285714293E-2</v>
      </c>
      <c r="N307" s="29">
        <f t="shared" si="154"/>
        <v>5.7142857142857148E-2</v>
      </c>
      <c r="O307" s="29">
        <f t="shared" si="154"/>
        <v>4.9999999999999996E-2</v>
      </c>
      <c r="P307" s="29">
        <f t="shared" si="154"/>
        <v>4.2857142857142858E-2</v>
      </c>
      <c r="Q307" s="54">
        <v>8.1000000000000003E-2</v>
      </c>
      <c r="R307" s="54">
        <v>7.71</v>
      </c>
      <c r="S307" s="41">
        <f t="shared" si="131"/>
        <v>8.0354837242199331</v>
      </c>
      <c r="T307" s="41">
        <f t="shared" si="151"/>
        <v>7.9896942172296219</v>
      </c>
      <c r="U307" s="41">
        <f t="shared" si="141"/>
        <v>7.9372573243871747</v>
      </c>
      <c r="V307" s="41">
        <f t="shared" si="142"/>
        <v>7.8760733246348753</v>
      </c>
      <c r="W307" s="55">
        <f t="shared" si="143"/>
        <v>8.0359983291611314</v>
      </c>
      <c r="X307" s="41">
        <f t="shared" si="144"/>
        <v>7.9904148128997274</v>
      </c>
      <c r="Y307" s="41">
        <f t="shared" si="145"/>
        <v>7.9930943176747977</v>
      </c>
      <c r="Z307" s="30">
        <f t="shared" si="132"/>
        <v>-6.249789933757988E-3</v>
      </c>
      <c r="AA307" s="30">
        <f t="shared" si="133"/>
        <v>5.8035924351956307E-2</v>
      </c>
      <c r="AB307" s="30">
        <f t="shared" si="134"/>
        <v>-5.2781382502617896E-10</v>
      </c>
      <c r="AC307" s="30">
        <f t="shared" si="135"/>
        <v>-6.69583853919111E-19</v>
      </c>
      <c r="AD307" s="30">
        <f t="shared" si="146"/>
        <v>1.0223160687908413E-8</v>
      </c>
      <c r="AE307" s="30">
        <f t="shared" si="147"/>
        <v>-5.8956238231498816E-3</v>
      </c>
      <c r="AF307" s="30">
        <f t="shared" si="136"/>
        <v>5.8390090462564409E-2</v>
      </c>
      <c r="AG307" s="30">
        <f t="shared" si="137"/>
        <v>-5.2735757069296317E-10</v>
      </c>
      <c r="AH307" s="30">
        <f t="shared" si="138"/>
        <v>-6.69583853919111E-19</v>
      </c>
      <c r="AI307" s="30">
        <f t="shared" si="148"/>
        <v>1.0160280135612297E-8</v>
      </c>
    </row>
    <row r="308" spans="1:35" x14ac:dyDescent="0.3">
      <c r="A308" s="39">
        <v>388.04166660879855</v>
      </c>
      <c r="G308" s="39">
        <v>383</v>
      </c>
      <c r="H308">
        <v>7.5999999999999998E-2</v>
      </c>
      <c r="I308">
        <v>7.67</v>
      </c>
      <c r="J308" s="39">
        <f t="shared" si="153"/>
        <v>660.42257107391379</v>
      </c>
      <c r="K308">
        <v>3.1E-2</v>
      </c>
      <c r="L308">
        <v>7.86</v>
      </c>
      <c r="M308" s="29">
        <f t="shared" si="154"/>
        <v>6.4285714285714293E-2</v>
      </c>
      <c r="N308" s="29">
        <f t="shared" si="154"/>
        <v>5.7142857142857148E-2</v>
      </c>
      <c r="O308" s="29">
        <f t="shared" si="154"/>
        <v>4.9999999999999996E-2</v>
      </c>
      <c r="P308" s="29">
        <f t="shared" si="154"/>
        <v>4.2857142857142858E-2</v>
      </c>
      <c r="Q308" s="54">
        <v>7.5999999999999998E-2</v>
      </c>
      <c r="R308" s="54">
        <v>7.67</v>
      </c>
      <c r="S308" s="41">
        <f t="shared" si="131"/>
        <v>8.060064464162835</v>
      </c>
      <c r="T308" s="41">
        <f t="shared" si="151"/>
        <v>8.0145199866347294</v>
      </c>
      <c r="U308" s="41">
        <f t="shared" si="141"/>
        <v>7.9623456914714579</v>
      </c>
      <c r="V308" s="41">
        <f t="shared" si="142"/>
        <v>7.901444062937137</v>
      </c>
      <c r="W308" s="55">
        <f t="shared" si="143"/>
        <v>8.0605762320184038</v>
      </c>
      <c r="X308" s="41">
        <f t="shared" si="144"/>
        <v>8.0135412239461363</v>
      </c>
      <c r="Y308" s="41">
        <f t="shared" si="145"/>
        <v>8.0162093365522562</v>
      </c>
      <c r="Z308" s="30">
        <f t="shared" si="132"/>
        <v>-6.4317671273965817E-3</v>
      </c>
      <c r="AA308" s="30">
        <f t="shared" si="133"/>
        <v>5.7853947158317709E-2</v>
      </c>
      <c r="AB308" s="30">
        <f t="shared" si="134"/>
        <v>-4.9596414990715166E-10</v>
      </c>
      <c r="AC308" s="30">
        <f t="shared" si="135"/>
        <v>-6.2825151725743745E-19</v>
      </c>
      <c r="AD308" s="30">
        <f t="shared" si="146"/>
        <v>9.6930125726463632E-9</v>
      </c>
      <c r="AE308" s="30">
        <f t="shared" si="147"/>
        <v>-6.0807258514124626E-3</v>
      </c>
      <c r="AF308" s="30">
        <f t="shared" si="136"/>
        <v>5.820498843430183E-2</v>
      </c>
      <c r="AG308" s="30">
        <f t="shared" si="137"/>
        <v>-4.955119211407394E-10</v>
      </c>
      <c r="AH308" s="30">
        <f t="shared" si="138"/>
        <v>-6.2825151725743745E-19</v>
      </c>
      <c r="AI308" s="30">
        <f t="shared" si="148"/>
        <v>9.6336455531002092E-9</v>
      </c>
    </row>
    <row r="309" spans="1:35" x14ac:dyDescent="0.3">
      <c r="A309" s="39">
        <v>389.04166660879855</v>
      </c>
      <c r="G309" s="39">
        <v>383</v>
      </c>
      <c r="H309">
        <v>6.9000000000000006E-2</v>
      </c>
      <c r="I309">
        <v>7.63</v>
      </c>
      <c r="J309" s="39">
        <f t="shared" si="153"/>
        <v>660.42257107391379</v>
      </c>
      <c r="K309">
        <v>3.7999999999999999E-2</v>
      </c>
      <c r="L309">
        <v>7.76</v>
      </c>
      <c r="M309" s="29">
        <f t="shared" si="154"/>
        <v>6.4285714285714293E-2</v>
      </c>
      <c r="N309" s="29">
        <f t="shared" si="154"/>
        <v>5.7142857142857148E-2</v>
      </c>
      <c r="O309" s="29">
        <f t="shared" si="154"/>
        <v>4.9999999999999996E-2</v>
      </c>
      <c r="P309" s="29">
        <f t="shared" si="154"/>
        <v>4.2857142857142858E-2</v>
      </c>
      <c r="Q309" s="54">
        <v>6.9000000000000006E-2</v>
      </c>
      <c r="R309" s="54">
        <v>7.63</v>
      </c>
      <c r="S309" s="41">
        <f t="shared" si="131"/>
        <v>8.0970782088163915</v>
      </c>
      <c r="T309" s="41">
        <f t="shared" si="151"/>
        <v>8.0519177614181636</v>
      </c>
      <c r="U309" s="41">
        <f t="shared" si="141"/>
        <v>8.0001564953066797</v>
      </c>
      <c r="V309" s="41">
        <f t="shared" si="142"/>
        <v>7.9397007396164145</v>
      </c>
      <c r="W309" s="55">
        <f t="shared" si="143"/>
        <v>8.0975855377347479</v>
      </c>
      <c r="X309" s="41">
        <f t="shared" si="144"/>
        <v>8.0484450861268506</v>
      </c>
      <c r="Y309" s="41">
        <f t="shared" si="145"/>
        <v>8.0510836064639211</v>
      </c>
      <c r="Z309" s="30">
        <f t="shared" si="132"/>
        <v>-6.6914428566249339E-3</v>
      </c>
      <c r="AA309" s="30">
        <f t="shared" si="133"/>
        <v>5.7594271429089357E-2</v>
      </c>
      <c r="AB309" s="30">
        <f t="shared" si="134"/>
        <v>-4.5138092702890497E-10</v>
      </c>
      <c r="AC309" s="30">
        <f t="shared" si="135"/>
        <v>-5.7038624593109458E-19</v>
      </c>
      <c r="AD309" s="30">
        <f t="shared" si="146"/>
        <v>8.94447622197649E-9</v>
      </c>
      <c r="AE309" s="30">
        <f t="shared" si="147"/>
        <v>-6.3467106657488954E-3</v>
      </c>
      <c r="AF309" s="30">
        <f t="shared" si="136"/>
        <v>5.7939003619965401E-2</v>
      </c>
      <c r="AG309" s="30">
        <f t="shared" si="137"/>
        <v>-4.5093682593855471E-10</v>
      </c>
      <c r="AH309" s="30">
        <f t="shared" si="138"/>
        <v>-5.7038624593109458E-19</v>
      </c>
      <c r="AI309" s="30">
        <f t="shared" si="148"/>
        <v>8.8902995333982296E-9</v>
      </c>
    </row>
    <row r="310" spans="1:35" x14ac:dyDescent="0.3">
      <c r="A310" s="39">
        <v>390.04166660879855</v>
      </c>
      <c r="G310" s="39">
        <v>383</v>
      </c>
      <c r="H310">
        <v>6.0999999999999999E-2</v>
      </c>
      <c r="I310">
        <v>7.71</v>
      </c>
      <c r="J310" s="39">
        <f t="shared" si="153"/>
        <v>660.42257107391379</v>
      </c>
      <c r="K310">
        <v>2.9000000000000001E-2</v>
      </c>
      <c r="L310">
        <v>7.81</v>
      </c>
      <c r="M310" s="29">
        <f t="shared" si="154"/>
        <v>6.4285714285714293E-2</v>
      </c>
      <c r="N310" s="29">
        <f t="shared" si="154"/>
        <v>5.7142857142857148E-2</v>
      </c>
      <c r="O310" s="29">
        <f t="shared" si="154"/>
        <v>4.9999999999999996E-2</v>
      </c>
      <c r="P310" s="29">
        <f t="shared" si="154"/>
        <v>4.2857142857142858E-2</v>
      </c>
      <c r="Q310" s="54">
        <v>6.0999999999999999E-2</v>
      </c>
      <c r="R310" s="54">
        <v>7.71</v>
      </c>
      <c r="S310" s="41">
        <f t="shared" si="131"/>
        <v>8.1438060537742949</v>
      </c>
      <c r="T310" s="41">
        <f t="shared" si="151"/>
        <v>8.0991560601788901</v>
      </c>
      <c r="U310" s="41">
        <f t="shared" si="141"/>
        <v>8.0479465282176292</v>
      </c>
      <c r="V310" s="41">
        <f t="shared" si="142"/>
        <v>7.9880896718668764</v>
      </c>
      <c r="W310" s="55">
        <f t="shared" si="143"/>
        <v>8.1443074964573725</v>
      </c>
      <c r="X310" s="41">
        <f t="shared" si="144"/>
        <v>8.0926363450144656</v>
      </c>
      <c r="Y310" s="41">
        <f t="shared" si="145"/>
        <v>8.0952194986715185</v>
      </c>
      <c r="Z310" s="30">
        <f t="shared" si="132"/>
        <v>-6.9956533952924751E-3</v>
      </c>
      <c r="AA310" s="30">
        <f t="shared" si="133"/>
        <v>5.7290060890421816E-2</v>
      </c>
      <c r="AB310" s="30">
        <f t="shared" si="134"/>
        <v>-4.0043825466752281E-10</v>
      </c>
      <c r="AC310" s="30">
        <f t="shared" si="135"/>
        <v>-5.0425450727241687E-19</v>
      </c>
      <c r="AD310" s="30">
        <f t="shared" si="146"/>
        <v>8.0791124879051407E-9</v>
      </c>
      <c r="AE310" s="30">
        <f t="shared" si="147"/>
        <v>-6.6611712764501792E-3</v>
      </c>
      <c r="AF310" s="30">
        <f t="shared" si="136"/>
        <v>5.7624543009264118E-2</v>
      </c>
      <c r="AG310" s="30">
        <f t="shared" si="137"/>
        <v>-4.0000735822787485E-10</v>
      </c>
      <c r="AH310" s="30">
        <f t="shared" si="138"/>
        <v>-5.0425450727241687E-19</v>
      </c>
      <c r="AI310" s="30">
        <f t="shared" si="148"/>
        <v>8.0312011114817058E-9</v>
      </c>
    </row>
    <row r="311" spans="1:35" x14ac:dyDescent="0.3">
      <c r="A311" s="39">
        <v>391.04166660879855</v>
      </c>
      <c r="G311" s="39">
        <v>383</v>
      </c>
      <c r="H311">
        <v>5.8999999999999997E-2</v>
      </c>
      <c r="I311">
        <v>7.75</v>
      </c>
      <c r="J311" s="39">
        <f t="shared" si="153"/>
        <v>660.42257107391379</v>
      </c>
      <c r="K311">
        <v>3.6999999999999998E-2</v>
      </c>
      <c r="L311">
        <v>7.86</v>
      </c>
      <c r="M311" s="29">
        <f t="shared" si="154"/>
        <v>6.4285714285714293E-2</v>
      </c>
      <c r="N311" s="29">
        <f t="shared" si="154"/>
        <v>5.7142857142857148E-2</v>
      </c>
      <c r="O311" s="29">
        <f t="shared" si="154"/>
        <v>4.9999999999999996E-2</v>
      </c>
      <c r="P311" s="29">
        <f t="shared" si="154"/>
        <v>4.2857142857142858E-2</v>
      </c>
      <c r="Q311" s="54">
        <v>5.8999999999999997E-2</v>
      </c>
      <c r="R311" s="54">
        <v>7.75</v>
      </c>
      <c r="S311" s="41">
        <f t="shared" si="131"/>
        <v>8.1563520264268714</v>
      </c>
      <c r="T311" s="41">
        <f t="shared" si="151"/>
        <v>8.1118438903863215</v>
      </c>
      <c r="U311" s="41">
        <f t="shared" si="141"/>
        <v>8.0607882359902163</v>
      </c>
      <c r="V311" s="41">
        <f t="shared" si="142"/>
        <v>8.0010990766631878</v>
      </c>
      <c r="W311" s="55">
        <f t="shared" si="143"/>
        <v>8.1568518360806408</v>
      </c>
      <c r="X311" s="41">
        <f t="shared" si="144"/>
        <v>8.1045235067455366</v>
      </c>
      <c r="Y311" s="41">
        <f t="shared" si="145"/>
        <v>8.1070889145831604</v>
      </c>
      <c r="Z311" s="30">
        <f t="shared" si="132"/>
        <v>-7.0730175755612011E-3</v>
      </c>
      <c r="AA311" s="30">
        <f t="shared" si="133"/>
        <v>5.7212696710153089E-2</v>
      </c>
      <c r="AB311" s="30">
        <f t="shared" si="134"/>
        <v>-3.8770427617521084E-10</v>
      </c>
      <c r="AC311" s="30">
        <f t="shared" si="135"/>
        <v>-4.8772157260774737E-19</v>
      </c>
      <c r="AD311" s="30">
        <f t="shared" si="146"/>
        <v>7.8609764145410137E-9</v>
      </c>
      <c r="AE311" s="30">
        <f t="shared" si="147"/>
        <v>-6.7416473850660311E-3</v>
      </c>
      <c r="AF311" s="30">
        <f t="shared" si="136"/>
        <v>5.7544066900648262E-2</v>
      </c>
      <c r="AG311" s="30">
        <f t="shared" si="137"/>
        <v>-3.87277388675861E-10</v>
      </c>
      <c r="AH311" s="30">
        <f t="shared" si="138"/>
        <v>-4.8772157260774737E-19</v>
      </c>
      <c r="AI311" s="30">
        <f t="shared" si="148"/>
        <v>7.8146779565540232E-9</v>
      </c>
    </row>
    <row r="312" spans="1:35" x14ac:dyDescent="0.3">
      <c r="A312" s="39"/>
      <c r="S312" s="41"/>
      <c r="T312" s="41"/>
      <c r="U312" s="41"/>
      <c r="V312" s="41"/>
      <c r="W312" s="41"/>
      <c r="X312" s="41"/>
      <c r="Y312" s="41"/>
      <c r="Z312" s="30"/>
      <c r="AA312" s="30"/>
      <c r="AB312" s="30"/>
      <c r="AC312" s="30"/>
      <c r="AD312" s="30"/>
      <c r="AE312" s="30"/>
      <c r="AF312" s="30"/>
      <c r="AG312" s="30"/>
      <c r="AH312" s="30"/>
      <c r="AI312" s="30"/>
    </row>
    <row r="313" spans="1:35" x14ac:dyDescent="0.3">
      <c r="A313" s="39"/>
      <c r="S313" s="41"/>
      <c r="T313" s="41"/>
      <c r="U313" s="41"/>
      <c r="V313" s="41"/>
      <c r="W313" s="41"/>
      <c r="X313" s="41"/>
      <c r="Y313" s="41"/>
      <c r="Z313" s="30"/>
      <c r="AA313" s="30"/>
      <c r="AB313" s="30"/>
      <c r="AC313" s="30"/>
      <c r="AD313" s="30"/>
      <c r="AE313" s="30"/>
      <c r="AF313" s="30"/>
      <c r="AG313" s="30"/>
      <c r="AH313" s="30"/>
      <c r="AI313" s="30"/>
    </row>
    <row r="314" spans="1:35" x14ac:dyDescent="0.3">
      <c r="S314" s="41"/>
      <c r="T314" s="41"/>
      <c r="U314" s="41"/>
      <c r="V314" s="41"/>
      <c r="W314" s="41"/>
      <c r="X314" s="41"/>
      <c r="Y314" s="41"/>
      <c r="Z314" s="30"/>
      <c r="AA314" s="30"/>
      <c r="AB314" s="30"/>
      <c r="AC314" s="30"/>
      <c r="AD314" s="30"/>
      <c r="AE314" s="30"/>
      <c r="AF314" s="30"/>
      <c r="AG314" s="30"/>
      <c r="AH314" s="30"/>
      <c r="AI314" s="30"/>
    </row>
    <row r="315" spans="1:35" x14ac:dyDescent="0.3">
      <c r="S315" s="41"/>
      <c r="T315" s="41"/>
      <c r="U315" s="41"/>
      <c r="V315" s="41"/>
      <c r="W315" s="41"/>
      <c r="X315" s="41"/>
      <c r="Y315" s="41"/>
      <c r="Z315" s="30"/>
      <c r="AA315" s="30"/>
      <c r="AB315" s="30"/>
      <c r="AC315" s="30"/>
      <c r="AD315" s="30"/>
      <c r="AE315" s="30"/>
      <c r="AF315" s="30"/>
      <c r="AG315" s="30"/>
      <c r="AH315" s="30"/>
      <c r="AI315" s="30"/>
    </row>
    <row r="316" spans="1:35" x14ac:dyDescent="0.3">
      <c r="S316" s="41"/>
      <c r="T316" s="41"/>
      <c r="U316" s="41"/>
      <c r="V316" s="41"/>
      <c r="W316" s="41"/>
      <c r="X316" s="41"/>
      <c r="Y316" s="41"/>
      <c r="Z316" s="30"/>
      <c r="AA316" s="30"/>
      <c r="AB316" s="30"/>
      <c r="AC316" s="30"/>
      <c r="AD316" s="30"/>
      <c r="AE316" s="30"/>
      <c r="AF316" s="30"/>
      <c r="AG316" s="30"/>
      <c r="AH316" s="30"/>
      <c r="AI316" s="30"/>
    </row>
    <row r="317" spans="1:35" x14ac:dyDescent="0.3">
      <c r="S317" s="41"/>
      <c r="T317" s="41"/>
      <c r="U317" s="41"/>
      <c r="V317" s="41"/>
      <c r="W317" s="41"/>
      <c r="X317" s="41"/>
      <c r="Y317" s="41"/>
      <c r="Z317" s="30"/>
      <c r="AA317" s="30"/>
      <c r="AB317" s="30"/>
      <c r="AC317" s="30"/>
      <c r="AD317" s="30"/>
      <c r="AE317" s="30"/>
      <c r="AF317" s="30"/>
      <c r="AG317" s="30"/>
      <c r="AH317" s="30"/>
      <c r="AI317" s="30"/>
    </row>
    <row r="318" spans="1:35" x14ac:dyDescent="0.3">
      <c r="S318" s="41"/>
      <c r="T318" s="41"/>
      <c r="U318" s="41"/>
      <c r="V318" s="41"/>
      <c r="W318" s="41"/>
      <c r="X318" s="41"/>
      <c r="Y318" s="41"/>
      <c r="Z318" s="30"/>
      <c r="AA318" s="30"/>
      <c r="AB318" s="30"/>
      <c r="AC318" s="30"/>
      <c r="AD318" s="30"/>
      <c r="AE318" s="30"/>
      <c r="AF318" s="30"/>
      <c r="AG318" s="30"/>
      <c r="AH318" s="30"/>
      <c r="AI318" s="30"/>
    </row>
    <row r="319" spans="1:35" x14ac:dyDescent="0.3">
      <c r="S319" s="41"/>
      <c r="T319" s="41"/>
      <c r="U319" s="41"/>
      <c r="V319" s="41"/>
      <c r="W319" s="41"/>
      <c r="X319" s="41"/>
      <c r="Y319" s="41"/>
      <c r="Z319" s="30"/>
      <c r="AA319" s="30"/>
      <c r="AB319" s="30"/>
      <c r="AC319" s="30"/>
      <c r="AD319" s="30"/>
      <c r="AE319" s="30"/>
      <c r="AF319" s="30"/>
      <c r="AG319" s="30"/>
      <c r="AH319" s="30"/>
      <c r="AI319" s="30"/>
    </row>
    <row r="320" spans="1:35" x14ac:dyDescent="0.3">
      <c r="S320" s="41"/>
      <c r="T320" s="41"/>
      <c r="U320" s="41"/>
      <c r="V320" s="41"/>
      <c r="W320" s="41"/>
      <c r="X320" s="41"/>
      <c r="Y320" s="41"/>
      <c r="Z320" s="30"/>
      <c r="AA320" s="30"/>
      <c r="AB320" s="30"/>
      <c r="AC320" s="30"/>
      <c r="AD320" s="30"/>
      <c r="AE320" s="30"/>
      <c r="AF320" s="30"/>
      <c r="AG320" s="30"/>
      <c r="AH320" s="30"/>
      <c r="AI320" s="30"/>
    </row>
    <row r="321" spans="19:35" x14ac:dyDescent="0.3">
      <c r="S321" s="41"/>
      <c r="T321" s="41"/>
      <c r="U321" s="41"/>
      <c r="V321" s="41"/>
      <c r="W321" s="41"/>
      <c r="X321" s="41"/>
      <c r="Y321" s="41"/>
      <c r="Z321" s="30"/>
      <c r="AA321" s="30"/>
      <c r="AB321" s="30"/>
      <c r="AC321" s="30"/>
      <c r="AD321" s="30"/>
      <c r="AE321" s="30"/>
      <c r="AF321" s="30"/>
      <c r="AG321" s="30"/>
      <c r="AH321" s="30"/>
      <c r="AI321" s="30"/>
    </row>
    <row r="322" spans="19:35" x14ac:dyDescent="0.3">
      <c r="S322" s="41"/>
      <c r="T322" s="41"/>
      <c r="U322" s="41"/>
      <c r="V322" s="41"/>
      <c r="W322" s="41"/>
      <c r="X322" s="41"/>
      <c r="Y322" s="41"/>
      <c r="Z322" s="30"/>
      <c r="AA322" s="30"/>
      <c r="AB322" s="30"/>
      <c r="AC322" s="30"/>
      <c r="AD322" s="30"/>
      <c r="AE322" s="30"/>
      <c r="AF322" s="30"/>
      <c r="AG322" s="30"/>
      <c r="AH322" s="30"/>
      <c r="AI322" s="30"/>
    </row>
    <row r="323" spans="19:35" x14ac:dyDescent="0.3">
      <c r="S323" s="41"/>
      <c r="T323" s="41"/>
      <c r="U323" s="41"/>
      <c r="V323" s="41"/>
      <c r="W323" s="41"/>
      <c r="X323" s="41"/>
      <c r="Y323" s="41"/>
      <c r="Z323" s="30"/>
      <c r="AA323" s="30"/>
      <c r="AB323" s="30"/>
      <c r="AC323" s="30"/>
      <c r="AD323" s="30"/>
      <c r="AE323" s="30"/>
      <c r="AF323" s="30"/>
      <c r="AG323" s="30"/>
      <c r="AH323" s="30"/>
      <c r="AI323" s="30"/>
    </row>
    <row r="324" spans="19:35" x14ac:dyDescent="0.3">
      <c r="S324" s="41"/>
      <c r="T324" s="41"/>
      <c r="U324" s="41"/>
      <c r="V324" s="41"/>
      <c r="W324" s="41"/>
      <c r="X324" s="41"/>
      <c r="Y324" s="41"/>
      <c r="Z324" s="30"/>
      <c r="AA324" s="30"/>
      <c r="AB324" s="30"/>
      <c r="AC324" s="30"/>
      <c r="AD324" s="30"/>
      <c r="AE324" s="30"/>
      <c r="AF324" s="30"/>
      <c r="AG324" s="30"/>
      <c r="AH324" s="30"/>
      <c r="AI324" s="30"/>
    </row>
    <row r="325" spans="19:35" x14ac:dyDescent="0.3">
      <c r="S325" s="41"/>
      <c r="T325" s="41"/>
      <c r="U325" s="41"/>
      <c r="V325" s="41"/>
      <c r="W325" s="41"/>
      <c r="X325" s="41"/>
      <c r="Y325" s="41"/>
      <c r="Z325" s="30"/>
      <c r="AA325" s="30"/>
      <c r="AB325" s="30"/>
      <c r="AC325" s="30"/>
      <c r="AD325" s="30"/>
      <c r="AE325" s="30"/>
      <c r="AF325" s="30"/>
      <c r="AG325" s="30"/>
      <c r="AH325" s="30"/>
      <c r="AI325" s="30"/>
    </row>
    <row r="326" spans="19:35" x14ac:dyDescent="0.3">
      <c r="S326" s="41"/>
      <c r="T326" s="41"/>
      <c r="U326" s="41"/>
      <c r="V326" s="41"/>
      <c r="W326" s="41"/>
      <c r="X326" s="41"/>
      <c r="Y326" s="41"/>
      <c r="Z326" s="30"/>
      <c r="AA326" s="30"/>
      <c r="AB326" s="30"/>
      <c r="AC326" s="30"/>
      <c r="AD326" s="30"/>
      <c r="AE326" s="30"/>
      <c r="AF326" s="30"/>
      <c r="AG326" s="30"/>
      <c r="AH326" s="30"/>
      <c r="AI326" s="30"/>
    </row>
    <row r="327" spans="19:35" x14ac:dyDescent="0.3">
      <c r="S327" s="41"/>
      <c r="T327" s="41"/>
      <c r="U327" s="41"/>
      <c r="V327" s="41"/>
      <c r="W327" s="41"/>
      <c r="X327" s="41"/>
      <c r="Y327" s="41"/>
      <c r="Z327" s="30"/>
      <c r="AA327" s="30"/>
      <c r="AB327" s="30"/>
      <c r="AC327" s="30"/>
      <c r="AD327" s="30"/>
      <c r="AE327" s="30"/>
      <c r="AF327" s="30"/>
      <c r="AG327" s="30"/>
      <c r="AH327" s="30"/>
      <c r="AI327" s="30"/>
    </row>
    <row r="328" spans="19:35" x14ac:dyDescent="0.3">
      <c r="S328" s="41"/>
      <c r="T328" s="41"/>
      <c r="U328" s="41"/>
      <c r="V328" s="41"/>
      <c r="W328" s="41"/>
      <c r="X328" s="41"/>
      <c r="Y328" s="41"/>
      <c r="Z328" s="30"/>
      <c r="AA328" s="30"/>
      <c r="AB328" s="30"/>
      <c r="AC328" s="30"/>
      <c r="AD328" s="30"/>
      <c r="AE328" s="30"/>
      <c r="AF328" s="30"/>
      <c r="AG328" s="30"/>
      <c r="AH328" s="30"/>
      <c r="AI328" s="30"/>
    </row>
    <row r="329" spans="19:35" x14ac:dyDescent="0.3">
      <c r="S329" s="41"/>
      <c r="T329" s="41"/>
      <c r="U329" s="41"/>
      <c r="V329" s="41"/>
      <c r="W329" s="41"/>
      <c r="X329" s="41"/>
      <c r="Y329" s="41"/>
      <c r="Z329" s="30"/>
      <c r="AA329" s="30"/>
      <c r="AB329" s="30"/>
      <c r="AC329" s="30"/>
      <c r="AD329" s="30"/>
      <c r="AE329" s="30"/>
      <c r="AF329" s="30"/>
      <c r="AG329" s="30"/>
      <c r="AH329" s="30"/>
      <c r="AI329" s="30"/>
    </row>
    <row r="330" spans="19:35" x14ac:dyDescent="0.3">
      <c r="S330" s="41"/>
      <c r="T330" s="41"/>
      <c r="U330" s="41"/>
      <c r="V330" s="41"/>
      <c r="W330" s="41"/>
      <c r="X330" s="41"/>
      <c r="Y330" s="41"/>
      <c r="Z330" s="30"/>
      <c r="AA330" s="30"/>
      <c r="AB330" s="30"/>
      <c r="AC330" s="30"/>
      <c r="AD330" s="30"/>
      <c r="AE330" s="30"/>
      <c r="AF330" s="30"/>
      <c r="AG330" s="30"/>
      <c r="AH330" s="30"/>
      <c r="AI330" s="30"/>
    </row>
    <row r="331" spans="19:35" x14ac:dyDescent="0.3">
      <c r="S331" s="41"/>
      <c r="T331" s="41"/>
      <c r="U331" s="41"/>
      <c r="V331" s="41"/>
      <c r="W331" s="41"/>
      <c r="X331" s="41"/>
      <c r="Y331" s="41"/>
      <c r="Z331" s="30"/>
      <c r="AA331" s="30"/>
      <c r="AB331" s="30"/>
      <c r="AC331" s="30"/>
      <c r="AD331" s="30"/>
      <c r="AE331" s="30"/>
      <c r="AF331" s="30"/>
      <c r="AG331" s="30"/>
      <c r="AH331" s="30"/>
      <c r="AI331" s="30"/>
    </row>
    <row r="332" spans="19:35" x14ac:dyDescent="0.3">
      <c r="S332" s="41"/>
      <c r="T332" s="41"/>
      <c r="U332" s="41"/>
      <c r="V332" s="41"/>
      <c r="W332" s="41"/>
      <c r="X332" s="41"/>
      <c r="Y332" s="41"/>
      <c r="Z332" s="30"/>
      <c r="AA332" s="30"/>
      <c r="AB332" s="30"/>
      <c r="AC332" s="30"/>
      <c r="AD332" s="30"/>
      <c r="AE332" s="30"/>
      <c r="AF332" s="30"/>
      <c r="AG332" s="30"/>
      <c r="AH332" s="30"/>
      <c r="AI332" s="30"/>
    </row>
    <row r="333" spans="19:35" x14ac:dyDescent="0.3">
      <c r="S333" s="41"/>
      <c r="T333" s="41"/>
      <c r="U333" s="41"/>
      <c r="V333" s="41"/>
      <c r="W333" s="41"/>
      <c r="X333" s="41"/>
      <c r="Y333" s="41"/>
      <c r="Z333" s="30"/>
      <c r="AA333" s="30"/>
      <c r="AB333" s="30"/>
      <c r="AC333" s="30"/>
      <c r="AD333" s="30"/>
      <c r="AE333" s="30"/>
      <c r="AF333" s="30"/>
      <c r="AG333" s="30"/>
      <c r="AH333" s="30"/>
      <c r="AI333" s="30"/>
    </row>
    <row r="334" spans="19:35" x14ac:dyDescent="0.3">
      <c r="S334" s="41"/>
      <c r="T334" s="41"/>
      <c r="U334" s="41"/>
      <c r="V334" s="41"/>
      <c r="W334" s="41"/>
      <c r="X334" s="41"/>
      <c r="Y334" s="41"/>
      <c r="Z334" s="30"/>
      <c r="AA334" s="30"/>
      <c r="AB334" s="30"/>
      <c r="AC334" s="30"/>
      <c r="AD334" s="30"/>
      <c r="AE334" s="30"/>
      <c r="AF334" s="30"/>
      <c r="AG334" s="30"/>
      <c r="AH334" s="30"/>
      <c r="AI334" s="30"/>
    </row>
    <row r="335" spans="19:35" x14ac:dyDescent="0.3">
      <c r="S335" s="41"/>
      <c r="T335" s="41"/>
      <c r="U335" s="41"/>
      <c r="V335" s="41"/>
      <c r="W335" s="41"/>
      <c r="X335" s="41"/>
      <c r="Y335" s="41"/>
      <c r="Z335" s="30"/>
      <c r="AA335" s="30"/>
      <c r="AB335" s="30"/>
      <c r="AC335" s="30"/>
      <c r="AD335" s="30"/>
      <c r="AE335" s="30"/>
      <c r="AF335" s="30"/>
      <c r="AG335" s="30"/>
      <c r="AH335" s="30"/>
      <c r="AI335" s="30"/>
    </row>
    <row r="336" spans="19:35" x14ac:dyDescent="0.3">
      <c r="S336" s="41"/>
      <c r="T336" s="41"/>
      <c r="U336" s="41"/>
      <c r="V336" s="41"/>
      <c r="W336" s="41"/>
      <c r="X336" s="41"/>
      <c r="Y336" s="41"/>
      <c r="Z336" s="30"/>
      <c r="AA336" s="30"/>
      <c r="AB336" s="30"/>
      <c r="AC336" s="30"/>
      <c r="AD336" s="30"/>
      <c r="AE336" s="30"/>
      <c r="AF336" s="30"/>
      <c r="AG336" s="30"/>
      <c r="AH336" s="30"/>
      <c r="AI336" s="30"/>
    </row>
    <row r="337" spans="19:35" x14ac:dyDescent="0.3">
      <c r="S337" s="41"/>
      <c r="T337" s="41"/>
      <c r="U337" s="41"/>
      <c r="V337" s="41"/>
      <c r="W337" s="41"/>
      <c r="X337" s="41"/>
      <c r="Y337" s="41"/>
      <c r="Z337" s="30"/>
      <c r="AA337" s="30"/>
      <c r="AB337" s="30"/>
      <c r="AC337" s="30"/>
      <c r="AD337" s="30"/>
      <c r="AE337" s="30"/>
      <c r="AF337" s="30"/>
      <c r="AG337" s="30"/>
      <c r="AH337" s="30"/>
      <c r="AI337" s="30"/>
    </row>
    <row r="338" spans="19:35" x14ac:dyDescent="0.3">
      <c r="S338" s="41"/>
      <c r="T338" s="41"/>
      <c r="U338" s="41"/>
      <c r="V338" s="41"/>
      <c r="W338" s="41"/>
      <c r="X338" s="41"/>
      <c r="Y338" s="41"/>
      <c r="Z338" s="30"/>
      <c r="AA338" s="30"/>
      <c r="AB338" s="30"/>
      <c r="AC338" s="30"/>
      <c r="AD338" s="30"/>
      <c r="AE338" s="30"/>
      <c r="AF338" s="30"/>
      <c r="AG338" s="30"/>
      <c r="AH338" s="30"/>
      <c r="AI338" s="30"/>
    </row>
    <row r="339" spans="19:35" x14ac:dyDescent="0.3">
      <c r="S339" s="41"/>
      <c r="T339" s="41"/>
      <c r="U339" s="41"/>
      <c r="V339" s="41"/>
      <c r="W339" s="41"/>
      <c r="X339" s="41"/>
      <c r="Y339" s="41"/>
      <c r="Z339" s="30"/>
      <c r="AA339" s="30"/>
      <c r="AB339" s="30"/>
      <c r="AC339" s="30"/>
      <c r="AD339" s="30"/>
      <c r="AE339" s="30"/>
      <c r="AF339" s="30"/>
      <c r="AG339" s="30"/>
      <c r="AH339" s="30"/>
      <c r="AI339" s="30"/>
    </row>
    <row r="340" spans="19:35" x14ac:dyDescent="0.3">
      <c r="S340" s="41"/>
      <c r="T340" s="41"/>
      <c r="U340" s="41"/>
      <c r="V340" s="41"/>
      <c r="W340" s="41"/>
      <c r="X340" s="41"/>
      <c r="Y340" s="41"/>
      <c r="Z340" s="30"/>
      <c r="AA340" s="30"/>
      <c r="AB340" s="30"/>
      <c r="AC340" s="30"/>
      <c r="AD340" s="30"/>
      <c r="AE340" s="30"/>
      <c r="AF340" s="30"/>
      <c r="AG340" s="30"/>
      <c r="AH340" s="30"/>
      <c r="AI340" s="30"/>
    </row>
    <row r="341" spans="19:35" x14ac:dyDescent="0.3">
      <c r="S341" s="41"/>
      <c r="T341" s="41"/>
      <c r="U341" s="41"/>
      <c r="V341" s="41"/>
      <c r="W341" s="41"/>
      <c r="X341" s="41"/>
      <c r="Y341" s="41"/>
      <c r="Z341" s="30"/>
      <c r="AA341" s="30"/>
      <c r="AB341" s="30"/>
      <c r="AC341" s="30"/>
      <c r="AD341" s="30"/>
      <c r="AE341" s="30"/>
      <c r="AF341" s="30"/>
      <c r="AG341" s="30"/>
      <c r="AH341" s="30"/>
      <c r="AI341" s="30"/>
    </row>
    <row r="342" spans="19:35" x14ac:dyDescent="0.3">
      <c r="S342" s="41"/>
      <c r="T342" s="41"/>
      <c r="U342" s="41"/>
      <c r="V342" s="41"/>
      <c r="W342" s="41"/>
      <c r="X342" s="41"/>
      <c r="Y342" s="41"/>
      <c r="Z342" s="30"/>
      <c r="AA342" s="30"/>
      <c r="AB342" s="30"/>
      <c r="AC342" s="30"/>
      <c r="AD342" s="30"/>
      <c r="AE342" s="30"/>
      <c r="AF342" s="30"/>
      <c r="AG342" s="30"/>
      <c r="AH342" s="30"/>
      <c r="AI342" s="30"/>
    </row>
    <row r="343" spans="19:35" x14ac:dyDescent="0.3">
      <c r="S343" s="41"/>
      <c r="T343" s="41"/>
      <c r="U343" s="41"/>
      <c r="V343" s="41"/>
      <c r="W343" s="41"/>
      <c r="X343" s="41"/>
      <c r="Y343" s="41"/>
      <c r="Z343" s="30"/>
      <c r="AA343" s="30"/>
      <c r="AB343" s="30"/>
      <c r="AC343" s="30"/>
      <c r="AD343" s="30"/>
      <c r="AE343" s="30"/>
      <c r="AF343" s="30"/>
      <c r="AG343" s="30"/>
      <c r="AH343" s="30"/>
      <c r="AI343" s="30"/>
    </row>
    <row r="344" spans="19:35" x14ac:dyDescent="0.3">
      <c r="S344" s="41"/>
      <c r="T344" s="41"/>
      <c r="U344" s="41"/>
      <c r="V344" s="41"/>
      <c r="W344" s="41"/>
      <c r="X344" s="41"/>
      <c r="Y344" s="41"/>
      <c r="Z344" s="30"/>
      <c r="AA344" s="30"/>
      <c r="AB344" s="30"/>
      <c r="AC344" s="30"/>
      <c r="AD344" s="30"/>
      <c r="AE344" s="30"/>
      <c r="AF344" s="30"/>
      <c r="AG344" s="30"/>
      <c r="AH344" s="30"/>
      <c r="AI344" s="30"/>
    </row>
    <row r="345" spans="19:35" x14ac:dyDescent="0.3">
      <c r="S345" s="41"/>
      <c r="T345" s="41"/>
      <c r="U345" s="41"/>
      <c r="V345" s="41"/>
      <c r="W345" s="41"/>
      <c r="X345" s="41"/>
      <c r="Y345" s="41"/>
      <c r="Z345" s="30"/>
      <c r="AA345" s="30"/>
      <c r="AB345" s="30"/>
      <c r="AC345" s="30"/>
      <c r="AD345" s="30"/>
      <c r="AE345" s="30"/>
      <c r="AF345" s="30"/>
      <c r="AG345" s="30"/>
      <c r="AH345" s="30"/>
      <c r="AI345" s="30"/>
    </row>
    <row r="346" spans="19:35" x14ac:dyDescent="0.3">
      <c r="S346" s="41"/>
      <c r="T346" s="41"/>
      <c r="U346" s="41"/>
      <c r="V346" s="41"/>
      <c r="W346" s="41"/>
      <c r="X346" s="41"/>
      <c r="Y346" s="41"/>
      <c r="Z346" s="30"/>
      <c r="AA346" s="30"/>
      <c r="AB346" s="30"/>
      <c r="AC346" s="30"/>
      <c r="AD346" s="30"/>
      <c r="AE346" s="30"/>
      <c r="AF346" s="30"/>
      <c r="AG346" s="30"/>
      <c r="AH346" s="30"/>
      <c r="AI346" s="30"/>
    </row>
    <row r="347" spans="19:35" x14ac:dyDescent="0.3">
      <c r="S347" s="41"/>
      <c r="T347" s="41"/>
      <c r="U347" s="41"/>
      <c r="V347" s="41"/>
      <c r="W347" s="41"/>
      <c r="X347" s="41"/>
      <c r="Y347" s="41"/>
      <c r="Z347" s="30"/>
      <c r="AA347" s="30"/>
      <c r="AB347" s="30"/>
      <c r="AC347" s="30"/>
      <c r="AD347" s="30"/>
      <c r="AE347" s="30"/>
      <c r="AF347" s="30"/>
      <c r="AG347" s="30"/>
      <c r="AH347" s="30"/>
      <c r="AI347" s="30"/>
    </row>
    <row r="348" spans="19:35" x14ac:dyDescent="0.3">
      <c r="S348" s="41"/>
      <c r="T348" s="41"/>
      <c r="U348" s="41"/>
      <c r="V348" s="41"/>
      <c r="W348" s="41"/>
      <c r="X348" s="41"/>
      <c r="Y348" s="41"/>
      <c r="Z348" s="30"/>
      <c r="AA348" s="30"/>
      <c r="AB348" s="30"/>
      <c r="AC348" s="30"/>
      <c r="AD348" s="30"/>
      <c r="AE348" s="30"/>
      <c r="AF348" s="30"/>
      <c r="AG348" s="30"/>
      <c r="AH348" s="30"/>
      <c r="AI348" s="30"/>
    </row>
    <row r="349" spans="19:35" x14ac:dyDescent="0.3">
      <c r="S349" s="41"/>
      <c r="T349" s="41"/>
      <c r="U349" s="41"/>
      <c r="V349" s="41"/>
      <c r="W349" s="41"/>
      <c r="X349" s="41"/>
      <c r="Y349" s="41"/>
      <c r="Z349" s="30"/>
      <c r="AA349" s="30"/>
      <c r="AB349" s="30"/>
      <c r="AC349" s="30"/>
      <c r="AD349" s="30"/>
      <c r="AE349" s="30"/>
      <c r="AF349" s="30"/>
      <c r="AG349" s="30"/>
      <c r="AH349" s="30"/>
      <c r="AI349" s="30"/>
    </row>
    <row r="350" spans="19:35" x14ac:dyDescent="0.3">
      <c r="S350" s="41"/>
      <c r="T350" s="41"/>
      <c r="U350" s="41"/>
      <c r="V350" s="41"/>
      <c r="W350" s="41"/>
      <c r="X350" s="41"/>
      <c r="Y350" s="41"/>
      <c r="Z350" s="30"/>
      <c r="AA350" s="30"/>
      <c r="AB350" s="30"/>
      <c r="AC350" s="30"/>
      <c r="AD350" s="30"/>
      <c r="AE350" s="30"/>
      <c r="AF350" s="30"/>
      <c r="AG350" s="30"/>
      <c r="AH350" s="30"/>
      <c r="AI350" s="30"/>
    </row>
    <row r="351" spans="19:35" x14ac:dyDescent="0.3">
      <c r="S351" s="41"/>
      <c r="T351" s="41"/>
      <c r="U351" s="41"/>
      <c r="V351" s="41"/>
      <c r="W351" s="41"/>
      <c r="X351" s="41"/>
      <c r="Y351" s="41"/>
      <c r="Z351" s="30"/>
      <c r="AA351" s="30"/>
      <c r="AB351" s="30"/>
      <c r="AC351" s="30"/>
      <c r="AD351" s="30"/>
      <c r="AE351" s="30"/>
      <c r="AF351" s="30"/>
      <c r="AG351" s="30"/>
      <c r="AH351" s="30"/>
      <c r="AI351" s="30"/>
    </row>
    <row r="352" spans="19:35" x14ac:dyDescent="0.3">
      <c r="S352" s="41"/>
      <c r="T352" s="41"/>
      <c r="U352" s="41"/>
      <c r="V352" s="41"/>
      <c r="W352" s="41"/>
      <c r="X352" s="41"/>
      <c r="Y352" s="41"/>
      <c r="Z352" s="30"/>
      <c r="AA352" s="30"/>
      <c r="AB352" s="30"/>
      <c r="AC352" s="30"/>
      <c r="AD352" s="30"/>
      <c r="AE352" s="30"/>
      <c r="AF352" s="30"/>
      <c r="AG352" s="30"/>
      <c r="AH352" s="30"/>
      <c r="AI352" s="30"/>
    </row>
    <row r="353" spans="19:35" x14ac:dyDescent="0.3">
      <c r="S353" s="41"/>
      <c r="T353" s="41"/>
      <c r="U353" s="41"/>
      <c r="V353" s="41"/>
      <c r="W353" s="41"/>
      <c r="X353" s="41"/>
      <c r="Y353" s="41"/>
      <c r="Z353" s="30"/>
      <c r="AA353" s="30"/>
      <c r="AB353" s="30"/>
      <c r="AC353" s="30"/>
      <c r="AD353" s="30"/>
      <c r="AE353" s="30"/>
      <c r="AF353" s="30"/>
      <c r="AG353" s="30"/>
      <c r="AH353" s="30"/>
      <c r="AI353" s="30"/>
    </row>
    <row r="354" spans="19:35" x14ac:dyDescent="0.3">
      <c r="S354" s="41"/>
      <c r="T354" s="41"/>
      <c r="U354" s="41"/>
      <c r="V354" s="41"/>
      <c r="W354" s="41"/>
      <c r="X354" s="41"/>
      <c r="Y354" s="41"/>
      <c r="Z354" s="30"/>
      <c r="AA354" s="30"/>
      <c r="AB354" s="30"/>
      <c r="AC354" s="30"/>
      <c r="AD354" s="30"/>
      <c r="AE354" s="30"/>
      <c r="AF354" s="30"/>
      <c r="AG354" s="30"/>
      <c r="AH354" s="30"/>
      <c r="AI354" s="30"/>
    </row>
    <row r="355" spans="19:35" x14ac:dyDescent="0.3">
      <c r="S355" s="41"/>
      <c r="T355" s="41"/>
      <c r="U355" s="41"/>
      <c r="V355" s="41"/>
      <c r="W355" s="41"/>
      <c r="X355" s="41"/>
      <c r="Y355" s="41"/>
      <c r="Z355" s="30"/>
      <c r="AA355" s="30"/>
      <c r="AB355" s="30"/>
      <c r="AC355" s="30"/>
      <c r="AD355" s="30"/>
      <c r="AE355" s="30"/>
      <c r="AF355" s="30"/>
      <c r="AG355" s="30"/>
      <c r="AH355" s="30"/>
      <c r="AI355" s="30"/>
    </row>
    <row r="356" spans="19:35" x14ac:dyDescent="0.3">
      <c r="S356" s="41"/>
      <c r="T356" s="41"/>
      <c r="U356" s="41"/>
      <c r="V356" s="41"/>
      <c r="W356" s="41"/>
      <c r="X356" s="41"/>
      <c r="Y356" s="41"/>
      <c r="Z356" s="30"/>
      <c r="AA356" s="30"/>
      <c r="AB356" s="30"/>
      <c r="AC356" s="30"/>
      <c r="AD356" s="30"/>
      <c r="AE356" s="30"/>
      <c r="AF356" s="30"/>
      <c r="AG356" s="30"/>
      <c r="AH356" s="30"/>
      <c r="AI356" s="30"/>
    </row>
    <row r="357" spans="19:35" x14ac:dyDescent="0.3">
      <c r="S357" s="41"/>
      <c r="T357" s="41"/>
      <c r="U357" s="41"/>
      <c r="V357" s="41"/>
      <c r="W357" s="41"/>
      <c r="X357" s="41"/>
      <c r="Y357" s="41"/>
      <c r="Z357" s="30"/>
      <c r="AA357" s="30"/>
      <c r="AB357" s="30"/>
      <c r="AC357" s="30"/>
      <c r="AD357" s="30"/>
      <c r="AE357" s="30"/>
      <c r="AF357" s="30"/>
      <c r="AG357" s="30"/>
      <c r="AH357" s="30"/>
      <c r="AI357" s="30"/>
    </row>
    <row r="358" spans="19:35" x14ac:dyDescent="0.3">
      <c r="S358" s="41"/>
      <c r="T358" s="41"/>
      <c r="U358" s="41"/>
      <c r="V358" s="41"/>
      <c r="W358" s="41"/>
      <c r="X358" s="41"/>
      <c r="Y358" s="41"/>
      <c r="Z358" s="30"/>
      <c r="AA358" s="30"/>
      <c r="AB358" s="30"/>
      <c r="AC358" s="30"/>
      <c r="AD358" s="30"/>
      <c r="AE358" s="30"/>
      <c r="AF358" s="30"/>
      <c r="AG358" s="30"/>
      <c r="AH358" s="30"/>
      <c r="AI358" s="30"/>
    </row>
    <row r="359" spans="19:35" x14ac:dyDescent="0.3">
      <c r="S359" s="41"/>
      <c r="T359" s="41"/>
      <c r="U359" s="41"/>
      <c r="V359" s="41"/>
      <c r="W359" s="41"/>
      <c r="X359" s="41"/>
      <c r="Y359" s="41"/>
      <c r="Z359" s="30"/>
      <c r="AA359" s="30"/>
      <c r="AB359" s="30"/>
      <c r="AC359" s="30"/>
      <c r="AD359" s="30"/>
      <c r="AE359" s="30"/>
      <c r="AF359" s="30"/>
      <c r="AG359" s="30"/>
      <c r="AH359" s="30"/>
      <c r="AI359" s="30"/>
    </row>
    <row r="360" spans="19:35" x14ac:dyDescent="0.3">
      <c r="S360" s="41"/>
      <c r="T360" s="41"/>
      <c r="U360" s="41"/>
      <c r="V360" s="41"/>
      <c r="W360" s="41"/>
      <c r="X360" s="41"/>
      <c r="Y360" s="41"/>
      <c r="Z360" s="30"/>
      <c r="AA360" s="30"/>
      <c r="AB360" s="30"/>
      <c r="AC360" s="30"/>
      <c r="AD360" s="30"/>
      <c r="AE360" s="30"/>
      <c r="AF360" s="30"/>
      <c r="AG360" s="30"/>
      <c r="AH360" s="30"/>
      <c r="AI360" s="30"/>
    </row>
    <row r="361" spans="19:35" x14ac:dyDescent="0.3">
      <c r="S361" s="41"/>
      <c r="T361" s="41"/>
      <c r="U361" s="41"/>
      <c r="V361" s="41"/>
      <c r="W361" s="41"/>
      <c r="X361" s="41"/>
      <c r="Y361" s="41"/>
      <c r="Z361" s="30"/>
      <c r="AA361" s="30"/>
      <c r="AB361" s="30"/>
      <c r="AC361" s="30"/>
      <c r="AD361" s="30"/>
      <c r="AE361" s="30"/>
      <c r="AF361" s="30"/>
      <c r="AG361" s="30"/>
      <c r="AH361" s="30"/>
      <c r="AI361" s="30"/>
    </row>
    <row r="362" spans="19:35" x14ac:dyDescent="0.3">
      <c r="S362" s="41"/>
      <c r="T362" s="41"/>
      <c r="U362" s="41"/>
      <c r="V362" s="41"/>
      <c r="W362" s="41"/>
      <c r="X362" s="41"/>
      <c r="Y362" s="41"/>
      <c r="Z362" s="30"/>
      <c r="AA362" s="30"/>
      <c r="AB362" s="30"/>
      <c r="AC362" s="30"/>
      <c r="AD362" s="30"/>
      <c r="AE362" s="30"/>
      <c r="AF362" s="30"/>
      <c r="AG362" s="30"/>
      <c r="AH362" s="30"/>
      <c r="AI362" s="30"/>
    </row>
    <row r="363" spans="19:35" x14ac:dyDescent="0.3">
      <c r="S363" s="41"/>
      <c r="T363" s="41"/>
      <c r="U363" s="41"/>
      <c r="V363" s="41"/>
      <c r="W363" s="41"/>
      <c r="X363" s="41"/>
      <c r="Y363" s="41"/>
      <c r="Z363" s="30"/>
      <c r="AA363" s="30"/>
      <c r="AB363" s="30"/>
      <c r="AC363" s="30"/>
      <c r="AD363" s="30"/>
      <c r="AE363" s="30"/>
      <c r="AF363" s="30"/>
      <c r="AG363" s="30"/>
      <c r="AH363" s="30"/>
      <c r="AI363" s="30"/>
    </row>
    <row r="364" spans="19:35" x14ac:dyDescent="0.3">
      <c r="S364" s="41"/>
      <c r="T364" s="41"/>
      <c r="U364" s="41"/>
      <c r="V364" s="41"/>
      <c r="W364" s="41"/>
      <c r="X364" s="41"/>
      <c r="Y364" s="41"/>
      <c r="Z364" s="30"/>
      <c r="AA364" s="30"/>
      <c r="AB364" s="30"/>
      <c r="AC364" s="30"/>
      <c r="AD364" s="30"/>
      <c r="AE364" s="30"/>
      <c r="AF364" s="30"/>
      <c r="AG364" s="30"/>
      <c r="AH364" s="30"/>
      <c r="AI364" s="30"/>
    </row>
    <row r="365" spans="19:35" x14ac:dyDescent="0.3">
      <c r="S365" s="41"/>
      <c r="T365" s="41"/>
      <c r="U365" s="41"/>
      <c r="V365" s="41"/>
      <c r="W365" s="41"/>
      <c r="X365" s="41"/>
      <c r="Y365" s="41"/>
      <c r="Z365" s="30"/>
      <c r="AA365" s="30"/>
      <c r="AB365" s="30"/>
      <c r="AC365" s="30"/>
      <c r="AD365" s="30"/>
      <c r="AE365" s="30"/>
      <c r="AF365" s="30"/>
      <c r="AG365" s="30"/>
      <c r="AH365" s="30"/>
      <c r="AI365" s="30"/>
    </row>
    <row r="366" spans="19:35" x14ac:dyDescent="0.3">
      <c r="S366" s="41"/>
      <c r="T366" s="41"/>
      <c r="U366" s="41"/>
      <c r="V366" s="41"/>
      <c r="W366" s="41"/>
      <c r="X366" s="41"/>
      <c r="Y366" s="41"/>
      <c r="Z366" s="30"/>
      <c r="AA366" s="30"/>
      <c r="AB366" s="30"/>
      <c r="AC366" s="30"/>
      <c r="AD366" s="30"/>
      <c r="AE366" s="30"/>
      <c r="AF366" s="30"/>
      <c r="AG366" s="30"/>
      <c r="AH366" s="30"/>
      <c r="AI366" s="30"/>
    </row>
    <row r="367" spans="19:35" x14ac:dyDescent="0.3">
      <c r="S367" s="41"/>
      <c r="T367" s="41"/>
      <c r="U367" s="41"/>
      <c r="V367" s="41"/>
      <c r="W367" s="41"/>
      <c r="X367" s="41"/>
      <c r="Y367" s="41"/>
      <c r="Z367" s="30"/>
      <c r="AA367" s="30"/>
      <c r="AB367" s="30"/>
      <c r="AC367" s="30"/>
      <c r="AD367" s="30"/>
      <c r="AE367" s="30"/>
      <c r="AF367" s="30"/>
      <c r="AG367" s="30"/>
      <c r="AH367" s="30"/>
      <c r="AI367" s="30"/>
    </row>
    <row r="368" spans="19:35" x14ac:dyDescent="0.3">
      <c r="S368" s="41"/>
      <c r="T368" s="41"/>
      <c r="U368" s="41"/>
      <c r="V368" s="41"/>
      <c r="W368" s="41"/>
      <c r="X368" s="41"/>
      <c r="Y368" s="41"/>
      <c r="Z368" s="30"/>
      <c r="AA368" s="30"/>
      <c r="AB368" s="30"/>
      <c r="AC368" s="30"/>
      <c r="AD368" s="30"/>
      <c r="AE368" s="30"/>
      <c r="AF368" s="30"/>
      <c r="AG368" s="30"/>
      <c r="AH368" s="30"/>
      <c r="AI368" s="30"/>
    </row>
    <row r="369" spans="19:35" x14ac:dyDescent="0.3">
      <c r="S369" s="41"/>
      <c r="T369" s="41"/>
      <c r="U369" s="41"/>
      <c r="V369" s="41"/>
      <c r="W369" s="41"/>
      <c r="X369" s="41"/>
      <c r="Y369" s="41"/>
      <c r="Z369" s="30"/>
      <c r="AA369" s="30"/>
      <c r="AB369" s="30"/>
      <c r="AC369" s="30"/>
      <c r="AD369" s="30"/>
      <c r="AE369" s="30"/>
      <c r="AF369" s="30"/>
      <c r="AG369" s="30"/>
      <c r="AH369" s="30"/>
      <c r="AI369" s="30"/>
    </row>
    <row r="370" spans="19:35" x14ac:dyDescent="0.3">
      <c r="S370" s="41"/>
      <c r="T370" s="41"/>
      <c r="U370" s="41"/>
      <c r="V370" s="41"/>
      <c r="W370" s="41"/>
      <c r="X370" s="41"/>
      <c r="Y370" s="41"/>
      <c r="Z370" s="30"/>
      <c r="AA370" s="30"/>
      <c r="AB370" s="30"/>
      <c r="AC370" s="30"/>
      <c r="AD370" s="30"/>
      <c r="AE370" s="30"/>
      <c r="AF370" s="30"/>
      <c r="AG370" s="30"/>
      <c r="AH370" s="30"/>
      <c r="AI370" s="30"/>
    </row>
    <row r="371" spans="19:35" x14ac:dyDescent="0.3">
      <c r="S371" s="41"/>
      <c r="T371" s="41"/>
      <c r="U371" s="41"/>
      <c r="V371" s="41"/>
      <c r="W371" s="41"/>
      <c r="X371" s="41"/>
      <c r="Y371" s="41"/>
      <c r="Z371" s="30"/>
      <c r="AA371" s="30"/>
      <c r="AB371" s="30"/>
      <c r="AC371" s="30"/>
      <c r="AD371" s="30"/>
      <c r="AE371" s="30"/>
      <c r="AF371" s="30"/>
      <c r="AG371" s="30"/>
      <c r="AH371" s="30"/>
      <c r="AI371" s="30"/>
    </row>
    <row r="372" spans="19:35" x14ac:dyDescent="0.3">
      <c r="S372" s="41"/>
      <c r="T372" s="41"/>
      <c r="U372" s="41"/>
      <c r="V372" s="41"/>
      <c r="W372" s="41"/>
      <c r="X372" s="41"/>
      <c r="Y372" s="41"/>
      <c r="Z372" s="30"/>
      <c r="AA372" s="30"/>
      <c r="AB372" s="30"/>
      <c r="AC372" s="30"/>
      <c r="AD372" s="30"/>
      <c r="AE372" s="30"/>
      <c r="AF372" s="30"/>
      <c r="AG372" s="30"/>
      <c r="AH372" s="30"/>
      <c r="AI372" s="30"/>
    </row>
    <row r="373" spans="19:35" x14ac:dyDescent="0.3">
      <c r="S373" s="41"/>
      <c r="T373" s="41"/>
      <c r="U373" s="41"/>
      <c r="V373" s="41"/>
      <c r="W373" s="41"/>
      <c r="X373" s="41"/>
      <c r="Y373" s="41"/>
      <c r="Z373" s="30"/>
      <c r="AA373" s="30"/>
      <c r="AB373" s="30"/>
      <c r="AC373" s="30"/>
      <c r="AD373" s="30"/>
      <c r="AE373" s="30"/>
      <c r="AF373" s="30"/>
      <c r="AG373" s="30"/>
      <c r="AH373" s="30"/>
      <c r="AI373" s="30"/>
    </row>
    <row r="374" spans="19:35" x14ac:dyDescent="0.3">
      <c r="S374" s="41"/>
      <c r="T374" s="41"/>
      <c r="U374" s="41"/>
      <c r="V374" s="41"/>
      <c r="W374" s="41"/>
      <c r="X374" s="41"/>
      <c r="Y374" s="41"/>
      <c r="Z374" s="30"/>
      <c r="AA374" s="30"/>
      <c r="AB374" s="30"/>
      <c r="AC374" s="30"/>
      <c r="AD374" s="30"/>
      <c r="AE374" s="30"/>
      <c r="AF374" s="30"/>
      <c r="AG374" s="30"/>
      <c r="AH374" s="30"/>
      <c r="AI374" s="30"/>
    </row>
    <row r="375" spans="19:35" x14ac:dyDescent="0.3">
      <c r="S375" s="41"/>
      <c r="T375" s="41"/>
      <c r="U375" s="41"/>
      <c r="V375" s="41"/>
      <c r="W375" s="41"/>
      <c r="X375" s="41"/>
      <c r="Y375" s="41"/>
      <c r="Z375" s="30"/>
      <c r="AA375" s="30"/>
      <c r="AB375" s="30"/>
      <c r="AC375" s="30"/>
      <c r="AD375" s="30"/>
      <c r="AE375" s="30"/>
      <c r="AF375" s="30"/>
      <c r="AG375" s="30"/>
      <c r="AH375" s="30"/>
      <c r="AI375" s="30"/>
    </row>
    <row r="376" spans="19:35" x14ac:dyDescent="0.3">
      <c r="S376" s="41"/>
      <c r="T376" s="41"/>
      <c r="U376" s="41"/>
      <c r="V376" s="41"/>
      <c r="W376" s="41"/>
      <c r="X376" s="41"/>
      <c r="Y376" s="41"/>
      <c r="Z376" s="30"/>
      <c r="AA376" s="30"/>
      <c r="AB376" s="30"/>
      <c r="AC376" s="30"/>
      <c r="AD376" s="30"/>
      <c r="AE376" s="30"/>
      <c r="AF376" s="30"/>
      <c r="AG376" s="30"/>
      <c r="AH376" s="30"/>
      <c r="AI376" s="30"/>
    </row>
    <row r="377" spans="19:35" x14ac:dyDescent="0.3">
      <c r="S377" s="41"/>
      <c r="T377" s="41"/>
      <c r="U377" s="41"/>
      <c r="V377" s="41"/>
      <c r="W377" s="41"/>
      <c r="X377" s="41"/>
      <c r="Y377" s="41"/>
      <c r="Z377" s="30"/>
      <c r="AA377" s="30"/>
      <c r="AB377" s="30"/>
      <c r="AC377" s="30"/>
      <c r="AD377" s="30"/>
      <c r="AE377" s="30"/>
      <c r="AF377" s="30"/>
      <c r="AG377" s="30"/>
      <c r="AH377" s="30"/>
      <c r="AI377" s="30"/>
    </row>
    <row r="378" spans="19:35" x14ac:dyDescent="0.3">
      <c r="S378" s="41"/>
      <c r="T378" s="41"/>
      <c r="U378" s="41"/>
      <c r="V378" s="41"/>
      <c r="W378" s="41"/>
      <c r="X378" s="41"/>
      <c r="Y378" s="41"/>
      <c r="Z378" s="30"/>
      <c r="AA378" s="30"/>
      <c r="AB378" s="30"/>
      <c r="AC378" s="30"/>
      <c r="AD378" s="30"/>
      <c r="AE378" s="30"/>
      <c r="AF378" s="30"/>
      <c r="AG378" s="30"/>
      <c r="AH378" s="30"/>
      <c r="AI378" s="30"/>
    </row>
    <row r="379" spans="19:35" x14ac:dyDescent="0.3">
      <c r="S379" s="41"/>
      <c r="T379" s="41"/>
      <c r="U379" s="41"/>
      <c r="V379" s="41"/>
      <c r="W379" s="41"/>
      <c r="X379" s="41"/>
      <c r="Y379" s="41"/>
      <c r="Z379" s="30"/>
      <c r="AA379" s="30"/>
      <c r="AB379" s="30"/>
      <c r="AC379" s="30"/>
      <c r="AD379" s="30"/>
      <c r="AE379" s="30"/>
      <c r="AF379" s="30"/>
      <c r="AG379" s="30"/>
      <c r="AH379" s="30"/>
      <c r="AI379" s="30"/>
    </row>
    <row r="380" spans="19:35" x14ac:dyDescent="0.3">
      <c r="S380" s="41"/>
      <c r="T380" s="41"/>
      <c r="U380" s="41"/>
      <c r="V380" s="41"/>
      <c r="W380" s="41"/>
      <c r="X380" s="41"/>
      <c r="Y380" s="41"/>
      <c r="Z380" s="30"/>
      <c r="AA380" s="30"/>
      <c r="AB380" s="30"/>
      <c r="AC380" s="30"/>
      <c r="AD380" s="30"/>
      <c r="AE380" s="30"/>
      <c r="AF380" s="30"/>
      <c r="AG380" s="30"/>
      <c r="AH380" s="30"/>
      <c r="AI380" s="30"/>
    </row>
    <row r="381" spans="19:35" x14ac:dyDescent="0.3">
      <c r="S381" s="41"/>
      <c r="T381" s="41"/>
      <c r="U381" s="41"/>
      <c r="V381" s="41"/>
      <c r="W381" s="41"/>
      <c r="X381" s="41"/>
      <c r="Y381" s="41"/>
      <c r="Z381" s="30"/>
      <c r="AA381" s="30"/>
      <c r="AB381" s="30"/>
      <c r="AC381" s="30"/>
      <c r="AD381" s="30"/>
      <c r="AE381" s="30"/>
      <c r="AF381" s="30"/>
      <c r="AG381" s="30"/>
      <c r="AH381" s="30"/>
      <c r="AI381" s="30"/>
    </row>
    <row r="382" spans="19:35" x14ac:dyDescent="0.3">
      <c r="S382" s="41"/>
      <c r="T382" s="41"/>
      <c r="U382" s="41"/>
      <c r="V382" s="41"/>
      <c r="W382" s="41"/>
      <c r="X382" s="41"/>
      <c r="Y382" s="41"/>
      <c r="Z382" s="30"/>
      <c r="AA382" s="30"/>
      <c r="AB382" s="30"/>
      <c r="AC382" s="30"/>
      <c r="AD382" s="30"/>
      <c r="AE382" s="30"/>
      <c r="AF382" s="30"/>
      <c r="AG382" s="30"/>
      <c r="AH382" s="30"/>
      <c r="AI382" s="30"/>
    </row>
    <row r="383" spans="19:35" x14ac:dyDescent="0.3">
      <c r="S383" s="41"/>
      <c r="T383" s="41"/>
      <c r="U383" s="41"/>
      <c r="V383" s="41"/>
      <c r="W383" s="41"/>
      <c r="X383" s="41"/>
      <c r="Y383" s="41"/>
      <c r="Z383" s="30"/>
      <c r="AA383" s="30"/>
      <c r="AB383" s="30"/>
      <c r="AC383" s="30"/>
      <c r="AD383" s="30"/>
      <c r="AE383" s="30"/>
      <c r="AF383" s="30"/>
      <c r="AG383" s="30"/>
      <c r="AH383" s="30"/>
      <c r="AI383" s="30"/>
    </row>
    <row r="384" spans="19:35" x14ac:dyDescent="0.3">
      <c r="S384" s="41"/>
      <c r="T384" s="41"/>
      <c r="U384" s="41"/>
      <c r="V384" s="41"/>
      <c r="W384" s="41"/>
      <c r="X384" s="41"/>
      <c r="Y384" s="41"/>
      <c r="Z384" s="30"/>
      <c r="AA384" s="30"/>
      <c r="AB384" s="30"/>
      <c r="AC384" s="30"/>
      <c r="AD384" s="30"/>
      <c r="AE384" s="30"/>
      <c r="AF384" s="30"/>
      <c r="AG384" s="30"/>
      <c r="AH384" s="30"/>
      <c r="AI384" s="30"/>
    </row>
    <row r="385" spans="19:35" x14ac:dyDescent="0.3">
      <c r="S385" s="41"/>
      <c r="T385" s="41"/>
      <c r="U385" s="41"/>
      <c r="V385" s="41"/>
      <c r="W385" s="41"/>
      <c r="X385" s="41"/>
      <c r="Y385" s="41"/>
      <c r="Z385" s="30"/>
      <c r="AA385" s="30"/>
      <c r="AB385" s="30"/>
      <c r="AC385" s="30"/>
      <c r="AD385" s="30"/>
      <c r="AE385" s="30"/>
      <c r="AF385" s="30"/>
      <c r="AG385" s="30"/>
      <c r="AH385" s="30"/>
      <c r="AI385" s="30"/>
    </row>
    <row r="386" spans="19:35" x14ac:dyDescent="0.3">
      <c r="S386" s="41"/>
      <c r="T386" s="41"/>
      <c r="U386" s="41"/>
      <c r="V386" s="41"/>
      <c r="W386" s="41"/>
      <c r="X386" s="41"/>
      <c r="Y386" s="41"/>
      <c r="Z386" s="30"/>
      <c r="AA386" s="30"/>
      <c r="AB386" s="30"/>
      <c r="AC386" s="30"/>
      <c r="AD386" s="30"/>
      <c r="AE386" s="30"/>
      <c r="AF386" s="30"/>
      <c r="AG386" s="30"/>
      <c r="AH386" s="30"/>
      <c r="AI386" s="30"/>
    </row>
    <row r="387" spans="19:35" x14ac:dyDescent="0.3">
      <c r="S387" s="41"/>
      <c r="T387" s="41"/>
      <c r="U387" s="41"/>
      <c r="V387" s="41"/>
      <c r="W387" s="41"/>
      <c r="X387" s="41"/>
      <c r="Y387" s="41"/>
      <c r="Z387" s="30"/>
      <c r="AA387" s="30"/>
      <c r="AB387" s="30"/>
      <c r="AC387" s="30"/>
      <c r="AD387" s="30"/>
      <c r="AE387" s="30"/>
      <c r="AF387" s="30"/>
      <c r="AG387" s="30"/>
      <c r="AH387" s="30"/>
      <c r="AI387" s="30"/>
    </row>
    <row r="388" spans="19:35" x14ac:dyDescent="0.3">
      <c r="S388" s="41"/>
      <c r="T388" s="41"/>
      <c r="U388" s="41"/>
      <c r="V388" s="41"/>
      <c r="W388" s="41"/>
      <c r="X388" s="41"/>
      <c r="Y388" s="41"/>
      <c r="Z388" s="30"/>
      <c r="AA388" s="30"/>
      <c r="AB388" s="30"/>
      <c r="AC388" s="30"/>
      <c r="AD388" s="30"/>
      <c r="AE388" s="30"/>
      <c r="AF388" s="30"/>
      <c r="AG388" s="30"/>
      <c r="AH388" s="30"/>
      <c r="AI388" s="30"/>
    </row>
    <row r="389" spans="19:35" x14ac:dyDescent="0.3">
      <c r="S389" s="41"/>
      <c r="T389" s="41"/>
      <c r="U389" s="41"/>
      <c r="V389" s="41"/>
      <c r="W389" s="41"/>
      <c r="X389" s="41"/>
      <c r="Y389" s="41"/>
      <c r="Z389" s="30"/>
      <c r="AA389" s="30"/>
      <c r="AB389" s="30"/>
      <c r="AC389" s="30"/>
      <c r="AD389" s="30"/>
      <c r="AE389" s="30"/>
      <c r="AF389" s="30"/>
      <c r="AG389" s="30"/>
      <c r="AH389" s="30"/>
      <c r="AI389" s="30"/>
    </row>
    <row r="390" spans="19:35" x14ac:dyDescent="0.3">
      <c r="S390" s="41"/>
      <c r="T390" s="41"/>
      <c r="U390" s="41"/>
      <c r="V390" s="41"/>
      <c r="W390" s="41"/>
      <c r="X390" s="41"/>
      <c r="Y390" s="41"/>
      <c r="Z390" s="30"/>
      <c r="AA390" s="30"/>
      <c r="AB390" s="30"/>
      <c r="AC390" s="30"/>
      <c r="AD390" s="30"/>
      <c r="AE390" s="30"/>
      <c r="AF390" s="30"/>
      <c r="AG390" s="30"/>
      <c r="AH390" s="30"/>
      <c r="AI390" s="30"/>
    </row>
    <row r="391" spans="19:35" x14ac:dyDescent="0.3">
      <c r="S391" s="41"/>
      <c r="T391" s="41"/>
      <c r="U391" s="41"/>
      <c r="V391" s="41"/>
      <c r="W391" s="41"/>
      <c r="X391" s="41"/>
      <c r="Y391" s="41"/>
      <c r="Z391" s="30"/>
      <c r="AA391" s="30"/>
      <c r="AB391" s="30"/>
      <c r="AC391" s="30"/>
      <c r="AD391" s="30"/>
      <c r="AE391" s="30"/>
      <c r="AF391" s="30"/>
      <c r="AG391" s="30"/>
      <c r="AH391" s="30"/>
      <c r="AI391" s="30"/>
    </row>
    <row r="392" spans="19:35" x14ac:dyDescent="0.3">
      <c r="S392" s="41"/>
      <c r="T392" s="41"/>
      <c r="U392" s="41"/>
      <c r="V392" s="41"/>
      <c r="W392" s="41"/>
      <c r="X392" s="41"/>
      <c r="Y392" s="41"/>
      <c r="Z392" s="30"/>
      <c r="AA392" s="30"/>
      <c r="AB392" s="30"/>
      <c r="AC392" s="30"/>
      <c r="AD392" s="30"/>
      <c r="AE392" s="30"/>
      <c r="AF392" s="30"/>
      <c r="AG392" s="30"/>
      <c r="AH392" s="30"/>
      <c r="AI392" s="30"/>
    </row>
  </sheetData>
  <mergeCells count="3">
    <mergeCell ref="K3:L3"/>
    <mergeCell ref="Q2:R3"/>
    <mergeCell ref="W2:W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98FEA-C18B-4C9B-9762-B765F9D882F5}">
  <dimension ref="A1:AS392"/>
  <sheetViews>
    <sheetView workbookViewId="0"/>
  </sheetViews>
  <sheetFormatPr defaultRowHeight="14.4" x14ac:dyDescent="0.3"/>
  <cols>
    <col min="11" max="12" width="0" hidden="1" customWidth="1"/>
    <col min="19" max="20" width="12.6640625" customWidth="1"/>
    <col min="21" max="21" width="11.5546875" customWidth="1"/>
    <col min="22" max="22" width="13" customWidth="1"/>
    <col min="37" max="37" width="20.44140625" customWidth="1"/>
  </cols>
  <sheetData>
    <row r="1" spans="1:45" ht="16.2" thickBot="1" x14ac:dyDescent="0.4">
      <c r="M1" s="29"/>
      <c r="N1" s="29"/>
      <c r="O1" s="29"/>
      <c r="P1" s="29"/>
      <c r="Q1">
        <f>AVERAGE(Q5:Q14)</f>
        <v>0.47199999999999998</v>
      </c>
      <c r="R1">
        <f>AVERAGE(R5:R14)</f>
        <v>7.3159999999999998</v>
      </c>
      <c r="S1" s="30">
        <f>(10^(-R1))^2/(10^(-8.89)+10^(-R1))/Q1</f>
        <v>9.9684521241922991E-8</v>
      </c>
      <c r="T1" s="30"/>
      <c r="U1" s="30"/>
      <c r="V1" s="30"/>
      <c r="W1" s="30"/>
      <c r="AK1" s="31" t="s">
        <v>44</v>
      </c>
      <c r="AL1" s="31" t="s">
        <v>45</v>
      </c>
      <c r="AM1" s="32">
        <f>0.0338844156139202*0.115/0.145</f>
        <v>2.6873846866212577E-2</v>
      </c>
      <c r="AR1" t="s">
        <v>46</v>
      </c>
      <c r="AS1" s="30">
        <f>[1]CO2_T!C13</f>
        <v>1.2564274868501863E-8</v>
      </c>
    </row>
    <row r="2" spans="1:45" x14ac:dyDescent="0.3">
      <c r="M2" s="29"/>
      <c r="N2" s="29"/>
      <c r="O2" s="29"/>
      <c r="P2" s="29"/>
      <c r="Q2" s="87" t="s">
        <v>96</v>
      </c>
      <c r="R2" s="88"/>
      <c r="S2" s="93" t="s">
        <v>98</v>
      </c>
      <c r="T2" s="94"/>
      <c r="U2" s="94"/>
      <c r="V2" s="95"/>
      <c r="W2" s="91" t="s">
        <v>97</v>
      </c>
      <c r="AK2" s="31"/>
      <c r="AL2" s="31"/>
      <c r="AM2" s="32"/>
      <c r="AS2" s="30"/>
    </row>
    <row r="3" spans="1:45" ht="16.2" thickBot="1" x14ac:dyDescent="0.4">
      <c r="K3" s="86" t="s">
        <v>47</v>
      </c>
      <c r="L3" s="86"/>
      <c r="M3" s="33"/>
      <c r="N3" s="33"/>
      <c r="O3" s="33"/>
      <c r="P3" s="33"/>
      <c r="Q3" s="89"/>
      <c r="R3" s="90"/>
      <c r="S3" s="96"/>
      <c r="T3" s="97"/>
      <c r="U3" s="97"/>
      <c r="V3" s="98"/>
      <c r="W3" s="92"/>
      <c r="X3" s="34"/>
      <c r="Y3" s="34"/>
      <c r="Z3" s="34" t="s">
        <v>48</v>
      </c>
      <c r="AA3" s="33"/>
      <c r="AB3" s="33"/>
      <c r="AC3" s="33"/>
      <c r="AD3" s="33"/>
      <c r="AE3" s="34" t="s">
        <v>48</v>
      </c>
      <c r="AF3" s="33"/>
      <c r="AG3" s="33"/>
      <c r="AH3" s="33"/>
      <c r="AI3" s="33"/>
      <c r="AJ3" s="33"/>
      <c r="AL3" s="31" t="s">
        <v>49</v>
      </c>
      <c r="AM3" s="35">
        <f>4.3*10^(-7)</f>
        <v>4.2999999999999996E-7</v>
      </c>
      <c r="AP3" t="s">
        <v>50</v>
      </c>
      <c r="AQ3" s="30"/>
    </row>
    <row r="4" spans="1:45" ht="15.6" x14ac:dyDescent="0.35">
      <c r="A4" t="s">
        <v>51</v>
      </c>
      <c r="B4" t="s">
        <v>25</v>
      </c>
      <c r="C4" t="s">
        <v>14</v>
      </c>
      <c r="D4" t="s">
        <v>52</v>
      </c>
      <c r="E4" t="s">
        <v>53</v>
      </c>
      <c r="G4" t="s">
        <v>51</v>
      </c>
      <c r="H4" t="s">
        <v>54</v>
      </c>
      <c r="I4" t="s">
        <v>14</v>
      </c>
      <c r="J4" t="s">
        <v>53</v>
      </c>
      <c r="K4" s="36" t="s">
        <v>54</v>
      </c>
      <c r="L4" s="36" t="s">
        <v>14</v>
      </c>
      <c r="M4" s="36" t="s">
        <v>55</v>
      </c>
      <c r="N4" s="36" t="s">
        <v>56</v>
      </c>
      <c r="O4" s="36" t="s">
        <v>57</v>
      </c>
      <c r="P4" s="36" t="s">
        <v>58</v>
      </c>
      <c r="Q4" s="52" t="s">
        <v>54</v>
      </c>
      <c r="R4" s="53" t="s">
        <v>14</v>
      </c>
      <c r="S4" s="36" t="s">
        <v>59</v>
      </c>
      <c r="T4" s="36" t="s">
        <v>60</v>
      </c>
      <c r="U4" s="36" t="s">
        <v>61</v>
      </c>
      <c r="V4" s="36" t="s">
        <v>62</v>
      </c>
      <c r="W4" s="56" t="s">
        <v>95</v>
      </c>
      <c r="X4" s="36" t="s">
        <v>63</v>
      </c>
      <c r="Y4" s="36" t="s">
        <v>64</v>
      </c>
      <c r="Z4" s="37" t="s">
        <v>65</v>
      </c>
      <c r="AA4" s="36" t="s">
        <v>66</v>
      </c>
      <c r="AB4" s="36" t="s">
        <v>67</v>
      </c>
      <c r="AC4" s="36" t="s">
        <v>68</v>
      </c>
      <c r="AD4" s="36" t="s">
        <v>69</v>
      </c>
      <c r="AE4" s="37" t="s">
        <v>65</v>
      </c>
      <c r="AF4" s="36" t="s">
        <v>66</v>
      </c>
      <c r="AG4" s="36" t="s">
        <v>67</v>
      </c>
      <c r="AH4" s="36" t="s">
        <v>68</v>
      </c>
      <c r="AI4" s="36" t="s">
        <v>69</v>
      </c>
      <c r="AJ4" s="36"/>
      <c r="AL4" s="31" t="s">
        <v>70</v>
      </c>
      <c r="AM4" s="35">
        <f>6.32*10^(-8)</f>
        <v>6.320000000000001E-8</v>
      </c>
      <c r="AP4" s="38" t="s">
        <v>65</v>
      </c>
      <c r="AQ4" t="s">
        <v>71</v>
      </c>
      <c r="AR4" t="s">
        <v>72</v>
      </c>
      <c r="AS4" t="s">
        <v>73</v>
      </c>
    </row>
    <row r="5" spans="1:45" x14ac:dyDescent="0.3">
      <c r="A5" s="39">
        <v>82.004861111112405</v>
      </c>
      <c r="B5">
        <v>47.4</v>
      </c>
      <c r="C5">
        <v>7.28</v>
      </c>
      <c r="D5" s="39"/>
      <c r="E5" s="39"/>
      <c r="F5" s="39"/>
      <c r="G5" s="39">
        <v>82</v>
      </c>
      <c r="H5" s="40">
        <f>B5/100</f>
        <v>0.47399999999999998</v>
      </c>
      <c r="I5" s="41">
        <f>C5</f>
        <v>7.28</v>
      </c>
      <c r="J5" s="39">
        <f>$J$7+($J$14-$J$7)*(G5-$G$7)/($G$14-$G$7)</f>
        <v>992.11310382686713</v>
      </c>
      <c r="K5">
        <v>0.47399999999999998</v>
      </c>
      <c r="L5">
        <v>7.32</v>
      </c>
      <c r="M5" s="29">
        <f>J5/1000/14</f>
        <v>7.0865221701919084E-2</v>
      </c>
      <c r="N5" s="29">
        <f>M5</f>
        <v>7.0865221701919084E-2</v>
      </c>
      <c r="O5" s="29">
        <f t="shared" ref="O5:P5" si="0">N5</f>
        <v>7.0865221701919084E-2</v>
      </c>
      <c r="P5" s="29">
        <f t="shared" si="0"/>
        <v>7.0865221701919084E-2</v>
      </c>
      <c r="Q5" s="54">
        <v>0.47399999999999998</v>
      </c>
      <c r="R5" s="54">
        <v>7.28</v>
      </c>
      <c r="S5" s="55">
        <f t="shared" ref="S5:S68" si="1">-LOG10(($AS$15*Q5+(($AS$15*Q5)^2-4*M5*(-$AS$15*Q5*10^(-8.89)))^0.5)/(2*M5))</f>
        <v>7.3548501808044042</v>
      </c>
      <c r="T5" s="55">
        <f>-LOG10(($AS$15*Q5+(($AS$15*Q5)^2-4*N5*(-$AS$15*Q5*10^(-8.89)))^0.5)/(2*N5))</f>
        <v>7.3548501808044042</v>
      </c>
      <c r="U5" s="55">
        <f>-LOG10(($AS$15*Q5+(($AS$15*Q5)^2-4*O5*(-$AS$15*Q5*10^(-8.89)))^0.5)/(2*O5))</f>
        <v>7.3548501808044042</v>
      </c>
      <c r="V5" s="55">
        <f>-LOG10(($AS$15*Q5+(($AS$15*Q5)^2-4*P5*(-$AS$15*Q5*10^(-8.89)))^0.5)/(2*P5))</f>
        <v>7.3548501808044042</v>
      </c>
      <c r="W5" s="55">
        <f>-LOG10(($S$1*Q5+($S$1*$S$1*Q5*Q5+4*$S$1*Q5*10^(-8.89))^0.5)/2)</f>
        <v>7.3142100589901746</v>
      </c>
      <c r="X5" s="41">
        <f>-LOG10(AD5)</f>
        <v>7.3678494536614219</v>
      </c>
      <c r="Y5" s="41">
        <f>-LOG(AI5)</f>
        <v>7.3665753412158237</v>
      </c>
      <c r="Z5" s="30">
        <f t="shared" ref="Z5:Z68" si="2">$AN$10*(1/($AM$4/10^(-S5)+1)-1/($AM$4/10^(-$AL$16)+1))</f>
        <v>2.1514168232742567E-3</v>
      </c>
      <c r="AA5" s="30">
        <f t="shared" ref="AA5:AA68" si="3">M5+Z5</f>
        <v>7.3016638525193342E-2</v>
      </c>
      <c r="AB5" s="30">
        <f t="shared" ref="AB5:AB68" si="4">Z5*10^(-8.89)-$AS$15*Q5</f>
        <v>-3.0388017967397847E-9</v>
      </c>
      <c r="AC5" s="30">
        <f t="shared" ref="AC5:AC68" si="5">-$AS$15*Q5*10^(-8.89)</f>
        <v>-3.918305515526649E-18</v>
      </c>
      <c r="AD5" s="30">
        <f>(-AB5+(AB5*AB5-4*AA5*AC5)^0.5)/(2*AA5)</f>
        <v>4.286971006737263E-8</v>
      </c>
      <c r="AE5" s="30">
        <f>$AN$10*(1/($AM$4/10^(-X5)+1)-1/($AM$4/10^(-$AL$16)+1))</f>
        <v>1.9376941900859264E-3</v>
      </c>
      <c r="AF5" s="30">
        <f t="shared" ref="AF5:AF68" si="6">M5+AE5</f>
        <v>7.2802915892005007E-2</v>
      </c>
      <c r="AG5" s="30">
        <f t="shared" ref="AG5:AG68" si="7">AE5*10^(-8.89)-$AS$15*Q5</f>
        <v>-3.039077124826176E-9</v>
      </c>
      <c r="AH5" s="30">
        <f t="shared" ref="AH5:AH68" si="8">-$AS$15*Q5*10^(-8.89)</f>
        <v>-3.918305515526649E-18</v>
      </c>
      <c r="AI5" s="30">
        <f>(-AG5+(AG5*AG5-4*AF5*AH5)^0.5)/(2*AF5)</f>
        <v>4.2995663847171204E-8</v>
      </c>
      <c r="AK5" s="31"/>
      <c r="AL5" s="31"/>
      <c r="AM5" s="31"/>
      <c r="AN5" s="32"/>
      <c r="AO5" s="31"/>
      <c r="AP5" s="30">
        <f t="shared" ref="AP5:AP14" si="9">$AN$10*(1/($AM$4/(10^(-R5))+1)-1/($AM$4/(10^(-$AL$16))+1))</f>
        <v>3.4013894645322949E-3</v>
      </c>
      <c r="AQ5" s="29">
        <f>(10^(-R5)/(10^(-8.89)+10^(-R5)))*(J5/1000/14)</f>
        <v>6.9167364245051474E-2</v>
      </c>
      <c r="AR5" s="29">
        <f>AQ5</f>
        <v>6.9167364245051474E-2</v>
      </c>
      <c r="AS5" s="30">
        <f>AR5*10^(-R5)/Q5</f>
        <v>7.6581326501300311E-9</v>
      </c>
    </row>
    <row r="6" spans="1:45" ht="16.5" customHeight="1" x14ac:dyDescent="0.3">
      <c r="A6" s="39">
        <v>83.020833333335759</v>
      </c>
      <c r="B6">
        <v>47.7</v>
      </c>
      <c r="C6">
        <v>7.33</v>
      </c>
      <c r="D6" s="39">
        <v>12.5</v>
      </c>
      <c r="E6" s="39"/>
      <c r="F6" s="39"/>
      <c r="G6" s="39">
        <v>83</v>
      </c>
      <c r="H6" s="40">
        <f t="shared" ref="H6:H69" si="10">B6/100</f>
        <v>0.47700000000000004</v>
      </c>
      <c r="I6" s="41">
        <f t="shared" ref="I6:I69" si="11">C6</f>
        <v>7.33</v>
      </c>
      <c r="J6" s="39">
        <f>$J$7+($J$14-$J$7)*(G6-$G$7)/($G$14-$G$7)</f>
        <v>971.61991253511951</v>
      </c>
      <c r="K6">
        <v>0.48</v>
      </c>
      <c r="L6">
        <v>7.3</v>
      </c>
      <c r="M6" s="29">
        <f t="shared" ref="M6:M14" si="12">J6/1000/14</f>
        <v>6.9401422323937104E-2</v>
      </c>
      <c r="N6" s="29">
        <f t="shared" ref="N6:P14" si="13">M6</f>
        <v>6.9401422323937104E-2</v>
      </c>
      <c r="O6" s="29">
        <f t="shared" si="13"/>
        <v>6.9401422323937104E-2</v>
      </c>
      <c r="P6" s="29">
        <f t="shared" si="13"/>
        <v>6.9401422323937104E-2</v>
      </c>
      <c r="Q6" s="54">
        <v>0.47699999999999998</v>
      </c>
      <c r="R6" s="54">
        <v>7.33</v>
      </c>
      <c r="S6" s="55">
        <f t="shared" si="1"/>
        <v>7.343366636398887</v>
      </c>
      <c r="T6" s="55">
        <f t="shared" ref="T6:T15" si="14">-LOG10(($AS$15*Q6+(($AS$15*Q6)^2-4*N6*(-$AS$15*Q6*10^(-8.89)))^0.5)/(2*N6))</f>
        <v>7.343366636398887</v>
      </c>
      <c r="U6" s="55">
        <f t="shared" ref="U6:U69" si="15">-LOG10(($AS$15*Q6+(($AS$15*Q6)^2-4*O6*(-$AS$15*Q6*10^(-8.89)))^0.5)/(2*O6))</f>
        <v>7.343366636398887</v>
      </c>
      <c r="V6" s="55">
        <f t="shared" ref="V6:V69" si="16">-LOG10(($AS$15*Q6+(($AS$15*Q6)^2-4*P6*(-$AS$15*Q6*10^(-8.89)))^0.5)/(2*P6))</f>
        <v>7.343366636398887</v>
      </c>
      <c r="W6" s="55">
        <f t="shared" ref="W6:W69" si="17">-LOG10(($S$1*Q6+($S$1*$S$1*Q6*Q6+4*$S$1*Q6*10^(-8.89))^0.5)/2)</f>
        <v>7.3115389220500191</v>
      </c>
      <c r="X6" s="41">
        <f t="shared" ref="X6:X69" si="18">-LOG10(AD6)</f>
        <v>7.3577864893651173</v>
      </c>
      <c r="Y6" s="41">
        <f t="shared" ref="Y6:Y69" si="19">-LOG(AI6)</f>
        <v>7.3563414375092107</v>
      </c>
      <c r="Z6" s="30">
        <f t="shared" si="2"/>
        <v>2.3411675230786771E-3</v>
      </c>
      <c r="AA6" s="30">
        <f t="shared" si="3"/>
        <v>7.1742589847015786E-2</v>
      </c>
      <c r="AB6" s="30">
        <f t="shared" si="4"/>
        <v>-3.0578078147801181E-9</v>
      </c>
      <c r="AC6" s="30">
        <f t="shared" si="5"/>
        <v>-3.9431049175236526E-18</v>
      </c>
      <c r="AD6" s="30">
        <f t="shared" ref="AD6:AD69" si="20">(-AB6+(AB6*AB6-4*AA6*AC6)^0.5)/(2*AA6)</f>
        <v>4.3874634404980637E-8</v>
      </c>
      <c r="AE6" s="30">
        <f t="shared" ref="AE6:AE69" si="21">$AN$10*(1/($AM$4/10^(-X6)+1)-1/($AM$4/10^(-$AL$16)+1))</f>
        <v>2.1030381419347554E-3</v>
      </c>
      <c r="AF6" s="30">
        <f t="shared" si="6"/>
        <v>7.1504460465871861E-2</v>
      </c>
      <c r="AG6" s="30">
        <f t="shared" si="7"/>
        <v>-3.0581145848486218E-9</v>
      </c>
      <c r="AH6" s="30">
        <f t="shared" si="8"/>
        <v>-3.9431049175236526E-18</v>
      </c>
      <c r="AI6" s="30">
        <f t="shared" ref="AI6:AI69" si="22">(-AG6+(AG6*AG6-4*AF6*AH6)^0.5)/(2*AF6)</f>
        <v>4.4020864027096714E-8</v>
      </c>
      <c r="AP6" s="30">
        <f t="shared" si="9"/>
        <v>2.5630705467831446E-3</v>
      </c>
      <c r="AQ6" s="29">
        <f t="shared" ref="AQ6:AQ14" si="23">(10^(-R6)/(10^(-8.89)+10^(-R6)))*(J6/1000/14)</f>
        <v>6.7541183657079479E-2</v>
      </c>
      <c r="AR6" s="29">
        <f t="shared" ref="AR6:AR14" si="24">AQ6</f>
        <v>6.7541183657079479E-2</v>
      </c>
      <c r="AS6" s="30">
        <f>AR6*10^(-R6)/Q6</f>
        <v>6.6229318827145993E-9</v>
      </c>
    </row>
    <row r="7" spans="1:45" x14ac:dyDescent="0.3">
      <c r="A7" s="39">
        <v>84.009027777778101</v>
      </c>
      <c r="B7">
        <v>47.6</v>
      </c>
      <c r="C7">
        <v>7.31</v>
      </c>
      <c r="D7" s="39"/>
      <c r="E7" s="39">
        <v>946.82656379821935</v>
      </c>
      <c r="F7" s="39">
        <v>955.42687868852465</v>
      </c>
      <c r="G7" s="39">
        <v>84</v>
      </c>
      <c r="H7" s="40">
        <f t="shared" si="10"/>
        <v>0.47600000000000003</v>
      </c>
      <c r="I7" s="41">
        <f t="shared" si="11"/>
        <v>7.31</v>
      </c>
      <c r="J7" s="42">
        <f>AVERAGE(E7:F7)</f>
        <v>951.126721243372</v>
      </c>
      <c r="K7">
        <v>0.47699999999999998</v>
      </c>
      <c r="L7">
        <v>7.29</v>
      </c>
      <c r="M7" s="29">
        <f t="shared" si="12"/>
        <v>6.7937622945955151E-2</v>
      </c>
      <c r="N7" s="29">
        <f t="shared" si="13"/>
        <v>6.7937622945955151E-2</v>
      </c>
      <c r="O7" s="29">
        <f t="shared" si="13"/>
        <v>6.7937622945955151E-2</v>
      </c>
      <c r="P7" s="29">
        <f t="shared" si="13"/>
        <v>6.7937622945955151E-2</v>
      </c>
      <c r="Q7" s="54">
        <v>0.47599999999999998</v>
      </c>
      <c r="R7" s="54">
        <v>7.31</v>
      </c>
      <c r="S7" s="55">
        <f t="shared" si="1"/>
        <v>7.3352423913426126</v>
      </c>
      <c r="T7" s="55">
        <f t="shared" si="14"/>
        <v>7.3352423913426126</v>
      </c>
      <c r="U7" s="55">
        <f t="shared" si="15"/>
        <v>7.3352423913426126</v>
      </c>
      <c r="V7" s="55">
        <f t="shared" si="16"/>
        <v>7.3352423913426126</v>
      </c>
      <c r="W7" s="55">
        <f t="shared" si="17"/>
        <v>7.3124274744849806</v>
      </c>
      <c r="X7" s="41">
        <f t="shared" si="18"/>
        <v>7.350799836542147</v>
      </c>
      <c r="Y7" s="41">
        <f t="shared" si="19"/>
        <v>7.349206476961033</v>
      </c>
      <c r="Z7" s="30">
        <f t="shared" si="2"/>
        <v>2.4759129518291696E-3</v>
      </c>
      <c r="AA7" s="30">
        <f t="shared" si="3"/>
        <v>7.0413535897784318E-2</v>
      </c>
      <c r="AB7" s="30">
        <f t="shared" si="4"/>
        <v>-3.0512174076105076E-9</v>
      </c>
      <c r="AC7" s="30">
        <f t="shared" si="5"/>
        <v>-3.9348384501913183E-18</v>
      </c>
      <c r="AD7" s="30">
        <f t="shared" si="20"/>
        <v>4.4586169575950909E-8</v>
      </c>
      <c r="AE7" s="30">
        <f t="shared" si="21"/>
        <v>2.2182453532553722E-3</v>
      </c>
      <c r="AF7" s="30">
        <f t="shared" si="6"/>
        <v>7.0155868299210528E-2</v>
      </c>
      <c r="AG7" s="30">
        <f t="shared" si="7"/>
        <v>-3.0515493477788559E-9</v>
      </c>
      <c r="AH7" s="30">
        <f t="shared" si="8"/>
        <v>-3.9348384501913183E-18</v>
      </c>
      <c r="AI7" s="30">
        <f t="shared" si="22"/>
        <v>4.4750049808558037E-8</v>
      </c>
      <c r="AK7" s="31" t="s">
        <v>74</v>
      </c>
      <c r="AL7" s="31" t="s">
        <v>75</v>
      </c>
      <c r="AM7" t="s">
        <v>76</v>
      </c>
      <c r="AP7" s="30">
        <f t="shared" si="9"/>
        <v>2.8969745705617993E-3</v>
      </c>
      <c r="AQ7" s="29">
        <f t="shared" si="23"/>
        <v>6.6196478168916134E-2</v>
      </c>
      <c r="AR7" s="29">
        <f t="shared" si="24"/>
        <v>6.6196478168916134E-2</v>
      </c>
      <c r="AS7" s="30">
        <f t="shared" ref="AS7:AS14" si="25">AR7*10^(-R7)/Q7</f>
        <v>6.8112674209917708E-9</v>
      </c>
    </row>
    <row r="8" spans="1:45" x14ac:dyDescent="0.3">
      <c r="A8" s="39">
        <v>84.993055555554747</v>
      </c>
      <c r="B8">
        <v>47.2</v>
      </c>
      <c r="C8">
        <v>7.31</v>
      </c>
      <c r="D8" s="39">
        <v>24.1</v>
      </c>
      <c r="E8" s="39"/>
      <c r="F8" s="39"/>
      <c r="G8" s="39">
        <v>85</v>
      </c>
      <c r="H8" s="40">
        <f t="shared" si="10"/>
        <v>0.47200000000000003</v>
      </c>
      <c r="I8" s="41">
        <f t="shared" si="11"/>
        <v>7.31</v>
      </c>
      <c r="J8" s="39">
        <f>$J$7+($J$14-$J$7)*(G8-$G$7)/($G$14-$G$7)</f>
        <v>930.6335299516245</v>
      </c>
      <c r="K8">
        <v>0.47599999999999998</v>
      </c>
      <c r="L8">
        <v>7.29</v>
      </c>
      <c r="M8" s="29">
        <f t="shared" si="12"/>
        <v>6.6473823567973184E-2</v>
      </c>
      <c r="N8" s="29">
        <f t="shared" si="13"/>
        <v>6.6473823567973184E-2</v>
      </c>
      <c r="O8" s="29">
        <f t="shared" si="13"/>
        <v>6.6473823567973184E-2</v>
      </c>
      <c r="P8" s="29">
        <f t="shared" si="13"/>
        <v>6.6473823567973184E-2</v>
      </c>
      <c r="Q8" s="54">
        <v>0.47199999999999998</v>
      </c>
      <c r="R8" s="54">
        <v>7.31</v>
      </c>
      <c r="S8" s="55">
        <f t="shared" si="1"/>
        <v>7.3295997280211544</v>
      </c>
      <c r="T8" s="55">
        <f t="shared" si="14"/>
        <v>7.3295997280211544</v>
      </c>
      <c r="U8" s="55">
        <f t="shared" si="15"/>
        <v>7.3295997280211544</v>
      </c>
      <c r="V8" s="55">
        <f t="shared" si="16"/>
        <v>7.3295997280211544</v>
      </c>
      <c r="W8" s="55">
        <f t="shared" si="17"/>
        <v>7.3160000000000007</v>
      </c>
      <c r="X8" s="41">
        <f t="shared" si="18"/>
        <v>7.3460842523067926</v>
      </c>
      <c r="Y8" s="41">
        <f t="shared" si="19"/>
        <v>7.3443589065713963</v>
      </c>
      <c r="Z8" s="30">
        <f t="shared" si="2"/>
        <v>2.5697318233675534E-3</v>
      </c>
      <c r="AA8" s="30">
        <f t="shared" si="3"/>
        <v>6.9043555391340744E-2</v>
      </c>
      <c r="AB8" s="30">
        <f t="shared" si="4"/>
        <v>-3.0254292597655873E-9</v>
      </c>
      <c r="AC8" s="30">
        <f t="shared" si="5"/>
        <v>-3.9017725808619789E-18</v>
      </c>
      <c r="AD8" s="30">
        <f t="shared" si="20"/>
        <v>4.5072925543752829E-8</v>
      </c>
      <c r="AE8" s="30">
        <f t="shared" si="21"/>
        <v>2.2961855155447632E-3</v>
      </c>
      <c r="AF8" s="30">
        <f t="shared" si="6"/>
        <v>6.8770009083517949E-2</v>
      </c>
      <c r="AG8" s="30">
        <f t="shared" si="7"/>
        <v>-3.0257816556740073E-9</v>
      </c>
      <c r="AH8" s="30">
        <f t="shared" si="8"/>
        <v>-3.9017725808619789E-18</v>
      </c>
      <c r="AI8" s="30">
        <f t="shared" si="22"/>
        <v>4.5252345410415535E-8</v>
      </c>
      <c r="AK8" s="31" t="s">
        <v>77</v>
      </c>
      <c r="AL8">
        <v>0.46799999999999997</v>
      </c>
      <c r="AM8" s="39">
        <v>136</v>
      </c>
      <c r="AN8" s="29">
        <f>AL8/AM8</f>
        <v>3.4411764705882353E-3</v>
      </c>
      <c r="AO8" t="s">
        <v>78</v>
      </c>
      <c r="AP8" s="30">
        <f t="shared" si="9"/>
        <v>2.8969745705617993E-3</v>
      </c>
      <c r="AQ8" s="29">
        <f t="shared" si="23"/>
        <v>6.4770193889801167E-2</v>
      </c>
      <c r="AR8" s="29">
        <f t="shared" si="24"/>
        <v>6.4770193889801167E-2</v>
      </c>
      <c r="AS8" s="30">
        <f t="shared" si="25"/>
        <v>6.7209892147483318E-9</v>
      </c>
    </row>
    <row r="9" spans="1:45" x14ac:dyDescent="0.3">
      <c r="A9" s="39">
        <v>85.984027777776646</v>
      </c>
      <c r="B9">
        <v>46.8</v>
      </c>
      <c r="C9">
        <v>7.37</v>
      </c>
      <c r="D9" s="39"/>
      <c r="E9" s="39"/>
      <c r="F9" s="39"/>
      <c r="G9" s="39">
        <v>86</v>
      </c>
      <c r="H9" s="40">
        <f t="shared" si="10"/>
        <v>0.46799999999999997</v>
      </c>
      <c r="I9" s="41">
        <f t="shared" si="11"/>
        <v>7.37</v>
      </c>
      <c r="J9" s="39">
        <f t="shared" ref="J9:J13" si="26">$J$7+($J$14-$J$7)*(G9-$G$7)/($G$14-$G$7)</f>
        <v>910.14033865987687</v>
      </c>
      <c r="K9">
        <v>0.46800000000000003</v>
      </c>
      <c r="L9">
        <v>7.37</v>
      </c>
      <c r="M9" s="29">
        <f t="shared" si="12"/>
        <v>6.5010024189991203E-2</v>
      </c>
      <c r="N9" s="29">
        <f t="shared" si="13"/>
        <v>6.5010024189991203E-2</v>
      </c>
      <c r="O9" s="29">
        <f t="shared" si="13"/>
        <v>6.5010024189991203E-2</v>
      </c>
      <c r="P9" s="29">
        <f t="shared" si="13"/>
        <v>6.5010024189991203E-2</v>
      </c>
      <c r="Q9" s="54">
        <v>0.46800000000000003</v>
      </c>
      <c r="R9" s="54">
        <v>7.37</v>
      </c>
      <c r="S9" s="55">
        <f t="shared" si="1"/>
        <v>7.323780371709284</v>
      </c>
      <c r="T9" s="55">
        <f t="shared" si="14"/>
        <v>7.323780371709284</v>
      </c>
      <c r="U9" s="55">
        <f t="shared" si="15"/>
        <v>7.323780371709284</v>
      </c>
      <c r="V9" s="55">
        <f t="shared" si="16"/>
        <v>7.323780371709284</v>
      </c>
      <c r="W9" s="55">
        <f t="shared" si="17"/>
        <v>7.3196021964884599</v>
      </c>
      <c r="X9" s="41">
        <f t="shared" si="18"/>
        <v>7.3412516795828884</v>
      </c>
      <c r="Y9" s="41">
        <f t="shared" si="19"/>
        <v>7.3393822964221007</v>
      </c>
      <c r="Z9" s="30">
        <f t="shared" si="2"/>
        <v>2.6666787561728188E-3</v>
      </c>
      <c r="AA9" s="30">
        <f t="shared" si="3"/>
        <v>6.7676702946164027E-2</v>
      </c>
      <c r="AB9" s="30">
        <f t="shared" si="4"/>
        <v>-2.9996370821971431E-9</v>
      </c>
      <c r="AC9" s="30">
        <f t="shared" si="5"/>
        <v>-3.8687067115326411E-18</v>
      </c>
      <c r="AD9" s="30">
        <f t="shared" si="20"/>
        <v>4.5577271289300135E-8</v>
      </c>
      <c r="AE9" s="30">
        <f t="shared" si="21"/>
        <v>2.3762063840982845E-3</v>
      </c>
      <c r="AF9" s="30">
        <f t="shared" si="6"/>
        <v>6.738623057408949E-2</v>
      </c>
      <c r="AG9" s="30">
        <f t="shared" si="7"/>
        <v>-3.0000112831002471E-9</v>
      </c>
      <c r="AH9" s="30">
        <f t="shared" si="8"/>
        <v>-3.8687067115326411E-18</v>
      </c>
      <c r="AI9" s="30">
        <f t="shared" si="22"/>
        <v>4.577387755857384E-8</v>
      </c>
      <c r="AK9" s="31" t="s">
        <v>79</v>
      </c>
      <c r="AL9" s="41">
        <v>3.7099500000000001</v>
      </c>
      <c r="AM9" s="39">
        <v>142</v>
      </c>
      <c r="AN9" s="29">
        <f>AL9/AM9</f>
        <v>2.6126408450704224E-2</v>
      </c>
      <c r="AO9" t="s">
        <v>78</v>
      </c>
      <c r="AP9" s="30">
        <f t="shared" si="9"/>
        <v>1.9024523746244547E-3</v>
      </c>
      <c r="AQ9" s="29">
        <f t="shared" si="23"/>
        <v>6.3104304655887997E-2</v>
      </c>
      <c r="AR9" s="29">
        <f t="shared" si="24"/>
        <v>6.3104304655887997E-2</v>
      </c>
      <c r="AS9" s="30">
        <f t="shared" si="25"/>
        <v>5.751923913337134E-9</v>
      </c>
    </row>
    <row r="10" spans="1:45" x14ac:dyDescent="0.3">
      <c r="A10" s="39">
        <v>86.986111111109494</v>
      </c>
      <c r="B10">
        <v>47.4</v>
      </c>
      <c r="C10">
        <v>7.31</v>
      </c>
      <c r="D10" s="39">
        <v>35.599999999999994</v>
      </c>
      <c r="E10" s="39"/>
      <c r="F10" s="39"/>
      <c r="G10" s="39">
        <v>87</v>
      </c>
      <c r="H10" s="40">
        <f t="shared" si="10"/>
        <v>0.47399999999999998</v>
      </c>
      <c r="I10" s="41">
        <f t="shared" si="11"/>
        <v>7.31</v>
      </c>
      <c r="J10" s="39">
        <f t="shared" si="26"/>
        <v>889.64714736812937</v>
      </c>
      <c r="K10">
        <v>0.47399999999999998</v>
      </c>
      <c r="L10">
        <v>7.32</v>
      </c>
      <c r="M10" s="29">
        <f t="shared" si="12"/>
        <v>6.3546224812009236E-2</v>
      </c>
      <c r="N10" s="29">
        <f t="shared" si="13"/>
        <v>6.3546224812009236E-2</v>
      </c>
      <c r="O10" s="29">
        <f t="shared" si="13"/>
        <v>6.3546224812009236E-2</v>
      </c>
      <c r="P10" s="29">
        <f t="shared" si="13"/>
        <v>6.3546224812009236E-2</v>
      </c>
      <c r="Q10" s="54">
        <v>0.47399999999999998</v>
      </c>
      <c r="R10" s="54">
        <v>7.31</v>
      </c>
      <c r="S10" s="55">
        <f t="shared" si="1"/>
        <v>7.3087480374067626</v>
      </c>
      <c r="T10" s="55">
        <f t="shared" si="14"/>
        <v>7.3087480374067626</v>
      </c>
      <c r="U10" s="55">
        <f t="shared" si="15"/>
        <v>7.3087480374067626</v>
      </c>
      <c r="V10" s="55">
        <f t="shared" si="16"/>
        <v>7.3087480374067626</v>
      </c>
      <c r="W10" s="55">
        <f t="shared" si="17"/>
        <v>7.3142100589901746</v>
      </c>
      <c r="X10" s="41">
        <f t="shared" si="18"/>
        <v>7.3282588850276076</v>
      </c>
      <c r="Y10" s="41">
        <f t="shared" si="19"/>
        <v>7.3261227283768582</v>
      </c>
      <c r="Z10" s="30">
        <f t="shared" si="2"/>
        <v>2.9179448670553945E-3</v>
      </c>
      <c r="AA10" s="30">
        <f t="shared" si="3"/>
        <v>6.6464169679064627E-2</v>
      </c>
      <c r="AB10" s="30">
        <f t="shared" si="4"/>
        <v>-3.0378143173310233E-9</v>
      </c>
      <c r="AC10" s="30">
        <f t="shared" si="5"/>
        <v>-3.918305515526649E-18</v>
      </c>
      <c r="AD10" s="30">
        <f t="shared" si="20"/>
        <v>4.6961408593878216E-8</v>
      </c>
      <c r="AE10" s="30">
        <f t="shared" si="21"/>
        <v>2.5920526123742261E-3</v>
      </c>
      <c r="AF10" s="30">
        <f t="shared" si="6"/>
        <v>6.6138277424383468E-2</v>
      </c>
      <c r="AG10" s="30">
        <f t="shared" si="7"/>
        <v>-3.0382341478820167E-9</v>
      </c>
      <c r="AH10" s="30">
        <f t="shared" si="8"/>
        <v>-3.918305515526649E-18</v>
      </c>
      <c r="AI10" s="30">
        <f t="shared" si="22"/>
        <v>4.7192965862130578E-8</v>
      </c>
      <c r="AK10" s="31" t="s">
        <v>80</v>
      </c>
      <c r="AL10" s="41">
        <v>0.16875000000000001</v>
      </c>
      <c r="AM10" t="s">
        <v>81</v>
      </c>
      <c r="AN10" s="29">
        <f>AN8+AN9</f>
        <v>2.956758492129246E-2</v>
      </c>
      <c r="AO10" t="s">
        <v>78</v>
      </c>
      <c r="AP10" s="30">
        <f t="shared" si="9"/>
        <v>2.8969745705617993E-3</v>
      </c>
      <c r="AQ10" s="29">
        <f t="shared" si="23"/>
        <v>6.1917625331571212E-2</v>
      </c>
      <c r="AR10" s="29">
        <f t="shared" si="24"/>
        <v>6.1917625331571212E-2</v>
      </c>
      <c r="AS10" s="30">
        <f t="shared" si="25"/>
        <v>6.3978779394503606E-9</v>
      </c>
    </row>
    <row r="11" spans="1:45" x14ac:dyDescent="0.3">
      <c r="A11" s="39">
        <v>88.025694444440887</v>
      </c>
      <c r="B11">
        <v>47.4</v>
      </c>
      <c r="C11">
        <v>7.33</v>
      </c>
      <c r="D11" s="39"/>
      <c r="E11" s="39"/>
      <c r="F11" s="39"/>
      <c r="G11" s="39">
        <v>88</v>
      </c>
      <c r="H11" s="40">
        <f t="shared" si="10"/>
        <v>0.47399999999999998</v>
      </c>
      <c r="I11" s="41">
        <f t="shared" si="11"/>
        <v>7.33</v>
      </c>
      <c r="J11" s="39">
        <f t="shared" si="26"/>
        <v>869.15395607638186</v>
      </c>
      <c r="K11">
        <v>0.47399999999999998</v>
      </c>
      <c r="L11">
        <v>7.3</v>
      </c>
      <c r="M11" s="29">
        <f t="shared" si="12"/>
        <v>6.2082425434027276E-2</v>
      </c>
      <c r="N11" s="29">
        <f t="shared" si="13"/>
        <v>6.2082425434027276E-2</v>
      </c>
      <c r="O11" s="29">
        <f t="shared" si="13"/>
        <v>6.2082425434027276E-2</v>
      </c>
      <c r="P11" s="29">
        <f t="shared" si="13"/>
        <v>6.2082425434027276E-2</v>
      </c>
      <c r="Q11" s="54">
        <v>0.47399999999999998</v>
      </c>
      <c r="R11" s="54">
        <v>7.33</v>
      </c>
      <c r="S11" s="55">
        <f t="shared" si="1"/>
        <v>7.2988764687878582</v>
      </c>
      <c r="T11" s="55">
        <f t="shared" si="14"/>
        <v>7.2988764687878582</v>
      </c>
      <c r="U11" s="55">
        <f t="shared" si="15"/>
        <v>7.2988764687878582</v>
      </c>
      <c r="V11" s="55">
        <f t="shared" si="16"/>
        <v>7.2988764687878582</v>
      </c>
      <c r="W11" s="55">
        <f t="shared" si="17"/>
        <v>7.3142100589901746</v>
      </c>
      <c r="X11" s="41">
        <f t="shared" si="18"/>
        <v>7.3199421763900299</v>
      </c>
      <c r="Y11" s="41">
        <f t="shared" si="19"/>
        <v>7.317582839840612</v>
      </c>
      <c r="Z11" s="30">
        <f t="shared" si="2"/>
        <v>3.0835518474537265E-3</v>
      </c>
      <c r="AA11" s="30">
        <f t="shared" si="3"/>
        <v>6.5165977281481005E-2</v>
      </c>
      <c r="AB11" s="30">
        <f t="shared" si="4"/>
        <v>-3.0376009742127679E-9</v>
      </c>
      <c r="AC11" s="30">
        <f t="shared" si="5"/>
        <v>-3.918305515526649E-18</v>
      </c>
      <c r="AD11" s="30">
        <f t="shared" si="20"/>
        <v>4.7869382318606162E-8</v>
      </c>
      <c r="AE11" s="30">
        <f t="shared" si="21"/>
        <v>2.7307225674713036E-3</v>
      </c>
      <c r="AF11" s="30">
        <f t="shared" si="6"/>
        <v>6.481314800149858E-2</v>
      </c>
      <c r="AG11" s="30">
        <f t="shared" si="7"/>
        <v>-3.0380555063745292E-9</v>
      </c>
      <c r="AH11" s="30">
        <f t="shared" si="8"/>
        <v>-3.918305515526649E-18</v>
      </c>
      <c r="AI11" s="30">
        <f t="shared" si="22"/>
        <v>4.8130143902435107E-8</v>
      </c>
      <c r="AK11" s="31" t="s">
        <v>82</v>
      </c>
      <c r="AL11">
        <v>0.22499999999999998</v>
      </c>
      <c r="AM11" s="31"/>
      <c r="AN11" s="35"/>
      <c r="AP11" s="30">
        <f t="shared" si="9"/>
        <v>2.5630705467831446E-3</v>
      </c>
      <c r="AQ11" s="29">
        <f t="shared" si="23"/>
        <v>6.0418365470160371E-2</v>
      </c>
      <c r="AR11" s="29">
        <f t="shared" si="24"/>
        <v>6.0418365470160371E-2</v>
      </c>
      <c r="AS11" s="30">
        <f t="shared" si="25"/>
        <v>5.9619815842883989E-9</v>
      </c>
    </row>
    <row r="12" spans="1:45" x14ac:dyDescent="0.3">
      <c r="A12" s="39">
        <v>88.999305555553292</v>
      </c>
      <c r="B12">
        <v>47</v>
      </c>
      <c r="C12">
        <v>7.29</v>
      </c>
      <c r="D12" s="39"/>
      <c r="E12" s="39"/>
      <c r="F12" s="39"/>
      <c r="G12" s="39">
        <v>89</v>
      </c>
      <c r="H12" s="40">
        <f t="shared" si="10"/>
        <v>0.47</v>
      </c>
      <c r="I12" s="41">
        <f t="shared" si="11"/>
        <v>7.29</v>
      </c>
      <c r="J12" s="39">
        <f t="shared" si="26"/>
        <v>848.66076478463435</v>
      </c>
      <c r="K12">
        <v>0.47</v>
      </c>
      <c r="L12">
        <v>7.28</v>
      </c>
      <c r="M12" s="29">
        <f t="shared" si="12"/>
        <v>6.0618626056045309E-2</v>
      </c>
      <c r="N12" s="29">
        <f t="shared" si="13"/>
        <v>6.0618626056045309E-2</v>
      </c>
      <c r="O12" s="29">
        <f t="shared" si="13"/>
        <v>6.0618626056045309E-2</v>
      </c>
      <c r="P12" s="29">
        <f t="shared" si="13"/>
        <v>6.0618626056045309E-2</v>
      </c>
      <c r="Q12" s="54">
        <v>0.47</v>
      </c>
      <c r="R12" s="54">
        <v>7.29</v>
      </c>
      <c r="S12" s="55">
        <f t="shared" si="1"/>
        <v>7.2923561644211929</v>
      </c>
      <c r="T12" s="55">
        <f t="shared" si="14"/>
        <v>7.2923561644211929</v>
      </c>
      <c r="U12" s="55">
        <f t="shared" si="15"/>
        <v>7.2923561644211929</v>
      </c>
      <c r="V12" s="55">
        <f t="shared" si="16"/>
        <v>7.2923561644211929</v>
      </c>
      <c r="W12" s="55">
        <f t="shared" si="17"/>
        <v>7.3177973585621858</v>
      </c>
      <c r="X12" s="41">
        <f t="shared" si="18"/>
        <v>7.3146649581412255</v>
      </c>
      <c r="Y12" s="41">
        <f t="shared" si="19"/>
        <v>7.3121085962606998</v>
      </c>
      <c r="Z12" s="30">
        <f t="shared" si="2"/>
        <v>3.1931760134039679E-3</v>
      </c>
      <c r="AA12" s="30">
        <f t="shared" si="3"/>
        <v>6.381180206944928E-2</v>
      </c>
      <c r="AB12" s="30">
        <f t="shared" si="4"/>
        <v>-3.0117924652044072E-9</v>
      </c>
      <c r="AC12" s="30">
        <f t="shared" si="5"/>
        <v>-3.8852396461973104E-18</v>
      </c>
      <c r="AD12" s="30">
        <f t="shared" si="20"/>
        <v>4.8454603247141783E-8</v>
      </c>
      <c r="AE12" s="30">
        <f t="shared" si="21"/>
        <v>2.8189049423106567E-3</v>
      </c>
      <c r="AF12" s="30">
        <f t="shared" si="6"/>
        <v>6.3437530998355959E-2</v>
      </c>
      <c r="AG12" s="30">
        <f t="shared" si="7"/>
        <v>-3.0122746197439548E-9</v>
      </c>
      <c r="AH12" s="30">
        <f t="shared" si="8"/>
        <v>-3.8852396461973104E-18</v>
      </c>
      <c r="AI12" s="30">
        <f t="shared" si="22"/>
        <v>4.8740659780584185E-8</v>
      </c>
      <c r="AK12" s="31" t="s">
        <v>83</v>
      </c>
      <c r="AL12">
        <v>5.85</v>
      </c>
      <c r="AM12" s="31"/>
      <c r="AN12" s="35"/>
      <c r="AP12" s="30">
        <f t="shared" si="9"/>
        <v>3.2328334607553038E-3</v>
      </c>
      <c r="AQ12" s="29">
        <f t="shared" si="23"/>
        <v>5.9133265581397663E-2</v>
      </c>
      <c r="AR12" s="29">
        <f t="shared" si="24"/>
        <v>5.9133265581397663E-2</v>
      </c>
      <c r="AS12" s="30">
        <f t="shared" si="25"/>
        <v>6.4525890268094692E-9</v>
      </c>
    </row>
    <row r="13" spans="1:45" x14ac:dyDescent="0.3">
      <c r="A13" s="39">
        <v>90.013888888890506</v>
      </c>
      <c r="B13">
        <v>46.7</v>
      </c>
      <c r="C13">
        <v>7.31</v>
      </c>
      <c r="D13" s="39"/>
      <c r="E13" s="39"/>
      <c r="F13" s="39"/>
      <c r="G13" s="39">
        <v>90</v>
      </c>
      <c r="H13" s="40">
        <f t="shared" si="10"/>
        <v>0.46700000000000003</v>
      </c>
      <c r="I13" s="41">
        <f t="shared" si="11"/>
        <v>7.31</v>
      </c>
      <c r="J13" s="39">
        <f t="shared" si="26"/>
        <v>828.16757349288673</v>
      </c>
      <c r="K13">
        <v>0.46700000000000003</v>
      </c>
      <c r="L13">
        <v>7.29</v>
      </c>
      <c r="M13" s="29">
        <f t="shared" si="12"/>
        <v>5.9154826678063335E-2</v>
      </c>
      <c r="N13" s="29">
        <f t="shared" si="13"/>
        <v>5.9154826678063335E-2</v>
      </c>
      <c r="O13" s="29">
        <f t="shared" si="13"/>
        <v>5.9154826678063335E-2</v>
      </c>
      <c r="P13" s="29">
        <f t="shared" si="13"/>
        <v>5.9154826678063335E-2</v>
      </c>
      <c r="Q13" s="54">
        <v>0.46700000000000003</v>
      </c>
      <c r="R13" s="54">
        <v>7.31</v>
      </c>
      <c r="S13" s="55">
        <f t="shared" si="1"/>
        <v>7.2847080297077289</v>
      </c>
      <c r="T13" s="55">
        <f t="shared" si="14"/>
        <v>7.2847080297077289</v>
      </c>
      <c r="U13" s="55">
        <f t="shared" si="15"/>
        <v>7.2847080297077289</v>
      </c>
      <c r="V13" s="55">
        <f t="shared" si="16"/>
        <v>7.2847080297077289</v>
      </c>
      <c r="W13" s="55">
        <f t="shared" si="17"/>
        <v>7.3205074397413528</v>
      </c>
      <c r="X13" s="41">
        <f t="shared" si="18"/>
        <v>7.3084509930104691</v>
      </c>
      <c r="Y13" s="41">
        <f t="shared" si="19"/>
        <v>7.3056663725180879</v>
      </c>
      <c r="Z13" s="30">
        <f t="shared" si="2"/>
        <v>3.3219852913198818E-3</v>
      </c>
      <c r="AA13" s="30">
        <f t="shared" si="3"/>
        <v>6.247681196938322E-2</v>
      </c>
      <c r="AB13" s="30">
        <f t="shared" si="4"/>
        <v>-2.992376062415588E-9</v>
      </c>
      <c r="AC13" s="30">
        <f t="shared" si="5"/>
        <v>-3.8604402442003061E-18</v>
      </c>
      <c r="AD13" s="30">
        <f t="shared" si="20"/>
        <v>4.9152884254290262E-8</v>
      </c>
      <c r="AE13" s="30">
        <f t="shared" si="21"/>
        <v>2.9229214580942984E-3</v>
      </c>
      <c r="AF13" s="30">
        <f t="shared" si="6"/>
        <v>6.2077748136157636E-2</v>
      </c>
      <c r="AG13" s="30">
        <f t="shared" si="7"/>
        <v>-2.9928901562198378E-9</v>
      </c>
      <c r="AH13" s="30">
        <f t="shared" si="8"/>
        <v>-3.8604402442003061E-18</v>
      </c>
      <c r="AI13" s="30">
        <f t="shared" si="22"/>
        <v>4.9469056515117014E-8</v>
      </c>
      <c r="AK13" s="31" t="s">
        <v>84</v>
      </c>
      <c r="AL13" s="43">
        <v>34.954999999999998</v>
      </c>
      <c r="AM13" s="31"/>
      <c r="AP13" s="30">
        <f t="shared" si="9"/>
        <v>2.8969745705617993E-3</v>
      </c>
      <c r="AQ13" s="29">
        <f t="shared" si="23"/>
        <v>5.7638772494226304E-2</v>
      </c>
      <c r="AR13" s="29">
        <f t="shared" si="24"/>
        <v>5.7638772494226304E-2</v>
      </c>
      <c r="AS13" s="30">
        <f t="shared" si="25"/>
        <v>6.0450214008712196E-9</v>
      </c>
    </row>
    <row r="14" spans="1:45" x14ac:dyDescent="0.3">
      <c r="A14" s="39">
        <v>91.027777777781012</v>
      </c>
      <c r="B14">
        <v>46.8</v>
      </c>
      <c r="C14">
        <v>7.32</v>
      </c>
      <c r="D14" s="39">
        <v>0</v>
      </c>
      <c r="E14" s="39">
        <v>780.87854014598554</v>
      </c>
      <c r="F14" s="39">
        <v>834.47022425629291</v>
      </c>
      <c r="G14" s="39">
        <v>91</v>
      </c>
      <c r="H14" s="40">
        <f t="shared" si="10"/>
        <v>0.46799999999999997</v>
      </c>
      <c r="I14" s="41">
        <f t="shared" si="11"/>
        <v>7.32</v>
      </c>
      <c r="J14" s="42">
        <f>AVERAGE(E14:F14)</f>
        <v>807.67438220113922</v>
      </c>
      <c r="K14">
        <v>0.46700000000000003</v>
      </c>
      <c r="L14">
        <v>7.32</v>
      </c>
      <c r="M14" s="29">
        <f t="shared" si="12"/>
        <v>5.7691027300081368E-2</v>
      </c>
      <c r="N14" s="29">
        <f t="shared" si="13"/>
        <v>5.7691027300081368E-2</v>
      </c>
      <c r="O14" s="29">
        <f t="shared" si="13"/>
        <v>5.7691027300081368E-2</v>
      </c>
      <c r="P14" s="29">
        <f t="shared" si="13"/>
        <v>5.7691027300081368E-2</v>
      </c>
      <c r="Q14" s="54">
        <v>0.46800000000000003</v>
      </c>
      <c r="R14" s="54">
        <v>7.32</v>
      </c>
      <c r="S14" s="55">
        <f t="shared" si="1"/>
        <v>7.2731728642769804</v>
      </c>
      <c r="T14" s="55">
        <f t="shared" si="14"/>
        <v>7.2731728642769804</v>
      </c>
      <c r="U14" s="55">
        <f t="shared" si="15"/>
        <v>7.2731728642769804</v>
      </c>
      <c r="V14" s="55">
        <f t="shared" si="16"/>
        <v>7.2731728642769804</v>
      </c>
      <c r="W14" s="55">
        <f t="shared" si="17"/>
        <v>7.3196021964884599</v>
      </c>
      <c r="X14" s="41">
        <f t="shared" si="18"/>
        <v>7.2988853889720433</v>
      </c>
      <c r="Y14" s="41">
        <f t="shared" si="19"/>
        <v>7.2957983940773525</v>
      </c>
      <c r="Z14" s="30">
        <f t="shared" si="2"/>
        <v>3.5166743758061063E-3</v>
      </c>
      <c r="AA14" s="30">
        <f t="shared" si="3"/>
        <v>6.1207701675887474E-2</v>
      </c>
      <c r="AB14" s="30">
        <f t="shared" si="4"/>
        <v>-2.9985420757212094E-9</v>
      </c>
      <c r="AC14" s="30">
        <f t="shared" si="5"/>
        <v>-3.8687067115326411E-18</v>
      </c>
      <c r="AD14" s="30">
        <f t="shared" si="20"/>
        <v>5.024751760519791E-8</v>
      </c>
      <c r="AE14" s="30">
        <f t="shared" si="21"/>
        <v>3.0834020006212143E-3</v>
      </c>
      <c r="AF14" s="30">
        <f t="shared" si="6"/>
        <v>6.0774429300702586E-2</v>
      </c>
      <c r="AG14" s="30">
        <f t="shared" si="7"/>
        <v>-2.9991002386643022E-9</v>
      </c>
      <c r="AH14" s="30">
        <f t="shared" si="8"/>
        <v>-3.8687067115326411E-18</v>
      </c>
      <c r="AI14" s="30">
        <f t="shared" si="22"/>
        <v>5.0605952780332002E-8</v>
      </c>
      <c r="AK14" s="31" t="s">
        <v>85</v>
      </c>
      <c r="AL14">
        <v>1.8</v>
      </c>
      <c r="AM14" s="31"/>
      <c r="AN14" s="41"/>
      <c r="AP14" s="30">
        <f t="shared" si="9"/>
        <v>2.7297571415832041E-3</v>
      </c>
      <c r="AQ14" s="29">
        <f t="shared" si="23"/>
        <v>5.6178951274058933E-2</v>
      </c>
      <c r="AR14" s="29">
        <f t="shared" si="24"/>
        <v>5.6178951274058933E-2</v>
      </c>
      <c r="AS14" s="30">
        <f t="shared" si="25"/>
        <v>5.7454992809597853E-9</v>
      </c>
    </row>
    <row r="15" spans="1:45" s="45" customFormat="1" x14ac:dyDescent="0.3">
      <c r="A15" s="44">
        <v>92.011111111110949</v>
      </c>
      <c r="B15" s="45">
        <v>41.1</v>
      </c>
      <c r="C15" s="45">
        <v>7.32</v>
      </c>
      <c r="D15" s="44"/>
      <c r="E15" s="44"/>
      <c r="F15" s="44"/>
      <c r="G15" s="44">
        <v>92</v>
      </c>
      <c r="H15" s="46">
        <f t="shared" si="10"/>
        <v>0.41100000000000003</v>
      </c>
      <c r="I15" s="47">
        <f t="shared" si="11"/>
        <v>7.32</v>
      </c>
      <c r="J15" s="44">
        <f>$J$14+($J$21-$J$14)*(G15-$G$14)/($G$21-$G$14)</f>
        <v>820.99739921470723</v>
      </c>
      <c r="K15" s="45">
        <v>0.41299999999999998</v>
      </c>
      <c r="L15" s="45">
        <v>7.32</v>
      </c>
      <c r="M15" s="48">
        <f>900/1000/14</f>
        <v>6.4285714285714293E-2</v>
      </c>
      <c r="N15" s="48">
        <f>800/1000/14</f>
        <v>5.7142857142857148E-2</v>
      </c>
      <c r="O15" s="48">
        <f>700/1000/14</f>
        <v>4.9999999999999996E-2</v>
      </c>
      <c r="P15" s="48">
        <f>600/1000/14</f>
        <v>4.2857142857142858E-2</v>
      </c>
      <c r="Q15" s="54">
        <v>0.41099999999999998</v>
      </c>
      <c r="R15" s="54">
        <v>7.32</v>
      </c>
      <c r="S15" s="55">
        <f t="shared" si="1"/>
        <v>7.3739160560175074</v>
      </c>
      <c r="T15" s="55">
        <f t="shared" si="14"/>
        <v>7.3241560910155297</v>
      </c>
      <c r="U15" s="55">
        <f t="shared" si="15"/>
        <v>7.2675699927897304</v>
      </c>
      <c r="V15" s="55">
        <f t="shared" si="16"/>
        <v>7.2020426272689173</v>
      </c>
      <c r="W15" s="55">
        <f t="shared" si="17"/>
        <v>7.374477204047257</v>
      </c>
      <c r="X15" s="47">
        <f t="shared" si="18"/>
        <v>7.386172086220407</v>
      </c>
      <c r="Y15" s="47">
        <f t="shared" si="19"/>
        <v>7.3848565233336396</v>
      </c>
      <c r="Z15" s="49">
        <f t="shared" si="2"/>
        <v>1.8383656898182399E-3</v>
      </c>
      <c r="AA15" s="49">
        <f t="shared" si="3"/>
        <v>6.6124079975532532E-2</v>
      </c>
      <c r="AB15" s="49">
        <f t="shared" si="4"/>
        <v>-2.6349453345420193E-9</v>
      </c>
      <c r="AC15" s="49">
        <f t="shared" si="5"/>
        <v>-3.3975180735895628E-18</v>
      </c>
      <c r="AD15" s="49">
        <f t="shared" si="20"/>
        <v>4.1098683811017389E-8</v>
      </c>
      <c r="AE15" s="49">
        <f t="shared" si="21"/>
        <v>1.6385450758088552E-3</v>
      </c>
      <c r="AF15" s="49">
        <f t="shared" si="6"/>
        <v>6.5924259361523144E-2</v>
      </c>
      <c r="AG15" s="49">
        <f t="shared" si="7"/>
        <v>-2.6352027533584358E-9</v>
      </c>
      <c r="AH15" s="49">
        <f t="shared" si="8"/>
        <v>-3.3975180735895628E-18</v>
      </c>
      <c r="AI15" s="49">
        <f t="shared" si="22"/>
        <v>4.1223368510565894E-8</v>
      </c>
      <c r="AK15" s="50" t="s">
        <v>86</v>
      </c>
      <c r="AL15" s="51">
        <v>44.999600000000001</v>
      </c>
      <c r="AM15" s="50"/>
      <c r="AN15" s="48"/>
      <c r="AR15" s="45" t="s">
        <v>87</v>
      </c>
      <c r="AS15" s="49">
        <f>AVERAGE(AS5:AS14)</f>
        <v>6.416821431430111E-9</v>
      </c>
    </row>
    <row r="16" spans="1:45" x14ac:dyDescent="0.3">
      <c r="A16" s="39">
        <v>93.020833333335759</v>
      </c>
      <c r="B16">
        <v>41.5</v>
      </c>
      <c r="C16">
        <v>7.29</v>
      </c>
      <c r="D16" s="39"/>
      <c r="E16" s="39"/>
      <c r="F16" s="39"/>
      <c r="G16" s="39">
        <v>93</v>
      </c>
      <c r="H16" s="40">
        <f t="shared" si="10"/>
        <v>0.41499999999999998</v>
      </c>
      <c r="I16" s="41">
        <f t="shared" si="11"/>
        <v>7.29</v>
      </c>
      <c r="J16" s="39">
        <f t="shared" ref="J16:J20" si="27">$J$14+($J$21-$J$14)*(G16-$G$14)/($G$21-$G$14)</f>
        <v>834.32041622827512</v>
      </c>
      <c r="K16">
        <v>0.41499999999999998</v>
      </c>
      <c r="L16">
        <v>7.28</v>
      </c>
      <c r="M16" s="29">
        <f>M15</f>
        <v>6.4285714285714293E-2</v>
      </c>
      <c r="N16" s="29">
        <f>N15</f>
        <v>5.7142857142857148E-2</v>
      </c>
      <c r="O16" s="29">
        <f>O15</f>
        <v>4.9999999999999996E-2</v>
      </c>
      <c r="P16" s="29">
        <f>P15</f>
        <v>4.2857142857142858E-2</v>
      </c>
      <c r="Q16" s="54">
        <v>0.41499999999999998</v>
      </c>
      <c r="R16" s="54">
        <v>7.29</v>
      </c>
      <c r="S16" s="55">
        <f t="shared" si="1"/>
        <v>7.3698300618679626</v>
      </c>
      <c r="T16" s="55">
        <f>-LOG10(($AS$15*Q16+(($AS$15*Q16)^2-4*N16*(-$AS$15*Q16*10^(-8.89)))^0.5)/(2*N16))</f>
        <v>7.3200577424810724</v>
      </c>
      <c r="U16" s="55">
        <f t="shared" si="15"/>
        <v>7.2634590560277283</v>
      </c>
      <c r="V16" s="55">
        <f t="shared" si="16"/>
        <v>7.1979188609654443</v>
      </c>
      <c r="W16" s="55">
        <f t="shared" si="17"/>
        <v>7.3703913565260128</v>
      </c>
      <c r="X16" s="41">
        <f t="shared" si="18"/>
        <v>7.3825252566490436</v>
      </c>
      <c r="Y16" s="41">
        <f t="shared" si="19"/>
        <v>7.3811614146319586</v>
      </c>
      <c r="Z16" s="30">
        <f t="shared" si="2"/>
        <v>1.9052359883487686E-3</v>
      </c>
      <c r="AA16" s="30">
        <f t="shared" si="3"/>
        <v>6.6190950274063062E-2</v>
      </c>
      <c r="AB16" s="30">
        <f t="shared" si="4"/>
        <v>-2.6605264746356363E-9</v>
      </c>
      <c r="AC16" s="30">
        <f t="shared" si="5"/>
        <v>-3.4305839429189014E-18</v>
      </c>
      <c r="AD16" s="30">
        <f t="shared" si="20"/>
        <v>4.1445248061119288E-8</v>
      </c>
      <c r="AE16" s="30">
        <f t="shared" si="21"/>
        <v>1.6978810876041245E-3</v>
      </c>
      <c r="AF16" s="30">
        <f t="shared" si="6"/>
        <v>6.5983595373318424E-2</v>
      </c>
      <c r="AG16" s="30">
        <f t="shared" si="7"/>
        <v>-2.6607935994935618E-9</v>
      </c>
      <c r="AH16" s="30">
        <f t="shared" si="8"/>
        <v>-3.4305839429189014E-18</v>
      </c>
      <c r="AI16" s="30">
        <f t="shared" si="22"/>
        <v>4.1575605733579856E-8</v>
      </c>
      <c r="AK16" s="31" t="s">
        <v>14</v>
      </c>
      <c r="AL16">
        <v>7.49</v>
      </c>
      <c r="AM16" s="31"/>
      <c r="AN16" s="29"/>
      <c r="AS16" s="30"/>
    </row>
    <row r="17" spans="1:45" x14ac:dyDescent="0.3">
      <c r="A17" s="39">
        <v>94.002083333332848</v>
      </c>
      <c r="B17">
        <v>41</v>
      </c>
      <c r="C17">
        <v>7.34</v>
      </c>
      <c r="D17" s="39">
        <v>15.1</v>
      </c>
      <c r="E17" s="39"/>
      <c r="F17" s="39"/>
      <c r="G17" s="39">
        <v>94</v>
      </c>
      <c r="H17" s="40">
        <f t="shared" si="10"/>
        <v>0.41</v>
      </c>
      <c r="I17" s="41">
        <f t="shared" si="11"/>
        <v>7.34</v>
      </c>
      <c r="J17" s="39">
        <f t="shared" si="27"/>
        <v>847.64343324184313</v>
      </c>
      <c r="K17">
        <v>0.41299999999999998</v>
      </c>
      <c r="L17">
        <v>7.32</v>
      </c>
      <c r="M17" s="29">
        <f t="shared" ref="M17:P32" si="28">M16</f>
        <v>6.4285714285714293E-2</v>
      </c>
      <c r="N17" s="29">
        <f t="shared" si="28"/>
        <v>5.7142857142857148E-2</v>
      </c>
      <c r="O17" s="29">
        <f t="shared" si="28"/>
        <v>4.9999999999999996E-2</v>
      </c>
      <c r="P17" s="29">
        <f t="shared" si="28"/>
        <v>4.2857142857142858E-2</v>
      </c>
      <c r="Q17" s="54">
        <v>0.41</v>
      </c>
      <c r="R17" s="54">
        <v>7.34</v>
      </c>
      <c r="S17" s="55">
        <f t="shared" si="1"/>
        <v>7.3749435998279553</v>
      </c>
      <c r="T17" s="55">
        <f t="shared" ref="T17:T80" si="29">-LOG10(($AS$15*Q17+(($AS$15*Q17)^2-4*N17*(-$AS$15*Q17*10^(-8.89)))^0.5)/(2*N17))</f>
        <v>7.3251867580861241</v>
      </c>
      <c r="U17" s="55">
        <f t="shared" si="15"/>
        <v>7.2686038425630786</v>
      </c>
      <c r="V17" s="55">
        <f t="shared" si="16"/>
        <v>7.2030797210974136</v>
      </c>
      <c r="W17" s="55">
        <f t="shared" si="17"/>
        <v>7.3755047107911142</v>
      </c>
      <c r="X17" s="41">
        <f t="shared" si="18"/>
        <v>7.3870892459360729</v>
      </c>
      <c r="Y17" s="41">
        <f t="shared" si="19"/>
        <v>7.3857858135421006</v>
      </c>
      <c r="Z17" s="30">
        <f t="shared" si="2"/>
        <v>1.8215686998115605E-3</v>
      </c>
      <c r="AA17" s="30">
        <f t="shared" si="3"/>
        <v>6.6107282985525859E-2</v>
      </c>
      <c r="AB17" s="30">
        <f t="shared" si="4"/>
        <v>-2.628550151825435E-9</v>
      </c>
      <c r="AC17" s="30">
        <f t="shared" si="5"/>
        <v>-3.3892516062572277E-18</v>
      </c>
      <c r="AD17" s="30">
        <f t="shared" si="20"/>
        <v>4.101198161963714E-8</v>
      </c>
      <c r="AE17" s="30">
        <f t="shared" si="21"/>
        <v>1.6236388902470403E-3</v>
      </c>
      <c r="AF17" s="30">
        <f t="shared" si="6"/>
        <v>6.5909353175961333E-2</v>
      </c>
      <c r="AG17" s="30">
        <f t="shared" si="7"/>
        <v>-2.6288051348138733E-9</v>
      </c>
      <c r="AH17" s="30">
        <f t="shared" si="8"/>
        <v>-3.3892516062572277E-18</v>
      </c>
      <c r="AI17" s="30">
        <f t="shared" si="22"/>
        <v>4.1135254298037932E-8</v>
      </c>
      <c r="AK17" s="31" t="s">
        <v>88</v>
      </c>
      <c r="AL17" s="43">
        <v>17.829732499999999</v>
      </c>
      <c r="AM17" s="31"/>
      <c r="AN17" s="29"/>
      <c r="AS17" s="41">
        <f>AS15/AS1</f>
        <v>0.51071959970541769</v>
      </c>
    </row>
    <row r="18" spans="1:45" x14ac:dyDescent="0.3">
      <c r="A18" s="39">
        <v>95.010416666664241</v>
      </c>
      <c r="B18">
        <v>41.5</v>
      </c>
      <c r="C18">
        <v>7.37</v>
      </c>
      <c r="D18" s="39"/>
      <c r="E18" s="39"/>
      <c r="F18" s="39"/>
      <c r="G18" s="39">
        <v>95</v>
      </c>
      <c r="H18" s="40">
        <f t="shared" si="10"/>
        <v>0.41499999999999998</v>
      </c>
      <c r="I18" s="41">
        <f t="shared" si="11"/>
        <v>7.37</v>
      </c>
      <c r="J18" s="39">
        <f t="shared" si="27"/>
        <v>860.96645025541102</v>
      </c>
      <c r="K18">
        <v>0.43099999999999999</v>
      </c>
      <c r="L18">
        <v>7.29</v>
      </c>
      <c r="M18" s="29">
        <f t="shared" si="28"/>
        <v>6.4285714285714293E-2</v>
      </c>
      <c r="N18" s="29">
        <f t="shared" si="28"/>
        <v>5.7142857142857148E-2</v>
      </c>
      <c r="O18" s="29">
        <f t="shared" si="28"/>
        <v>4.9999999999999996E-2</v>
      </c>
      <c r="P18" s="29">
        <f t="shared" si="28"/>
        <v>4.2857142857142858E-2</v>
      </c>
      <c r="Q18" s="54">
        <v>0.41499999999999998</v>
      </c>
      <c r="R18" s="54">
        <v>7.37</v>
      </c>
      <c r="S18" s="55">
        <f t="shared" si="1"/>
        <v>7.3698300618679626</v>
      </c>
      <c r="T18" s="55">
        <f t="shared" si="29"/>
        <v>7.3200577424810724</v>
      </c>
      <c r="U18" s="55">
        <f t="shared" si="15"/>
        <v>7.2634590560277283</v>
      </c>
      <c r="V18" s="55">
        <f t="shared" si="16"/>
        <v>7.1979188609654443</v>
      </c>
      <c r="W18" s="55">
        <f t="shared" si="17"/>
        <v>7.3703913565260128</v>
      </c>
      <c r="X18" s="41">
        <f t="shared" si="18"/>
        <v>7.3825252566490436</v>
      </c>
      <c r="Y18" s="41">
        <f t="shared" si="19"/>
        <v>7.3811614146319586</v>
      </c>
      <c r="Z18" s="30">
        <f t="shared" si="2"/>
        <v>1.9052359883487686E-3</v>
      </c>
      <c r="AA18" s="30">
        <f t="shared" si="3"/>
        <v>6.6190950274063062E-2</v>
      </c>
      <c r="AB18" s="30">
        <f t="shared" si="4"/>
        <v>-2.6605264746356363E-9</v>
      </c>
      <c r="AC18" s="30">
        <f t="shared" si="5"/>
        <v>-3.4305839429189014E-18</v>
      </c>
      <c r="AD18" s="30">
        <f t="shared" si="20"/>
        <v>4.1445248061119288E-8</v>
      </c>
      <c r="AE18" s="30">
        <f t="shared" si="21"/>
        <v>1.6978810876041245E-3</v>
      </c>
      <c r="AF18" s="30">
        <f t="shared" si="6"/>
        <v>6.5983595373318424E-2</v>
      </c>
      <c r="AG18" s="30">
        <f t="shared" si="7"/>
        <v>-2.6607935994935618E-9</v>
      </c>
      <c r="AH18" s="30">
        <f t="shared" si="8"/>
        <v>-3.4305839429189014E-18</v>
      </c>
      <c r="AI18" s="30">
        <f t="shared" si="22"/>
        <v>4.1575605733579856E-8</v>
      </c>
      <c r="AK18" s="31" t="s">
        <v>89</v>
      </c>
      <c r="AL18">
        <v>0.58499999999999996</v>
      </c>
    </row>
    <row r="19" spans="1:45" x14ac:dyDescent="0.3">
      <c r="A19" s="39">
        <v>96.013888888890506</v>
      </c>
      <c r="B19">
        <v>41.7</v>
      </c>
      <c r="C19">
        <v>7.24</v>
      </c>
      <c r="D19" s="39"/>
      <c r="E19" s="39"/>
      <c r="F19" s="39"/>
      <c r="G19" s="39">
        <v>96</v>
      </c>
      <c r="H19" s="40">
        <f t="shared" si="10"/>
        <v>0.41700000000000004</v>
      </c>
      <c r="I19" s="41">
        <f t="shared" si="11"/>
        <v>7.24</v>
      </c>
      <c r="J19" s="39">
        <f t="shared" si="27"/>
        <v>874.28946726897902</v>
      </c>
      <c r="K19">
        <v>0.41199999999999998</v>
      </c>
      <c r="L19">
        <v>7.26</v>
      </c>
      <c r="M19" s="29">
        <f t="shared" si="28"/>
        <v>6.4285714285714293E-2</v>
      </c>
      <c r="N19" s="29">
        <f t="shared" si="28"/>
        <v>5.7142857142857148E-2</v>
      </c>
      <c r="O19" s="29">
        <f t="shared" si="28"/>
        <v>4.9999999999999996E-2</v>
      </c>
      <c r="P19" s="29">
        <f t="shared" si="28"/>
        <v>4.2857142857142858E-2</v>
      </c>
      <c r="Q19" s="54">
        <v>0.41699999999999998</v>
      </c>
      <c r="R19" s="54">
        <v>7.24</v>
      </c>
      <c r="S19" s="55">
        <f t="shared" si="1"/>
        <v>7.3678014147017858</v>
      </c>
      <c r="T19" s="55">
        <f t="shared" si="29"/>
        <v>7.3180230000278428</v>
      </c>
      <c r="U19" s="55">
        <f t="shared" si="15"/>
        <v>7.2614181036745276</v>
      </c>
      <c r="V19" s="55">
        <f t="shared" si="16"/>
        <v>7.1958715804618452</v>
      </c>
      <c r="W19" s="55">
        <f t="shared" si="17"/>
        <v>7.3683627817062982</v>
      </c>
      <c r="X19" s="41">
        <f t="shared" si="18"/>
        <v>7.3807147795257979</v>
      </c>
      <c r="Y19" s="41">
        <f t="shared" si="19"/>
        <v>7.3793269438000033</v>
      </c>
      <c r="Z19" s="30">
        <f t="shared" si="2"/>
        <v>1.9384818062119181E-3</v>
      </c>
      <c r="AA19" s="30">
        <f t="shared" si="3"/>
        <v>6.6224196091926216E-2</v>
      </c>
      <c r="AB19" s="30">
        <f t="shared" si="4"/>
        <v>-2.6733172885885385E-9</v>
      </c>
      <c r="AC19" s="30">
        <f t="shared" si="5"/>
        <v>-3.4471168775835707E-18</v>
      </c>
      <c r="AD19" s="30">
        <f t="shared" si="20"/>
        <v>4.1618384717691426E-8</v>
      </c>
      <c r="AE19" s="30">
        <f t="shared" si="21"/>
        <v>1.727377213829424E-3</v>
      </c>
      <c r="AF19" s="30">
        <f t="shared" si="6"/>
        <v>6.6013091499543722E-2</v>
      </c>
      <c r="AG19" s="30">
        <f t="shared" si="7"/>
        <v>-2.6735892439850357E-9</v>
      </c>
      <c r="AH19" s="30">
        <f t="shared" si="8"/>
        <v>-3.4471168775835707E-18</v>
      </c>
      <c r="AI19" s="30">
        <f t="shared" si="22"/>
        <v>4.1751593566386925E-8</v>
      </c>
      <c r="AK19" s="31" t="s">
        <v>90</v>
      </c>
      <c r="AL19" s="41">
        <v>0.83988000000000007</v>
      </c>
      <c r="AM19" s="31"/>
    </row>
    <row r="20" spans="1:45" x14ac:dyDescent="0.3">
      <c r="A20" s="39">
        <v>97.017361111109494</v>
      </c>
      <c r="B20">
        <v>42.5</v>
      </c>
      <c r="C20">
        <v>7.33</v>
      </c>
      <c r="D20" s="39">
        <v>7.8</v>
      </c>
      <c r="E20" s="39"/>
      <c r="F20" s="39"/>
      <c r="G20" s="39">
        <v>97</v>
      </c>
      <c r="H20" s="40">
        <f t="shared" si="10"/>
        <v>0.42499999999999999</v>
      </c>
      <c r="I20" s="41">
        <f t="shared" si="11"/>
        <v>7.33</v>
      </c>
      <c r="J20" s="39">
        <f t="shared" si="27"/>
        <v>887.61248428254692</v>
      </c>
      <c r="K20">
        <v>0.42099999999999999</v>
      </c>
      <c r="L20">
        <v>7.33</v>
      </c>
      <c r="M20" s="29">
        <f t="shared" si="28"/>
        <v>6.4285714285714293E-2</v>
      </c>
      <c r="N20" s="29">
        <f t="shared" si="28"/>
        <v>5.7142857142857148E-2</v>
      </c>
      <c r="O20" s="29">
        <f t="shared" si="28"/>
        <v>4.9999999999999996E-2</v>
      </c>
      <c r="P20" s="29">
        <f t="shared" si="28"/>
        <v>4.2857142857142858E-2</v>
      </c>
      <c r="Q20" s="54">
        <v>0.42499999999999999</v>
      </c>
      <c r="R20" s="54">
        <v>7.33</v>
      </c>
      <c r="S20" s="55">
        <f t="shared" si="1"/>
        <v>7.3597804304933332</v>
      </c>
      <c r="T20" s="55">
        <f t="shared" si="29"/>
        <v>7.3099781640941375</v>
      </c>
      <c r="U20" s="55">
        <f t="shared" si="15"/>
        <v>7.2533489723354494</v>
      </c>
      <c r="V20" s="55">
        <f t="shared" si="16"/>
        <v>7.1877776961088387</v>
      </c>
      <c r="W20" s="55">
        <f t="shared" si="17"/>
        <v>7.3603420806278557</v>
      </c>
      <c r="X20" s="41">
        <f t="shared" si="18"/>
        <v>7.3735572025733287</v>
      </c>
      <c r="Y20" s="41">
        <f t="shared" si="19"/>
        <v>7.3720743658814154</v>
      </c>
      <c r="Z20" s="30">
        <f t="shared" si="2"/>
        <v>2.0702195005777536E-3</v>
      </c>
      <c r="AA20" s="30">
        <f t="shared" si="3"/>
        <v>6.6355933786292051E-2</v>
      </c>
      <c r="AB20" s="30">
        <f t="shared" si="4"/>
        <v>-2.7244821490142716E-9</v>
      </c>
      <c r="AC20" s="30">
        <f t="shared" si="5"/>
        <v>-3.5132486162422483E-18</v>
      </c>
      <c r="AD20" s="30">
        <f t="shared" si="20"/>
        <v>4.2309977796996073E-8</v>
      </c>
      <c r="AE20" s="30">
        <f t="shared" si="21"/>
        <v>1.8442336333330974E-3</v>
      </c>
      <c r="AF20" s="30">
        <f t="shared" si="6"/>
        <v>6.6129947919047388E-2</v>
      </c>
      <c r="AG20" s="30">
        <f t="shared" si="7"/>
        <v>-2.7247732752064383E-9</v>
      </c>
      <c r="AH20" s="30">
        <f t="shared" si="8"/>
        <v>-3.5132486162422483E-18</v>
      </c>
      <c r="AI20" s="30">
        <f t="shared" si="22"/>
        <v>4.2454686096235381E-8</v>
      </c>
      <c r="AK20" s="31" t="s">
        <v>91</v>
      </c>
      <c r="AL20" s="41">
        <v>1.4248799999999999</v>
      </c>
      <c r="AM20" s="31"/>
      <c r="AN20" s="41"/>
    </row>
    <row r="21" spans="1:45" x14ac:dyDescent="0.3">
      <c r="A21" s="39">
        <v>98.01875000000291</v>
      </c>
      <c r="B21">
        <v>40.5</v>
      </c>
      <c r="C21">
        <v>7.28</v>
      </c>
      <c r="D21" s="39"/>
      <c r="E21" s="39">
        <v>919.26644228094574</v>
      </c>
      <c r="F21" s="39">
        <v>882.6045603112841</v>
      </c>
      <c r="G21" s="39">
        <v>98</v>
      </c>
      <c r="H21" s="40">
        <f t="shared" si="10"/>
        <v>0.40500000000000003</v>
      </c>
      <c r="I21" s="41">
        <f t="shared" si="11"/>
        <v>7.28</v>
      </c>
      <c r="J21" s="42">
        <f>AVERAGE(E21:F21)</f>
        <v>900.93550129611492</v>
      </c>
      <c r="K21">
        <v>0.41599999999999998</v>
      </c>
      <c r="L21">
        <v>7.3230000000000004</v>
      </c>
      <c r="M21" s="29">
        <f t="shared" si="28"/>
        <v>6.4285714285714293E-2</v>
      </c>
      <c r="N21" s="29">
        <f t="shared" si="28"/>
        <v>5.7142857142857148E-2</v>
      </c>
      <c r="O21" s="29">
        <f t="shared" si="28"/>
        <v>4.9999999999999996E-2</v>
      </c>
      <c r="P21" s="29">
        <f t="shared" si="28"/>
        <v>4.2857142857142858E-2</v>
      </c>
      <c r="Q21" s="54">
        <v>0.40500000000000003</v>
      </c>
      <c r="R21" s="54">
        <v>7.28</v>
      </c>
      <c r="S21" s="55">
        <f t="shared" si="1"/>
        <v>7.3801181697149323</v>
      </c>
      <c r="T21" s="55">
        <f t="shared" si="29"/>
        <v>7.3303771569828733</v>
      </c>
      <c r="U21" s="55">
        <f t="shared" si="15"/>
        <v>7.2738103737526378</v>
      </c>
      <c r="V21" s="55">
        <f t="shared" si="16"/>
        <v>7.2083026976731119</v>
      </c>
      <c r="W21" s="55">
        <f t="shared" si="17"/>
        <v>7.380679092832473</v>
      </c>
      <c r="X21" s="41">
        <f t="shared" si="18"/>
        <v>7.3917082984267664</v>
      </c>
      <c r="Y21" s="41">
        <f t="shared" si="19"/>
        <v>7.3904658820949791</v>
      </c>
      <c r="Z21" s="30">
        <f t="shared" si="2"/>
        <v>1.7371026852296225E-3</v>
      </c>
      <c r="AA21" s="30">
        <f t="shared" si="3"/>
        <v>6.6022816970943921E-2</v>
      </c>
      <c r="AB21" s="30">
        <f t="shared" si="4"/>
        <v>-2.5965748579737032E-9</v>
      </c>
      <c r="AC21" s="30">
        <f t="shared" si="5"/>
        <v>-3.3479192695955548E-18</v>
      </c>
      <c r="AD21" s="30">
        <f t="shared" si="20"/>
        <v>4.0578099392187328E-8</v>
      </c>
      <c r="AE21" s="30">
        <f t="shared" si="21"/>
        <v>1.5486699407623004E-3</v>
      </c>
      <c r="AF21" s="30">
        <f t="shared" si="6"/>
        <v>6.5834384226476597E-2</v>
      </c>
      <c r="AG21" s="30">
        <f t="shared" si="7"/>
        <v>-2.5968176063722874E-9</v>
      </c>
      <c r="AH21" s="30">
        <f t="shared" si="8"/>
        <v>-3.3479192695955548E-18</v>
      </c>
      <c r="AI21" s="30">
        <f t="shared" si="22"/>
        <v>4.0694350178248177E-8</v>
      </c>
      <c r="AK21" s="31" t="s">
        <v>92</v>
      </c>
      <c r="AL21" s="43">
        <v>12.513146721127393</v>
      </c>
      <c r="AM21" s="31"/>
      <c r="AN21" s="29"/>
    </row>
    <row r="22" spans="1:45" x14ac:dyDescent="0.3">
      <c r="A22" s="39">
        <v>99.006944444445253</v>
      </c>
      <c r="B22">
        <v>41.7</v>
      </c>
      <c r="C22">
        <v>7.31</v>
      </c>
      <c r="D22" s="39">
        <v>0</v>
      </c>
      <c r="E22" s="39"/>
      <c r="F22" s="39"/>
      <c r="G22" s="39">
        <v>99</v>
      </c>
      <c r="H22" s="40">
        <f t="shared" si="10"/>
        <v>0.41700000000000004</v>
      </c>
      <c r="I22" s="41">
        <f t="shared" si="11"/>
        <v>7.31</v>
      </c>
      <c r="J22" s="39">
        <f>$J$21+($J$28-$J$21)*(G22-$G$21)/($G$28-$G$21)</f>
        <v>896.62410560285969</v>
      </c>
      <c r="K22">
        <v>0.41599999999999998</v>
      </c>
      <c r="L22">
        <v>7.33</v>
      </c>
      <c r="M22" s="29">
        <f t="shared" si="28"/>
        <v>6.4285714285714293E-2</v>
      </c>
      <c r="N22" s="29">
        <f t="shared" si="28"/>
        <v>5.7142857142857148E-2</v>
      </c>
      <c r="O22" s="29">
        <f t="shared" si="28"/>
        <v>4.9999999999999996E-2</v>
      </c>
      <c r="P22" s="29">
        <f t="shared" si="28"/>
        <v>4.2857142857142858E-2</v>
      </c>
      <c r="Q22" s="54">
        <v>0.41699999999999998</v>
      </c>
      <c r="R22" s="54">
        <v>7.31</v>
      </c>
      <c r="S22" s="55">
        <f t="shared" si="1"/>
        <v>7.3678014147017858</v>
      </c>
      <c r="T22" s="55">
        <f t="shared" si="29"/>
        <v>7.3180230000278428</v>
      </c>
      <c r="U22" s="55">
        <f t="shared" si="15"/>
        <v>7.2614181036745276</v>
      </c>
      <c r="V22" s="55">
        <f t="shared" si="16"/>
        <v>7.1958715804618452</v>
      </c>
      <c r="W22" s="55">
        <f t="shared" si="17"/>
        <v>7.3683627817062982</v>
      </c>
      <c r="X22" s="41">
        <f t="shared" si="18"/>
        <v>7.3807147795257979</v>
      </c>
      <c r="Y22" s="41">
        <f t="shared" si="19"/>
        <v>7.3793269438000033</v>
      </c>
      <c r="Z22" s="30">
        <f t="shared" si="2"/>
        <v>1.9384818062119181E-3</v>
      </c>
      <c r="AA22" s="30">
        <f t="shared" si="3"/>
        <v>6.6224196091926216E-2</v>
      </c>
      <c r="AB22" s="30">
        <f t="shared" si="4"/>
        <v>-2.6733172885885385E-9</v>
      </c>
      <c r="AC22" s="30">
        <f t="shared" si="5"/>
        <v>-3.4471168775835707E-18</v>
      </c>
      <c r="AD22" s="30">
        <f t="shared" si="20"/>
        <v>4.1618384717691426E-8</v>
      </c>
      <c r="AE22" s="30">
        <f t="shared" si="21"/>
        <v>1.727377213829424E-3</v>
      </c>
      <c r="AF22" s="30">
        <f t="shared" si="6"/>
        <v>6.6013091499543722E-2</v>
      </c>
      <c r="AG22" s="30">
        <f t="shared" si="7"/>
        <v>-2.6735892439850357E-9</v>
      </c>
      <c r="AH22" s="30">
        <f t="shared" si="8"/>
        <v>-3.4471168775835707E-18</v>
      </c>
      <c r="AI22" s="30">
        <f t="shared" si="22"/>
        <v>4.1751593566386925E-8</v>
      </c>
      <c r="AK22" s="31" t="s">
        <v>93</v>
      </c>
      <c r="AL22" s="43">
        <v>30.478175213675215</v>
      </c>
      <c r="AM22" s="31"/>
      <c r="AN22" s="29"/>
    </row>
    <row r="23" spans="1:45" x14ac:dyDescent="0.3">
      <c r="A23" s="39">
        <v>100.0180555555562</v>
      </c>
      <c r="B23">
        <v>41.5</v>
      </c>
      <c r="C23">
        <v>7.31</v>
      </c>
      <c r="D23" s="39"/>
      <c r="E23" s="39"/>
      <c r="F23" s="39"/>
      <c r="G23" s="39">
        <v>100</v>
      </c>
      <c r="H23" s="40">
        <f t="shared" si="10"/>
        <v>0.41499999999999998</v>
      </c>
      <c r="I23" s="41">
        <f t="shared" si="11"/>
        <v>7.31</v>
      </c>
      <c r="J23" s="39">
        <f t="shared" ref="J23:J27" si="30">$J$21+($J$28-$J$21)*(G23-$G$21)/($G$28-$G$21)</f>
        <v>892.31270990960434</v>
      </c>
      <c r="K23">
        <v>0.41499999999999998</v>
      </c>
      <c r="L23">
        <v>7.32</v>
      </c>
      <c r="M23" s="29">
        <f t="shared" si="28"/>
        <v>6.4285714285714293E-2</v>
      </c>
      <c r="N23" s="29">
        <f t="shared" si="28"/>
        <v>5.7142857142857148E-2</v>
      </c>
      <c r="O23" s="29">
        <f t="shared" si="28"/>
        <v>4.9999999999999996E-2</v>
      </c>
      <c r="P23" s="29">
        <f t="shared" si="28"/>
        <v>4.2857142857142858E-2</v>
      </c>
      <c r="Q23" s="54">
        <v>0.41499999999999998</v>
      </c>
      <c r="R23" s="54">
        <v>7.31</v>
      </c>
      <c r="S23" s="55">
        <f t="shared" si="1"/>
        <v>7.3698300618679626</v>
      </c>
      <c r="T23" s="55">
        <f t="shared" si="29"/>
        <v>7.3200577424810724</v>
      </c>
      <c r="U23" s="55">
        <f t="shared" si="15"/>
        <v>7.2634590560277283</v>
      </c>
      <c r="V23" s="55">
        <f t="shared" si="16"/>
        <v>7.1979188609654443</v>
      </c>
      <c r="W23" s="55">
        <f t="shared" si="17"/>
        <v>7.3703913565260128</v>
      </c>
      <c r="X23" s="41">
        <f t="shared" si="18"/>
        <v>7.3825252566490436</v>
      </c>
      <c r="Y23" s="41">
        <f t="shared" si="19"/>
        <v>7.3811614146319586</v>
      </c>
      <c r="Z23" s="30">
        <f t="shared" si="2"/>
        <v>1.9052359883487686E-3</v>
      </c>
      <c r="AA23" s="30">
        <f t="shared" si="3"/>
        <v>6.6190950274063062E-2</v>
      </c>
      <c r="AB23" s="30">
        <f t="shared" si="4"/>
        <v>-2.6605264746356363E-9</v>
      </c>
      <c r="AC23" s="30">
        <f t="shared" si="5"/>
        <v>-3.4305839429189014E-18</v>
      </c>
      <c r="AD23" s="30">
        <f t="shared" si="20"/>
        <v>4.1445248061119288E-8</v>
      </c>
      <c r="AE23" s="30">
        <f t="shared" si="21"/>
        <v>1.6978810876041245E-3</v>
      </c>
      <c r="AF23" s="30">
        <f t="shared" si="6"/>
        <v>6.5983595373318424E-2</v>
      </c>
      <c r="AG23" s="30">
        <f t="shared" si="7"/>
        <v>-2.6607935994935618E-9</v>
      </c>
      <c r="AH23" s="30">
        <f t="shared" si="8"/>
        <v>-3.4305839429189014E-18</v>
      </c>
      <c r="AI23" s="30">
        <f t="shared" si="22"/>
        <v>4.1575605733579856E-8</v>
      </c>
      <c r="AK23" s="31" t="s">
        <v>94</v>
      </c>
      <c r="AL23" s="43">
        <v>606.21090499999991</v>
      </c>
      <c r="AM23" s="31"/>
      <c r="AN23" s="29"/>
    </row>
    <row r="24" spans="1:45" x14ac:dyDescent="0.3">
      <c r="A24" s="39">
        <v>101.02083333333576</v>
      </c>
      <c r="B24">
        <v>33.1</v>
      </c>
      <c r="C24">
        <v>7.43</v>
      </c>
      <c r="D24" s="39">
        <v>6.2</v>
      </c>
      <c r="E24" s="39"/>
      <c r="F24" s="39"/>
      <c r="G24" s="39">
        <v>101</v>
      </c>
      <c r="H24" s="40">
        <f t="shared" si="10"/>
        <v>0.33100000000000002</v>
      </c>
      <c r="I24" s="41">
        <f t="shared" si="11"/>
        <v>7.43</v>
      </c>
      <c r="J24" s="39">
        <f t="shared" si="30"/>
        <v>888.0013142163491</v>
      </c>
      <c r="K24">
        <v>0.33500000000000002</v>
      </c>
      <c r="L24">
        <v>7.39</v>
      </c>
      <c r="M24" s="29">
        <f t="shared" si="28"/>
        <v>6.4285714285714293E-2</v>
      </c>
      <c r="N24" s="29">
        <f t="shared" si="28"/>
        <v>5.7142857142857148E-2</v>
      </c>
      <c r="O24" s="29">
        <f t="shared" si="28"/>
        <v>4.9999999999999996E-2</v>
      </c>
      <c r="P24" s="29">
        <f t="shared" si="28"/>
        <v>4.2857142857142858E-2</v>
      </c>
      <c r="Q24" s="54">
        <v>0.33100000000000002</v>
      </c>
      <c r="R24" s="54">
        <v>7.43</v>
      </c>
      <c r="S24" s="55">
        <f t="shared" si="1"/>
        <v>7.4649453481869399</v>
      </c>
      <c r="T24" s="55">
        <f t="shared" si="29"/>
        <v>7.4154891138014749</v>
      </c>
      <c r="U24" s="55">
        <f t="shared" si="15"/>
        <v>7.3592131410256352</v>
      </c>
      <c r="V24" s="55">
        <f t="shared" si="16"/>
        <v>7.294002524115978</v>
      </c>
      <c r="W24" s="55">
        <f t="shared" si="17"/>
        <v>7.4655028951261038</v>
      </c>
      <c r="X24" s="41">
        <f t="shared" si="18"/>
        <v>7.4675453487458219</v>
      </c>
      <c r="Y24" s="41">
        <f t="shared" si="19"/>
        <v>7.467274123002654</v>
      </c>
      <c r="Z24" s="30">
        <f t="shared" si="2"/>
        <v>3.8550578180082369E-4</v>
      </c>
      <c r="AA24" s="30">
        <f t="shared" si="3"/>
        <v>6.467122006751512E-2</v>
      </c>
      <c r="AB24" s="30">
        <f t="shared" si="4"/>
        <v>-2.1234712661527871E-9</v>
      </c>
      <c r="AC24" s="30">
        <f t="shared" si="5"/>
        <v>-2.7362006870027866E-18</v>
      </c>
      <c r="AD24" s="30">
        <f t="shared" si="20"/>
        <v>3.4076474051117008E-8</v>
      </c>
      <c r="AE24" s="30">
        <f t="shared" si="21"/>
        <v>3.4518312367422547E-4</v>
      </c>
      <c r="AF24" s="30">
        <f t="shared" si="6"/>
        <v>6.4630897409388516E-2</v>
      </c>
      <c r="AG24" s="30">
        <f t="shared" si="7"/>
        <v>-2.1235232117990415E-9</v>
      </c>
      <c r="AH24" s="30">
        <f t="shared" si="8"/>
        <v>-2.7362006870027866E-18</v>
      </c>
      <c r="AI24" s="30">
        <f t="shared" si="22"/>
        <v>3.4097762149455657E-8</v>
      </c>
    </row>
    <row r="25" spans="1:45" x14ac:dyDescent="0.3">
      <c r="A25" s="39">
        <v>102.02430555555475</v>
      </c>
      <c r="B25">
        <v>38.1</v>
      </c>
      <c r="C25">
        <v>7.38</v>
      </c>
      <c r="D25" s="39"/>
      <c r="E25" s="39"/>
      <c r="F25" s="39"/>
      <c r="G25" s="39">
        <v>102</v>
      </c>
      <c r="H25" s="40">
        <f t="shared" si="10"/>
        <v>0.38100000000000001</v>
      </c>
      <c r="I25" s="41">
        <f t="shared" si="11"/>
        <v>7.38</v>
      </c>
      <c r="J25" s="39">
        <f t="shared" si="30"/>
        <v>883.68991852309375</v>
      </c>
      <c r="K25">
        <v>0.38800000000000001</v>
      </c>
      <c r="L25">
        <v>7.34</v>
      </c>
      <c r="M25" s="29">
        <f t="shared" si="28"/>
        <v>6.4285714285714293E-2</v>
      </c>
      <c r="N25" s="29">
        <f t="shared" si="28"/>
        <v>5.7142857142857148E-2</v>
      </c>
      <c r="O25" s="29">
        <f t="shared" si="28"/>
        <v>4.9999999999999996E-2</v>
      </c>
      <c r="P25" s="29">
        <f t="shared" si="28"/>
        <v>4.2857142857142858E-2</v>
      </c>
      <c r="Q25" s="54">
        <v>0.38100000000000001</v>
      </c>
      <c r="R25" s="54">
        <v>7.38</v>
      </c>
      <c r="S25" s="55">
        <f t="shared" si="1"/>
        <v>7.405853946876273</v>
      </c>
      <c r="T25" s="55">
        <f t="shared" si="29"/>
        <v>7.356194204036969</v>
      </c>
      <c r="U25" s="55">
        <f t="shared" si="15"/>
        <v>7.2997103009712578</v>
      </c>
      <c r="V25" s="55">
        <f t="shared" si="16"/>
        <v>7.2342871692305311</v>
      </c>
      <c r="W25" s="55">
        <f t="shared" si="17"/>
        <v>7.406413905858356</v>
      </c>
      <c r="X25" s="41">
        <f t="shared" si="18"/>
        <v>7.4146913052126582</v>
      </c>
      <c r="Y25" s="41">
        <f t="shared" si="19"/>
        <v>7.4137501291637831</v>
      </c>
      <c r="Z25" s="30">
        <f t="shared" si="2"/>
        <v>1.3201761138571788E-3</v>
      </c>
      <c r="AA25" s="30">
        <f t="shared" si="3"/>
        <v>6.5605890399571473E-2</v>
      </c>
      <c r="AB25" s="30">
        <f t="shared" si="4"/>
        <v>-2.4431082490880397E-9</v>
      </c>
      <c r="AC25" s="30">
        <f t="shared" si="5"/>
        <v>-3.1495240536195216E-18</v>
      </c>
      <c r="AD25" s="30">
        <f t="shared" si="20"/>
        <v>3.8486524552853448E-8</v>
      </c>
      <c r="AE25" s="30">
        <f t="shared" si="21"/>
        <v>1.1782987285399778E-3</v>
      </c>
      <c r="AF25" s="30">
        <f t="shared" si="6"/>
        <v>6.5464013014254266E-2</v>
      </c>
      <c r="AG25" s="30">
        <f t="shared" si="7"/>
        <v>-2.4432910225660699E-9</v>
      </c>
      <c r="AH25" s="30">
        <f t="shared" si="8"/>
        <v>-3.1495240536195216E-18</v>
      </c>
      <c r="AI25" s="30">
        <f t="shared" si="22"/>
        <v>3.8570020601440754E-8</v>
      </c>
      <c r="AM25" s="31"/>
      <c r="AN25" s="29"/>
    </row>
    <row r="26" spans="1:45" x14ac:dyDescent="0.3">
      <c r="A26" s="39">
        <v>103.02083333333576</v>
      </c>
      <c r="B26">
        <v>39.200000000000003</v>
      </c>
      <c r="C26">
        <v>7.34</v>
      </c>
      <c r="D26" s="39"/>
      <c r="E26" s="39"/>
      <c r="F26" s="39"/>
      <c r="G26" s="39">
        <v>103</v>
      </c>
      <c r="H26" s="40">
        <f t="shared" si="10"/>
        <v>0.39200000000000002</v>
      </c>
      <c r="I26" s="41">
        <f t="shared" si="11"/>
        <v>7.34</v>
      </c>
      <c r="J26" s="39">
        <f t="shared" si="30"/>
        <v>879.37852282983852</v>
      </c>
      <c r="K26">
        <v>0.39500000000000002</v>
      </c>
      <c r="L26">
        <v>7.35</v>
      </c>
      <c r="M26" s="29">
        <f t="shared" si="28"/>
        <v>6.4285714285714293E-2</v>
      </c>
      <c r="N26" s="29">
        <f t="shared" si="28"/>
        <v>5.7142857142857148E-2</v>
      </c>
      <c r="O26" s="29">
        <f t="shared" si="28"/>
        <v>4.9999999999999996E-2</v>
      </c>
      <c r="P26" s="29">
        <f t="shared" si="28"/>
        <v>4.2857142857142858E-2</v>
      </c>
      <c r="Q26" s="54">
        <v>0.39200000000000002</v>
      </c>
      <c r="R26" s="54">
        <v>7.34</v>
      </c>
      <c r="S26" s="55">
        <f t="shared" si="1"/>
        <v>7.3938684365906182</v>
      </c>
      <c r="T26" s="55">
        <f t="shared" si="29"/>
        <v>7.3441703122214559</v>
      </c>
      <c r="U26" s="55">
        <f t="shared" si="15"/>
        <v>7.2876472560570544</v>
      </c>
      <c r="V26" s="55">
        <f t="shared" si="16"/>
        <v>7.2221841734450605</v>
      </c>
      <c r="W26" s="55">
        <f t="shared" si="17"/>
        <v>7.3944288508430009</v>
      </c>
      <c r="X26" s="41">
        <f t="shared" si="18"/>
        <v>7.4039855674064698</v>
      </c>
      <c r="Y26" s="41">
        <f t="shared" si="19"/>
        <v>7.4029046154203666</v>
      </c>
      <c r="Z26" s="30">
        <f t="shared" si="2"/>
        <v>1.5136694480891283E-3</v>
      </c>
      <c r="AA26" s="30">
        <f t="shared" si="3"/>
        <v>6.5799383733803424E-2</v>
      </c>
      <c r="AB26" s="30">
        <f t="shared" si="4"/>
        <v>-2.513444017132691E-9</v>
      </c>
      <c r="AC26" s="30">
        <f t="shared" si="5"/>
        <v>-3.2404551942752032E-18</v>
      </c>
      <c r="AD26" s="30">
        <f t="shared" si="20"/>
        <v>3.9447041100652309E-8</v>
      </c>
      <c r="AE26" s="30">
        <f t="shared" si="21"/>
        <v>1.35025892919999E-3</v>
      </c>
      <c r="AF26" s="30">
        <f t="shared" si="6"/>
        <v>6.5635973214914281E-2</v>
      </c>
      <c r="AG26" s="30">
        <f t="shared" si="7"/>
        <v>-2.5136545306603921E-9</v>
      </c>
      <c r="AH26" s="30">
        <f t="shared" si="8"/>
        <v>-3.2404551942752032E-18</v>
      </c>
      <c r="AI26" s="30">
        <f t="shared" si="22"/>
        <v>3.9545346441472201E-8</v>
      </c>
    </row>
    <row r="27" spans="1:45" x14ac:dyDescent="0.3">
      <c r="A27" s="39">
        <v>104.02777777778101</v>
      </c>
      <c r="B27">
        <v>42.2</v>
      </c>
      <c r="C27">
        <v>7.32</v>
      </c>
      <c r="D27" s="39">
        <v>29.799999999999997</v>
      </c>
      <c r="E27" s="39"/>
      <c r="F27" s="39"/>
      <c r="G27" s="39">
        <v>104</v>
      </c>
      <c r="H27" s="40">
        <f t="shared" si="10"/>
        <v>0.42200000000000004</v>
      </c>
      <c r="I27" s="41">
        <f t="shared" si="11"/>
        <v>7.32</v>
      </c>
      <c r="J27" s="39">
        <f t="shared" si="30"/>
        <v>875.06712713658317</v>
      </c>
      <c r="K27">
        <v>0.40699999999999997</v>
      </c>
      <c r="L27">
        <v>7.34</v>
      </c>
      <c r="M27" s="29">
        <f t="shared" si="28"/>
        <v>6.4285714285714293E-2</v>
      </c>
      <c r="N27" s="29">
        <f t="shared" si="28"/>
        <v>5.7142857142857148E-2</v>
      </c>
      <c r="O27" s="29">
        <f t="shared" si="28"/>
        <v>4.9999999999999996E-2</v>
      </c>
      <c r="P27" s="29">
        <f t="shared" si="28"/>
        <v>4.2857142857142858E-2</v>
      </c>
      <c r="Q27" s="54">
        <v>0.42199999999999999</v>
      </c>
      <c r="R27" s="54">
        <v>7.32</v>
      </c>
      <c r="S27" s="55">
        <f t="shared" si="1"/>
        <v>7.3627709383126358</v>
      </c>
      <c r="T27" s="55">
        <f t="shared" si="29"/>
        <v>7.3129775185635726</v>
      </c>
      <c r="U27" s="55">
        <f t="shared" si="15"/>
        <v>7.2563573371215808</v>
      </c>
      <c r="V27" s="55">
        <f t="shared" si="16"/>
        <v>7.1907952399877964</v>
      </c>
      <c r="W27" s="55">
        <f t="shared" si="17"/>
        <v>7.3633324834284926</v>
      </c>
      <c r="X27" s="41">
        <f t="shared" si="18"/>
        <v>7.3762256581880283</v>
      </c>
      <c r="Y27" s="41">
        <f t="shared" si="19"/>
        <v>7.3747782641536341</v>
      </c>
      <c r="Z27" s="30">
        <f t="shared" si="2"/>
        <v>2.0210498679946454E-3</v>
      </c>
      <c r="AA27" s="30">
        <f t="shared" si="3"/>
        <v>6.6306764153708939E-2</v>
      </c>
      <c r="AB27" s="30">
        <f t="shared" si="4"/>
        <v>-2.7052950274771133E-9</v>
      </c>
      <c r="AC27" s="30">
        <f t="shared" si="5"/>
        <v>-3.4884492142452447E-18</v>
      </c>
      <c r="AD27" s="30">
        <f t="shared" si="20"/>
        <v>4.2050807679915211E-8</v>
      </c>
      <c r="AE27" s="30">
        <f t="shared" si="21"/>
        <v>1.8006223479453715E-3</v>
      </c>
      <c r="AF27" s="30">
        <f t="shared" si="6"/>
        <v>6.6086336633659662E-2</v>
      </c>
      <c r="AG27" s="30">
        <f t="shared" si="7"/>
        <v>-2.7055789931309977E-9</v>
      </c>
      <c r="AH27" s="30">
        <f t="shared" si="8"/>
        <v>-3.4884492142452447E-18</v>
      </c>
      <c r="AI27" s="30">
        <f t="shared" si="22"/>
        <v>4.2191186215252906E-8</v>
      </c>
    </row>
    <row r="28" spans="1:45" x14ac:dyDescent="0.3">
      <c r="A28" s="39">
        <v>105.01388888889051</v>
      </c>
      <c r="B28">
        <v>42</v>
      </c>
      <c r="C28">
        <v>7.29</v>
      </c>
      <c r="D28" s="39"/>
      <c r="E28" s="39">
        <v>879.56240758293836</v>
      </c>
      <c r="F28" s="39">
        <v>861.94905530371739</v>
      </c>
      <c r="G28" s="39">
        <v>105</v>
      </c>
      <c r="H28" s="40">
        <f t="shared" si="10"/>
        <v>0.42</v>
      </c>
      <c r="I28" s="41">
        <f t="shared" si="11"/>
        <v>7.29</v>
      </c>
      <c r="J28" s="42">
        <f>AVERAGE(E28:F28)</f>
        <v>870.75573144332793</v>
      </c>
      <c r="K28">
        <v>0.41299999999999998</v>
      </c>
      <c r="L28">
        <v>7.35</v>
      </c>
      <c r="M28" s="29">
        <f t="shared" si="28"/>
        <v>6.4285714285714293E-2</v>
      </c>
      <c r="N28" s="29">
        <f t="shared" si="28"/>
        <v>5.7142857142857148E-2</v>
      </c>
      <c r="O28" s="29">
        <f t="shared" si="28"/>
        <v>4.9999999999999996E-2</v>
      </c>
      <c r="P28" s="29">
        <f t="shared" si="28"/>
        <v>4.2857142857142858E-2</v>
      </c>
      <c r="Q28" s="54">
        <v>0.42</v>
      </c>
      <c r="R28" s="54">
        <v>7.29</v>
      </c>
      <c r="S28" s="55">
        <f t="shared" si="1"/>
        <v>7.3647761306722401</v>
      </c>
      <c r="T28" s="55">
        <f t="shared" si="29"/>
        <v>7.3149886734249883</v>
      </c>
      <c r="U28" s="55">
        <f t="shared" si="15"/>
        <v>7.2583745653890039</v>
      </c>
      <c r="V28" s="55">
        <f t="shared" si="16"/>
        <v>7.1928186560467031</v>
      </c>
      <c r="W28" s="55">
        <f t="shared" si="17"/>
        <v>7.3653376050106472</v>
      </c>
      <c r="X28" s="41">
        <f t="shared" si="18"/>
        <v>7.3780150024713915</v>
      </c>
      <c r="Y28" s="41">
        <f t="shared" si="19"/>
        <v>7.3765913587038492</v>
      </c>
      <c r="Z28" s="30">
        <f t="shared" si="2"/>
        <v>1.9881158831238574E-3</v>
      </c>
      <c r="AA28" s="30">
        <f t="shared" si="3"/>
        <v>6.6273830168838144E-2</v>
      </c>
      <c r="AB28" s="30">
        <f t="shared" si="4"/>
        <v>-2.6925038118054981E-9</v>
      </c>
      <c r="AC28" s="30">
        <f t="shared" si="5"/>
        <v>-3.4719162795805746E-18</v>
      </c>
      <c r="AD28" s="30">
        <f t="shared" si="20"/>
        <v>4.1877909836730969E-8</v>
      </c>
      <c r="AE28" s="30">
        <f t="shared" si="21"/>
        <v>1.7714087098950136E-3</v>
      </c>
      <c r="AF28" s="30">
        <f t="shared" si="6"/>
        <v>6.6057122995609313E-2</v>
      </c>
      <c r="AG28" s="30">
        <f t="shared" si="7"/>
        <v>-2.6927829847242588E-9</v>
      </c>
      <c r="AH28" s="30">
        <f t="shared" si="8"/>
        <v>-3.4719162795805746E-18</v>
      </c>
      <c r="AI28" s="30">
        <f t="shared" si="22"/>
        <v>4.2015413425686855E-8</v>
      </c>
    </row>
    <row r="29" spans="1:45" x14ac:dyDescent="0.3">
      <c r="A29" s="39">
        <v>106.02013888888905</v>
      </c>
      <c r="B29">
        <v>42.4</v>
      </c>
      <c r="C29">
        <v>7.33</v>
      </c>
      <c r="D29" s="39">
        <v>4.2</v>
      </c>
      <c r="E29" s="39"/>
      <c r="F29" s="39"/>
      <c r="G29" s="39">
        <v>106</v>
      </c>
      <c r="H29" s="40">
        <f t="shared" si="10"/>
        <v>0.42399999999999999</v>
      </c>
      <c r="I29" s="41">
        <f t="shared" si="11"/>
        <v>7.33</v>
      </c>
      <c r="J29" s="39">
        <f>$J$28+($J$35-$J$28)*(G29-$G$28)/($G$35-$G$28)</f>
        <v>870.3915553757937</v>
      </c>
      <c r="K29">
        <v>0.41799999999999998</v>
      </c>
      <c r="L29">
        <v>7.36</v>
      </c>
      <c r="M29" s="29">
        <f t="shared" si="28"/>
        <v>6.4285714285714293E-2</v>
      </c>
      <c r="N29" s="29">
        <f t="shared" si="28"/>
        <v>5.7142857142857148E-2</v>
      </c>
      <c r="O29" s="29">
        <f t="shared" si="28"/>
        <v>4.9999999999999996E-2</v>
      </c>
      <c r="P29" s="29">
        <f t="shared" si="28"/>
        <v>4.2857142857142858E-2</v>
      </c>
      <c r="Q29" s="54">
        <v>0.42399999999999999</v>
      </c>
      <c r="R29" s="54">
        <v>7.33</v>
      </c>
      <c r="S29" s="55">
        <f t="shared" si="1"/>
        <v>7.3607749764817125</v>
      </c>
      <c r="T29" s="55">
        <f t="shared" si="29"/>
        <v>7.3109756461316699</v>
      </c>
      <c r="U29" s="55">
        <f t="shared" si="15"/>
        <v>7.2543494446231671</v>
      </c>
      <c r="V29" s="55">
        <f t="shared" si="16"/>
        <v>7.1887812145361991</v>
      </c>
      <c r="W29" s="55">
        <f t="shared" si="17"/>
        <v>7.3613365917616882</v>
      </c>
      <c r="X29" s="41">
        <f t="shared" si="18"/>
        <v>7.3744446261591294</v>
      </c>
      <c r="Y29" s="41">
        <f t="shared" si="19"/>
        <v>7.3729735793155777</v>
      </c>
      <c r="Z29" s="30">
        <f t="shared" si="2"/>
        <v>2.0538603528009462E-3</v>
      </c>
      <c r="AA29" s="30">
        <f t="shared" si="3"/>
        <v>6.6339574638515239E-2</v>
      </c>
      <c r="AB29" s="30">
        <f t="shared" si="4"/>
        <v>-2.7180864022476306E-9</v>
      </c>
      <c r="AC29" s="30">
        <f t="shared" si="5"/>
        <v>-3.5049821489099133E-18</v>
      </c>
      <c r="AD29" s="30">
        <f t="shared" si="20"/>
        <v>4.2223611198189576E-8</v>
      </c>
      <c r="AE29" s="30">
        <f t="shared" si="21"/>
        <v>1.8297243043500992E-3</v>
      </c>
      <c r="AF29" s="30">
        <f t="shared" si="6"/>
        <v>6.6115438590064399E-2</v>
      </c>
      <c r="AG29" s="30">
        <f t="shared" si="7"/>
        <v>-2.7183751454115658E-9</v>
      </c>
      <c r="AH29" s="30">
        <f t="shared" si="8"/>
        <v>-3.5049821489099133E-18</v>
      </c>
      <c r="AI29" s="30">
        <f t="shared" si="22"/>
        <v>4.2366873952365366E-8</v>
      </c>
      <c r="AK29" s="31"/>
      <c r="AL29" s="30"/>
      <c r="AM29" s="30"/>
      <c r="AN29" s="40"/>
    </row>
    <row r="30" spans="1:45" x14ac:dyDescent="0.3">
      <c r="A30" s="39">
        <v>107.01736111110949</v>
      </c>
      <c r="B30">
        <v>41</v>
      </c>
      <c r="C30">
        <v>7.26</v>
      </c>
      <c r="D30" s="39"/>
      <c r="E30" s="39"/>
      <c r="F30" s="39"/>
      <c r="G30" s="39">
        <v>107</v>
      </c>
      <c r="H30" s="40">
        <f t="shared" si="10"/>
        <v>0.41</v>
      </c>
      <c r="I30" s="41">
        <f t="shared" si="11"/>
        <v>7.26</v>
      </c>
      <c r="J30" s="39">
        <f t="shared" ref="J30:J34" si="31">$J$28+($J$35-$J$28)*(G30-$G$28)/($G$35-$G$28)</f>
        <v>870.02737930825947</v>
      </c>
      <c r="K30">
        <v>0.41099999999999998</v>
      </c>
      <c r="L30">
        <v>7.33</v>
      </c>
      <c r="M30" s="29">
        <f t="shared" si="28"/>
        <v>6.4285714285714293E-2</v>
      </c>
      <c r="N30" s="29">
        <f t="shared" si="28"/>
        <v>5.7142857142857148E-2</v>
      </c>
      <c r="O30" s="29">
        <f t="shared" si="28"/>
        <v>4.9999999999999996E-2</v>
      </c>
      <c r="P30" s="29">
        <f t="shared" si="28"/>
        <v>4.2857142857142858E-2</v>
      </c>
      <c r="Q30" s="54">
        <v>0.41</v>
      </c>
      <c r="R30" s="54">
        <v>7.26</v>
      </c>
      <c r="S30" s="55">
        <f t="shared" si="1"/>
        <v>7.3749435998279553</v>
      </c>
      <c r="T30" s="55">
        <f t="shared" si="29"/>
        <v>7.3251867580861241</v>
      </c>
      <c r="U30" s="55">
        <f t="shared" si="15"/>
        <v>7.2686038425630786</v>
      </c>
      <c r="V30" s="55">
        <f t="shared" si="16"/>
        <v>7.2030797210974136</v>
      </c>
      <c r="W30" s="55">
        <f t="shared" si="17"/>
        <v>7.3755047107911142</v>
      </c>
      <c r="X30" s="41">
        <f t="shared" si="18"/>
        <v>7.3870892459360729</v>
      </c>
      <c r="Y30" s="41">
        <f t="shared" si="19"/>
        <v>7.3857858135421006</v>
      </c>
      <c r="Z30" s="30">
        <f t="shared" si="2"/>
        <v>1.8215686998115605E-3</v>
      </c>
      <c r="AA30" s="30">
        <f t="shared" si="3"/>
        <v>6.6107282985525859E-2</v>
      </c>
      <c r="AB30" s="30">
        <f t="shared" si="4"/>
        <v>-2.628550151825435E-9</v>
      </c>
      <c r="AC30" s="30">
        <f t="shared" si="5"/>
        <v>-3.3892516062572277E-18</v>
      </c>
      <c r="AD30" s="30">
        <f t="shared" si="20"/>
        <v>4.101198161963714E-8</v>
      </c>
      <c r="AE30" s="30">
        <f t="shared" si="21"/>
        <v>1.6236388902470403E-3</v>
      </c>
      <c r="AF30" s="30">
        <f t="shared" si="6"/>
        <v>6.5909353175961333E-2</v>
      </c>
      <c r="AG30" s="30">
        <f t="shared" si="7"/>
        <v>-2.6288051348138733E-9</v>
      </c>
      <c r="AH30" s="30">
        <f t="shared" si="8"/>
        <v>-3.3892516062572277E-18</v>
      </c>
      <c r="AI30" s="30">
        <f t="shared" si="22"/>
        <v>4.1135254298037932E-8</v>
      </c>
      <c r="AL30" s="30"/>
    </row>
    <row r="31" spans="1:45" x14ac:dyDescent="0.3">
      <c r="A31" s="39">
        <v>108.01597222222335</v>
      </c>
      <c r="B31">
        <v>42.7</v>
      </c>
      <c r="C31">
        <v>7.29</v>
      </c>
      <c r="D31" s="39">
        <v>4.5</v>
      </c>
      <c r="E31" s="39"/>
      <c r="F31" s="39"/>
      <c r="G31" s="39">
        <v>108</v>
      </c>
      <c r="H31" s="40">
        <f t="shared" si="10"/>
        <v>0.42700000000000005</v>
      </c>
      <c r="I31" s="41">
        <f t="shared" si="11"/>
        <v>7.29</v>
      </c>
      <c r="J31" s="39">
        <f t="shared" si="31"/>
        <v>869.66320324072524</v>
      </c>
      <c r="K31">
        <v>0.41199999999999998</v>
      </c>
      <c r="L31">
        <v>7.34</v>
      </c>
      <c r="M31" s="29">
        <f t="shared" si="28"/>
        <v>6.4285714285714293E-2</v>
      </c>
      <c r="N31" s="29">
        <f t="shared" si="28"/>
        <v>5.7142857142857148E-2</v>
      </c>
      <c r="O31" s="29">
        <f t="shared" si="28"/>
        <v>4.9999999999999996E-2</v>
      </c>
      <c r="P31" s="29">
        <f t="shared" si="28"/>
        <v>4.2857142857142858E-2</v>
      </c>
      <c r="Q31" s="54">
        <v>0.42699999999999999</v>
      </c>
      <c r="R31" s="54">
        <v>7.29</v>
      </c>
      <c r="S31" s="55">
        <f t="shared" si="1"/>
        <v>7.357798155966611</v>
      </c>
      <c r="T31" s="55">
        <f t="shared" si="29"/>
        <v>7.3079900555552486</v>
      </c>
      <c r="U31" s="55">
        <f t="shared" si="15"/>
        <v>7.2513549224305507</v>
      </c>
      <c r="V31" s="55">
        <f t="shared" si="16"/>
        <v>7.1857775941507409</v>
      </c>
      <c r="W31" s="55">
        <f t="shared" si="17"/>
        <v>7.3583598753601098</v>
      </c>
      <c r="X31" s="41">
        <f t="shared" si="18"/>
        <v>7.3717884915350709</v>
      </c>
      <c r="Y31" s="41">
        <f t="shared" si="19"/>
        <v>7.3702821482720413</v>
      </c>
      <c r="Z31" s="30">
        <f t="shared" si="2"/>
        <v>2.102846039778024E-3</v>
      </c>
      <c r="AA31" s="30">
        <f t="shared" si="3"/>
        <v>6.6388560325492313E-2</v>
      </c>
      <c r="AB31" s="30">
        <f t="shared" si="4"/>
        <v>-2.7372737607526336E-9</v>
      </c>
      <c r="AC31" s="30">
        <f t="shared" si="5"/>
        <v>-3.5297815509069184E-18</v>
      </c>
      <c r="AD31" s="30">
        <f t="shared" si="20"/>
        <v>4.2482641093392442E-8</v>
      </c>
      <c r="AE31" s="30">
        <f t="shared" si="21"/>
        <v>1.8731694516785757E-3</v>
      </c>
      <c r="AF31" s="30">
        <f t="shared" si="6"/>
        <v>6.6158883737392871E-2</v>
      </c>
      <c r="AG31" s="30">
        <f t="shared" si="7"/>
        <v>-2.7375696415142874E-9</v>
      </c>
      <c r="AH31" s="30">
        <f t="shared" si="8"/>
        <v>-3.5297815509069184E-18</v>
      </c>
      <c r="AI31" s="30">
        <f t="shared" si="22"/>
        <v>4.263024727168216E-8</v>
      </c>
    </row>
    <row r="32" spans="1:45" x14ac:dyDescent="0.3">
      <c r="A32" s="39">
        <v>109.02430555555475</v>
      </c>
      <c r="B32">
        <v>42</v>
      </c>
      <c r="C32">
        <v>7.27</v>
      </c>
      <c r="D32" s="39"/>
      <c r="E32" s="39"/>
      <c r="F32" s="39"/>
      <c r="G32" s="39">
        <v>109</v>
      </c>
      <c r="H32" s="40">
        <f t="shared" si="10"/>
        <v>0.42</v>
      </c>
      <c r="I32" s="41">
        <f t="shared" si="11"/>
        <v>7.27</v>
      </c>
      <c r="J32" s="39">
        <f t="shared" si="31"/>
        <v>869.29902717319089</v>
      </c>
      <c r="K32">
        <v>0.41199999999999998</v>
      </c>
      <c r="L32">
        <v>7.34</v>
      </c>
      <c r="M32" s="29">
        <f t="shared" si="28"/>
        <v>6.4285714285714293E-2</v>
      </c>
      <c r="N32" s="29">
        <f t="shared" si="28"/>
        <v>5.7142857142857148E-2</v>
      </c>
      <c r="O32" s="29">
        <f t="shared" si="28"/>
        <v>4.9999999999999996E-2</v>
      </c>
      <c r="P32" s="29">
        <f t="shared" si="28"/>
        <v>4.2857142857142858E-2</v>
      </c>
      <c r="Q32" s="54">
        <v>0.42</v>
      </c>
      <c r="R32" s="54">
        <v>7.27</v>
      </c>
      <c r="S32" s="55">
        <f t="shared" si="1"/>
        <v>7.3647761306722401</v>
      </c>
      <c r="T32" s="55">
        <f t="shared" si="29"/>
        <v>7.3149886734249883</v>
      </c>
      <c r="U32" s="55">
        <f t="shared" si="15"/>
        <v>7.2583745653890039</v>
      </c>
      <c r="V32" s="55">
        <f t="shared" si="16"/>
        <v>7.1928186560467031</v>
      </c>
      <c r="W32" s="55">
        <f t="shared" si="17"/>
        <v>7.3653376050106472</v>
      </c>
      <c r="X32" s="41">
        <f t="shared" si="18"/>
        <v>7.3780150024713915</v>
      </c>
      <c r="Y32" s="41">
        <f t="shared" si="19"/>
        <v>7.3765913587038492</v>
      </c>
      <c r="Z32" s="30">
        <f t="shared" si="2"/>
        <v>1.9881158831238574E-3</v>
      </c>
      <c r="AA32" s="30">
        <f t="shared" si="3"/>
        <v>6.6273830168838144E-2</v>
      </c>
      <c r="AB32" s="30">
        <f t="shared" si="4"/>
        <v>-2.6925038118054981E-9</v>
      </c>
      <c r="AC32" s="30">
        <f t="shared" si="5"/>
        <v>-3.4719162795805746E-18</v>
      </c>
      <c r="AD32" s="30">
        <f t="shared" si="20"/>
        <v>4.1877909836730969E-8</v>
      </c>
      <c r="AE32" s="30">
        <f t="shared" si="21"/>
        <v>1.7714087098950136E-3</v>
      </c>
      <c r="AF32" s="30">
        <f t="shared" si="6"/>
        <v>6.6057122995609313E-2</v>
      </c>
      <c r="AG32" s="30">
        <f t="shared" si="7"/>
        <v>-2.6927829847242588E-9</v>
      </c>
      <c r="AH32" s="30">
        <f t="shared" si="8"/>
        <v>-3.4719162795805746E-18</v>
      </c>
      <c r="AI32" s="30">
        <f t="shared" si="22"/>
        <v>4.2015413425686855E-8</v>
      </c>
    </row>
    <row r="33" spans="1:35" x14ac:dyDescent="0.3">
      <c r="A33" s="39">
        <v>110.02083333333576</v>
      </c>
      <c r="B33">
        <v>41.8</v>
      </c>
      <c r="C33">
        <v>7.29</v>
      </c>
      <c r="D33" s="39"/>
      <c r="E33" s="39"/>
      <c r="F33" s="39"/>
      <c r="G33" s="39">
        <v>110</v>
      </c>
      <c r="H33" s="40">
        <f t="shared" si="10"/>
        <v>0.41799999999999998</v>
      </c>
      <c r="I33" s="41">
        <f t="shared" si="11"/>
        <v>7.29</v>
      </c>
      <c r="J33" s="39">
        <f t="shared" si="31"/>
        <v>868.93485110565666</v>
      </c>
      <c r="K33">
        <v>0.41</v>
      </c>
      <c r="L33">
        <v>7.33</v>
      </c>
      <c r="M33" s="29">
        <f t="shared" ref="M33:P48" si="32">M32</f>
        <v>6.4285714285714293E-2</v>
      </c>
      <c r="N33" s="29">
        <f t="shared" si="32"/>
        <v>5.7142857142857148E-2</v>
      </c>
      <c r="O33" s="29">
        <f t="shared" si="32"/>
        <v>4.9999999999999996E-2</v>
      </c>
      <c r="P33" s="29">
        <f t="shared" si="32"/>
        <v>4.2857142857142858E-2</v>
      </c>
      <c r="Q33" s="54">
        <v>0.41799999999999998</v>
      </c>
      <c r="R33" s="54">
        <v>7.29</v>
      </c>
      <c r="S33" s="55">
        <f t="shared" si="1"/>
        <v>7.3667906394665961</v>
      </c>
      <c r="T33" s="55">
        <f t="shared" si="29"/>
        <v>7.317009197309166</v>
      </c>
      <c r="U33" s="55">
        <f t="shared" si="15"/>
        <v>7.2604012167312</v>
      </c>
      <c r="V33" s="55">
        <f t="shared" si="16"/>
        <v>7.1948515507578543</v>
      </c>
      <c r="W33" s="55">
        <f t="shared" si="17"/>
        <v>7.3673520424061376</v>
      </c>
      <c r="X33" s="41">
        <f t="shared" si="18"/>
        <v>7.3798127389349366</v>
      </c>
      <c r="Y33" s="41">
        <f t="shared" si="19"/>
        <v>7.3784129428514502</v>
      </c>
      <c r="Z33" s="30">
        <f t="shared" si="2"/>
        <v>1.9550576962400982E-3</v>
      </c>
      <c r="AA33" s="30">
        <f t="shared" si="3"/>
        <v>6.6240771981954397E-2</v>
      </c>
      <c r="AB33" s="30">
        <f t="shared" si="4"/>
        <v>-2.679712756137071E-9</v>
      </c>
      <c r="AC33" s="30">
        <f t="shared" si="5"/>
        <v>-3.4553833449159057E-18</v>
      </c>
      <c r="AD33" s="30">
        <f t="shared" si="20"/>
        <v>4.170491698601702E-8</v>
      </c>
      <c r="AE33" s="30">
        <f t="shared" si="21"/>
        <v>1.7420826432867111E-3</v>
      </c>
      <c r="AF33" s="30">
        <f t="shared" si="6"/>
        <v>6.6027796929001001E-2</v>
      </c>
      <c r="AG33" s="30">
        <f t="shared" si="7"/>
        <v>-2.67998712115356E-9</v>
      </c>
      <c r="AH33" s="30">
        <f t="shared" si="8"/>
        <v>-3.4553833449159057E-18</v>
      </c>
      <c r="AI33" s="30">
        <f t="shared" si="22"/>
        <v>4.1839555035039976E-8</v>
      </c>
    </row>
    <row r="34" spans="1:35" x14ac:dyDescent="0.3">
      <c r="A34" s="39">
        <v>111.02152777777519</v>
      </c>
      <c r="B34">
        <v>42.1</v>
      </c>
      <c r="C34">
        <v>7.23</v>
      </c>
      <c r="D34" s="39">
        <v>590.60000000000014</v>
      </c>
      <c r="E34" s="39"/>
      <c r="F34" s="39"/>
      <c r="G34" s="39">
        <v>111</v>
      </c>
      <c r="H34" s="40">
        <f t="shared" si="10"/>
        <v>0.42100000000000004</v>
      </c>
      <c r="I34" s="41">
        <f t="shared" si="11"/>
        <v>7.23</v>
      </c>
      <c r="J34" s="39">
        <f t="shared" si="31"/>
        <v>868.57067503812243</v>
      </c>
      <c r="K34">
        <v>0.38400000000000001</v>
      </c>
      <c r="L34">
        <v>7.28</v>
      </c>
      <c r="M34" s="29">
        <f t="shared" si="32"/>
        <v>6.4285714285714293E-2</v>
      </c>
      <c r="N34" s="29">
        <f t="shared" si="32"/>
        <v>5.7142857142857148E-2</v>
      </c>
      <c r="O34" s="29">
        <f t="shared" si="32"/>
        <v>4.9999999999999996E-2</v>
      </c>
      <c r="P34" s="29">
        <f t="shared" si="32"/>
        <v>4.2857142857142858E-2</v>
      </c>
      <c r="Q34" s="54">
        <v>0.42099999999999999</v>
      </c>
      <c r="R34" s="54">
        <v>7.23</v>
      </c>
      <c r="S34" s="55">
        <f t="shared" si="1"/>
        <v>7.363772375335242</v>
      </c>
      <c r="T34" s="55">
        <f t="shared" si="29"/>
        <v>7.3139819303068148</v>
      </c>
      <c r="U34" s="55">
        <f t="shared" si="15"/>
        <v>7.2573647788561528</v>
      </c>
      <c r="V34" s="55">
        <f t="shared" si="16"/>
        <v>7.1918057687174342</v>
      </c>
      <c r="W34" s="55">
        <f t="shared" si="17"/>
        <v>7.3643338851395423</v>
      </c>
      <c r="X34" s="41">
        <f t="shared" si="18"/>
        <v>7.3771192863293171</v>
      </c>
      <c r="Y34" s="41">
        <f t="shared" si="19"/>
        <v>7.3756837552484029</v>
      </c>
      <c r="Z34" s="30">
        <f t="shared" si="2"/>
        <v>2.0045983568133725E-3</v>
      </c>
      <c r="AA34" s="30">
        <f t="shared" si="3"/>
        <v>6.629031264252766E-2</v>
      </c>
      <c r="AB34" s="30">
        <f t="shared" si="4"/>
        <v>-2.698899399697587E-9</v>
      </c>
      <c r="AC34" s="30">
        <f t="shared" si="5"/>
        <v>-3.4801827469129097E-18</v>
      </c>
      <c r="AD34" s="30">
        <f t="shared" si="20"/>
        <v>4.1964370591444802E-8</v>
      </c>
      <c r="AE34" s="30">
        <f t="shared" si="21"/>
        <v>1.7860295356345282E-3</v>
      </c>
      <c r="AF34" s="30">
        <f t="shared" si="6"/>
        <v>6.6071743821348825E-2</v>
      </c>
      <c r="AG34" s="30">
        <f t="shared" si="7"/>
        <v>-2.6991809708834849E-9</v>
      </c>
      <c r="AH34" s="30">
        <f t="shared" si="8"/>
        <v>-3.4801827469129097E-18</v>
      </c>
      <c r="AI34" s="30">
        <f t="shared" si="22"/>
        <v>4.2103310486189761E-8</v>
      </c>
    </row>
    <row r="35" spans="1:35" x14ac:dyDescent="0.3">
      <c r="A35" s="39">
        <v>112.0222222222219</v>
      </c>
      <c r="B35">
        <v>39.4</v>
      </c>
      <c r="C35">
        <v>7.31</v>
      </c>
      <c r="D35" s="39"/>
      <c r="E35" s="39">
        <v>885.80285294117641</v>
      </c>
      <c r="F35" s="39">
        <v>850.6101450000001</v>
      </c>
      <c r="G35" s="39">
        <v>112</v>
      </c>
      <c r="H35" s="40">
        <f t="shared" si="10"/>
        <v>0.39399999999999996</v>
      </c>
      <c r="I35" s="41">
        <f t="shared" si="11"/>
        <v>7.31</v>
      </c>
      <c r="J35" s="42">
        <f>AVERAGE(E35:F35)</f>
        <v>868.2064989705882</v>
      </c>
      <c r="K35">
        <v>0.45</v>
      </c>
      <c r="L35">
        <v>7.34</v>
      </c>
      <c r="M35" s="29">
        <f t="shared" si="32"/>
        <v>6.4285714285714293E-2</v>
      </c>
      <c r="N35" s="29">
        <f t="shared" si="32"/>
        <v>5.7142857142857148E-2</v>
      </c>
      <c r="O35" s="29">
        <f t="shared" si="32"/>
        <v>4.9999999999999996E-2</v>
      </c>
      <c r="P35" s="29">
        <f t="shared" si="32"/>
        <v>4.2857142857142858E-2</v>
      </c>
      <c r="Q35" s="54">
        <v>0.39400000000000002</v>
      </c>
      <c r="R35" s="54">
        <v>7.31</v>
      </c>
      <c r="S35" s="55">
        <f t="shared" si="1"/>
        <v>7.3917244149170305</v>
      </c>
      <c r="T35" s="55">
        <f t="shared" si="29"/>
        <v>7.3420195233372612</v>
      </c>
      <c r="U35" s="55">
        <f t="shared" si="15"/>
        <v>7.2854895659800603</v>
      </c>
      <c r="V35" s="55">
        <f t="shared" si="16"/>
        <v>7.2200194437127703</v>
      </c>
      <c r="W35" s="55">
        <f t="shared" si="17"/>
        <v>7.3922849094519814</v>
      </c>
      <c r="X35" s="41">
        <f t="shared" si="18"/>
        <v>7.4020709027993243</v>
      </c>
      <c r="Y35" s="41">
        <f t="shared" si="19"/>
        <v>7.4009648460668425</v>
      </c>
      <c r="Z35" s="30">
        <f t="shared" si="2"/>
        <v>1.5484086659108089E-3</v>
      </c>
      <c r="AA35" s="30">
        <f t="shared" si="3"/>
        <v>6.5834122951625107E-2</v>
      </c>
      <c r="AB35" s="30">
        <f t="shared" si="4"/>
        <v>-2.5262329072137664E-9</v>
      </c>
      <c r="AC35" s="30">
        <f t="shared" si="5"/>
        <v>-3.2569881289398729E-18</v>
      </c>
      <c r="AD35" s="30">
        <f t="shared" si="20"/>
        <v>3.9621334329190562E-8</v>
      </c>
      <c r="AE35" s="30">
        <f t="shared" si="21"/>
        <v>1.3811180661190486E-3</v>
      </c>
      <c r="AF35" s="30">
        <f t="shared" si="6"/>
        <v>6.5666832351833349E-2</v>
      </c>
      <c r="AG35" s="30">
        <f t="shared" si="7"/>
        <v>-2.5264484192539506E-9</v>
      </c>
      <c r="AH35" s="30">
        <f t="shared" si="8"/>
        <v>-3.2569881289398729E-18</v>
      </c>
      <c r="AI35" s="30">
        <f t="shared" si="22"/>
        <v>3.9722370140985963E-8</v>
      </c>
    </row>
    <row r="36" spans="1:35" x14ac:dyDescent="0.3">
      <c r="A36" s="39">
        <v>113.0805555555562</v>
      </c>
      <c r="B36">
        <v>39.799999999999997</v>
      </c>
      <c r="C36">
        <v>7.28</v>
      </c>
      <c r="D36" s="39">
        <v>32.800000000000004</v>
      </c>
      <c r="E36" s="39"/>
      <c r="F36" s="39"/>
      <c r="G36" s="39">
        <v>113</v>
      </c>
      <c r="H36" s="40">
        <f t="shared" si="10"/>
        <v>0.39799999999999996</v>
      </c>
      <c r="I36" s="41">
        <f t="shared" si="11"/>
        <v>7.28</v>
      </c>
      <c r="J36" s="39">
        <f>$J$35+($J$42-$J$35)*(G36-$G$35)/($G$42-$G$35)</f>
        <v>856.54301276394563</v>
      </c>
      <c r="K36">
        <v>0.42799999999999999</v>
      </c>
      <c r="L36">
        <v>7.33</v>
      </c>
      <c r="M36" s="29">
        <f t="shared" si="32"/>
        <v>6.4285714285714293E-2</v>
      </c>
      <c r="N36" s="29">
        <f t="shared" si="32"/>
        <v>5.7142857142857148E-2</v>
      </c>
      <c r="O36" s="29">
        <f t="shared" si="32"/>
        <v>4.9999999999999996E-2</v>
      </c>
      <c r="P36" s="29">
        <f t="shared" si="32"/>
        <v>4.2857142857142858E-2</v>
      </c>
      <c r="Q36" s="54">
        <v>0.39800000000000002</v>
      </c>
      <c r="R36" s="54">
        <v>7.28</v>
      </c>
      <c r="S36" s="55">
        <f t="shared" si="1"/>
        <v>7.3874679236475593</v>
      </c>
      <c r="T36" s="55">
        <f t="shared" si="29"/>
        <v>7.3377496849911585</v>
      </c>
      <c r="U36" s="55">
        <f t="shared" si="15"/>
        <v>7.2812061181097416</v>
      </c>
      <c r="V36" s="55">
        <f t="shared" si="16"/>
        <v>7.2157221151553008</v>
      </c>
      <c r="W36" s="55">
        <f t="shared" si="17"/>
        <v>7.3880285765355795</v>
      </c>
      <c r="X36" s="41">
        <f t="shared" si="18"/>
        <v>7.3982701110793725</v>
      </c>
      <c r="Y36" s="41">
        <f t="shared" si="19"/>
        <v>7.397114132243038</v>
      </c>
      <c r="Z36" s="30">
        <f t="shared" si="2"/>
        <v>1.6174863640572802E-3</v>
      </c>
      <c r="AA36" s="30">
        <f t="shared" si="3"/>
        <v>6.5903200649771579E-2</v>
      </c>
      <c r="AB36" s="30">
        <f t="shared" si="4"/>
        <v>-2.5518112036258177E-9</v>
      </c>
      <c r="AC36" s="30">
        <f t="shared" si="5"/>
        <v>-3.2900539982692119E-18</v>
      </c>
      <c r="AD36" s="30">
        <f t="shared" si="20"/>
        <v>3.9969607996483563E-8</v>
      </c>
      <c r="AE36" s="30">
        <f t="shared" si="21"/>
        <v>1.442468629366837E-3</v>
      </c>
      <c r="AF36" s="30">
        <f t="shared" si="6"/>
        <v>6.5728182915081132E-2</v>
      </c>
      <c r="AG36" s="30">
        <f t="shared" si="7"/>
        <v>-2.5520366701440714E-9</v>
      </c>
      <c r="AH36" s="30">
        <f t="shared" si="8"/>
        <v>-3.2900539982692119E-18</v>
      </c>
      <c r="AI36" s="30">
        <f t="shared" si="22"/>
        <v>4.0076138401542313E-8</v>
      </c>
    </row>
    <row r="37" spans="1:35" x14ac:dyDescent="0.3">
      <c r="A37" s="39">
        <v>114.05208333333576</v>
      </c>
      <c r="B37">
        <v>38.5</v>
      </c>
      <c r="C37">
        <v>7.32</v>
      </c>
      <c r="D37" s="39"/>
      <c r="E37" s="39"/>
      <c r="F37" s="39"/>
      <c r="G37" s="39">
        <v>114</v>
      </c>
      <c r="H37" s="40">
        <f t="shared" si="10"/>
        <v>0.38500000000000001</v>
      </c>
      <c r="I37" s="41">
        <f t="shared" si="11"/>
        <v>7.32</v>
      </c>
      <c r="J37" s="39">
        <f t="shared" ref="J37:J41" si="33">$J$35+($J$42-$J$35)*(G37-$G$35)/($G$42-$G$35)</f>
        <v>844.87952655730305</v>
      </c>
      <c r="K37">
        <v>0.371</v>
      </c>
      <c r="L37">
        <v>7.32</v>
      </c>
      <c r="M37" s="29">
        <f t="shared" si="32"/>
        <v>6.4285714285714293E-2</v>
      </c>
      <c r="N37" s="29">
        <f t="shared" si="32"/>
        <v>5.7142857142857148E-2</v>
      </c>
      <c r="O37" s="29">
        <f t="shared" si="32"/>
        <v>4.9999999999999996E-2</v>
      </c>
      <c r="P37" s="29">
        <f t="shared" si="32"/>
        <v>4.2857142857142858E-2</v>
      </c>
      <c r="Q37" s="54">
        <v>0.38500000000000001</v>
      </c>
      <c r="R37" s="54">
        <v>7.32</v>
      </c>
      <c r="S37" s="55">
        <f t="shared" si="1"/>
        <v>7.4014571398833215</v>
      </c>
      <c r="T37" s="55">
        <f t="shared" si="29"/>
        <v>7.3517832077503042</v>
      </c>
      <c r="U37" s="55">
        <f t="shared" si="15"/>
        <v>7.2952848278391436</v>
      </c>
      <c r="V37" s="55">
        <f t="shared" si="16"/>
        <v>7.2298469218558132</v>
      </c>
      <c r="W37" s="55">
        <f t="shared" si="17"/>
        <v>7.4020172671611961</v>
      </c>
      <c r="X37" s="41">
        <f t="shared" si="18"/>
        <v>7.4107634914220517</v>
      </c>
      <c r="Y37" s="41">
        <f t="shared" si="19"/>
        <v>7.4097711563690334</v>
      </c>
      <c r="Z37" s="30">
        <f t="shared" si="2"/>
        <v>1.3910168580823967E-3</v>
      </c>
      <c r="AA37" s="30">
        <f t="shared" si="3"/>
        <v>6.5676731143796685E-2</v>
      </c>
      <c r="AB37" s="30">
        <f t="shared" si="4"/>
        <v>-2.4686842742567707E-9</v>
      </c>
      <c r="AC37" s="30">
        <f t="shared" si="5"/>
        <v>-3.1825899229488606E-18</v>
      </c>
      <c r="AD37" s="30">
        <f t="shared" si="20"/>
        <v>3.8836180292105204E-8</v>
      </c>
      <c r="AE37" s="30">
        <f t="shared" si="21"/>
        <v>1.2412719623041473E-3</v>
      </c>
      <c r="AF37" s="30">
        <f t="shared" si="6"/>
        <v>6.5526986248018435E-2</v>
      </c>
      <c r="AG37" s="30">
        <f t="shared" si="7"/>
        <v>-2.4688771830516253E-9</v>
      </c>
      <c r="AH37" s="30">
        <f t="shared" si="8"/>
        <v>-3.1825899229488606E-18</v>
      </c>
      <c r="AI37" s="30">
        <f t="shared" si="22"/>
        <v>3.892501993247628E-8</v>
      </c>
    </row>
    <row r="38" spans="1:35" x14ac:dyDescent="0.3">
      <c r="A38" s="39">
        <v>115.02777777778101</v>
      </c>
      <c r="B38">
        <v>36.6</v>
      </c>
      <c r="C38">
        <v>7.32</v>
      </c>
      <c r="D38" s="39">
        <v>35.200000000000003</v>
      </c>
      <c r="E38" s="39"/>
      <c r="F38" s="39"/>
      <c r="G38" s="39">
        <v>115</v>
      </c>
      <c r="H38" s="40">
        <f t="shared" si="10"/>
        <v>0.36599999999999999</v>
      </c>
      <c r="I38" s="41">
        <f t="shared" si="11"/>
        <v>7.32</v>
      </c>
      <c r="J38" s="39">
        <f t="shared" si="33"/>
        <v>833.21604035066048</v>
      </c>
      <c r="K38">
        <v>0.36299999999999999</v>
      </c>
      <c r="L38">
        <v>7.32</v>
      </c>
      <c r="M38" s="29">
        <f t="shared" si="32"/>
        <v>6.4285714285714293E-2</v>
      </c>
      <c r="N38" s="29">
        <f t="shared" si="32"/>
        <v>5.7142857142857148E-2</v>
      </c>
      <c r="O38" s="29">
        <f t="shared" si="32"/>
        <v>4.9999999999999996E-2</v>
      </c>
      <c r="P38" s="29">
        <f t="shared" si="32"/>
        <v>4.2857142857142858E-2</v>
      </c>
      <c r="Q38" s="54">
        <v>0.36599999999999999</v>
      </c>
      <c r="R38" s="54">
        <v>7.32</v>
      </c>
      <c r="S38" s="55">
        <f t="shared" si="1"/>
        <v>7.4227510075855747</v>
      </c>
      <c r="T38" s="55">
        <f t="shared" si="29"/>
        <v>7.3731469931803968</v>
      </c>
      <c r="U38" s="55">
        <f t="shared" si="15"/>
        <v>7.3167199741115434</v>
      </c>
      <c r="V38" s="55">
        <f t="shared" si="16"/>
        <v>7.2513549224305507</v>
      </c>
      <c r="W38" s="55">
        <f t="shared" si="17"/>
        <v>7.4233103057379317</v>
      </c>
      <c r="X38" s="41">
        <f t="shared" si="18"/>
        <v>7.4297916718413211</v>
      </c>
      <c r="Y38" s="41">
        <f t="shared" si="19"/>
        <v>7.4290456627055432</v>
      </c>
      <c r="Z38" s="30">
        <f t="shared" si="2"/>
        <v>1.0495156570880348E-3</v>
      </c>
      <c r="AA38" s="30">
        <f t="shared" si="3"/>
        <v>6.5335229942802331E-2</v>
      </c>
      <c r="AB38" s="30">
        <f t="shared" si="4"/>
        <v>-2.347204605828682E-9</v>
      </c>
      <c r="AC38" s="30">
        <f t="shared" si="5"/>
        <v>-3.025527043634501E-18</v>
      </c>
      <c r="AD38" s="30">
        <f t="shared" si="20"/>
        <v>3.7171349481499298E-8</v>
      </c>
      <c r="AE38" s="30">
        <f t="shared" si="21"/>
        <v>9.3750601992756465E-4</v>
      </c>
      <c r="AF38" s="30">
        <f t="shared" si="6"/>
        <v>6.5223220305641857E-2</v>
      </c>
      <c r="AG38" s="30">
        <f t="shared" si="7"/>
        <v>-2.3473489021935393E-9</v>
      </c>
      <c r="AH38" s="30">
        <f t="shared" si="8"/>
        <v>-3.025527043634501E-18</v>
      </c>
      <c r="AI38" s="30">
        <f t="shared" si="22"/>
        <v>3.7235255420537625E-8</v>
      </c>
    </row>
    <row r="39" spans="1:35" x14ac:dyDescent="0.3">
      <c r="A39" s="39">
        <v>116.01736111110949</v>
      </c>
      <c r="B39">
        <v>37.700000000000003</v>
      </c>
      <c r="C39">
        <v>7.31</v>
      </c>
      <c r="D39" s="39"/>
      <c r="E39" s="39"/>
      <c r="F39" s="39"/>
      <c r="G39" s="39">
        <v>116</v>
      </c>
      <c r="H39" s="40">
        <f t="shared" si="10"/>
        <v>0.377</v>
      </c>
      <c r="I39" s="41">
        <f t="shared" si="11"/>
        <v>7.31</v>
      </c>
      <c r="J39" s="39">
        <f t="shared" si="33"/>
        <v>821.55255414401779</v>
      </c>
      <c r="K39">
        <v>0.371</v>
      </c>
      <c r="L39">
        <v>7.29</v>
      </c>
      <c r="M39" s="29">
        <f t="shared" si="32"/>
        <v>6.4285714285714293E-2</v>
      </c>
      <c r="N39" s="29">
        <f t="shared" si="32"/>
        <v>5.7142857142857148E-2</v>
      </c>
      <c r="O39" s="29">
        <f t="shared" si="32"/>
        <v>4.9999999999999996E-2</v>
      </c>
      <c r="P39" s="29">
        <f t="shared" si="32"/>
        <v>4.2857142857142858E-2</v>
      </c>
      <c r="Q39" s="54">
        <v>0.377</v>
      </c>
      <c r="R39" s="54">
        <v>7.31</v>
      </c>
      <c r="S39" s="55">
        <f t="shared" si="1"/>
        <v>7.4102958117169218</v>
      </c>
      <c r="T39" s="55">
        <f t="shared" si="29"/>
        <v>7.3606505334094594</v>
      </c>
      <c r="U39" s="55">
        <f t="shared" si="15"/>
        <v>7.3041813907931896</v>
      </c>
      <c r="V39" s="55">
        <f t="shared" si="16"/>
        <v>7.2387733256490616</v>
      </c>
      <c r="W39" s="55">
        <f t="shared" si="17"/>
        <v>7.4108555991548375</v>
      </c>
      <c r="X39" s="41">
        <f t="shared" si="18"/>
        <v>7.4186599672183942</v>
      </c>
      <c r="Y39" s="41">
        <f t="shared" si="19"/>
        <v>7.4177703257744465</v>
      </c>
      <c r="Z39" s="30">
        <f t="shared" si="2"/>
        <v>1.2487792155193231E-3</v>
      </c>
      <c r="AA39" s="30">
        <f t="shared" si="3"/>
        <v>6.5534493501233609E-2</v>
      </c>
      <c r="AB39" s="30">
        <f t="shared" si="4"/>
        <v>-2.4175329403845954E-9</v>
      </c>
      <c r="AC39" s="30">
        <f t="shared" si="5"/>
        <v>-3.1164581842901826E-18</v>
      </c>
      <c r="AD39" s="30">
        <f t="shared" si="20"/>
        <v>3.8136429739276459E-8</v>
      </c>
      <c r="AE39" s="30">
        <f t="shared" si="21"/>
        <v>1.1148110269816422E-3</v>
      </c>
      <c r="AF39" s="30">
        <f t="shared" si="6"/>
        <v>6.540052531269594E-2</v>
      </c>
      <c r="AG39" s="30">
        <f t="shared" si="7"/>
        <v>-2.4177055248434202E-9</v>
      </c>
      <c r="AH39" s="30">
        <f t="shared" si="8"/>
        <v>-3.1164581842901826E-18</v>
      </c>
      <c r="AI39" s="30">
        <f t="shared" si="22"/>
        <v>3.8214631336695312E-8</v>
      </c>
    </row>
    <row r="40" spans="1:35" x14ac:dyDescent="0.3">
      <c r="A40" s="39">
        <v>117.0263888888876</v>
      </c>
      <c r="B40">
        <v>36.700000000000003</v>
      </c>
      <c r="C40">
        <v>7.37</v>
      </c>
      <c r="D40" s="39"/>
      <c r="E40" s="39"/>
      <c r="F40" s="39"/>
      <c r="G40" s="39">
        <v>117</v>
      </c>
      <c r="H40" s="40">
        <f t="shared" si="10"/>
        <v>0.36700000000000005</v>
      </c>
      <c r="I40" s="41">
        <f t="shared" si="11"/>
        <v>7.37</v>
      </c>
      <c r="J40" s="39">
        <f t="shared" si="33"/>
        <v>809.88906793737522</v>
      </c>
      <c r="K40">
        <v>0.37</v>
      </c>
      <c r="L40">
        <v>7.33</v>
      </c>
      <c r="M40" s="29">
        <f t="shared" si="32"/>
        <v>6.4285714285714293E-2</v>
      </c>
      <c r="N40" s="29">
        <f t="shared" si="32"/>
        <v>5.7142857142857148E-2</v>
      </c>
      <c r="O40" s="29">
        <f t="shared" si="32"/>
        <v>4.9999999999999996E-2</v>
      </c>
      <c r="P40" s="29">
        <f t="shared" si="32"/>
        <v>4.2857142857142858E-2</v>
      </c>
      <c r="Q40" s="54">
        <v>0.36699999999999999</v>
      </c>
      <c r="R40" s="54">
        <v>7.37</v>
      </c>
      <c r="S40" s="55">
        <f t="shared" si="1"/>
        <v>7.4216038096332966</v>
      </c>
      <c r="T40" s="55">
        <f t="shared" si="29"/>
        <v>7.3719959507395361</v>
      </c>
      <c r="U40" s="55">
        <f t="shared" si="15"/>
        <v>7.3155650061234532</v>
      </c>
      <c r="V40" s="55">
        <f t="shared" si="16"/>
        <v>7.250195944947496</v>
      </c>
      <c r="W40" s="55">
        <f t="shared" si="17"/>
        <v>7.4221631533659709</v>
      </c>
      <c r="X40" s="41">
        <f t="shared" si="18"/>
        <v>7.4287661575136319</v>
      </c>
      <c r="Y40" s="41">
        <f t="shared" si="19"/>
        <v>7.4280069762388408</v>
      </c>
      <c r="Z40" s="30">
        <f t="shared" si="2"/>
        <v>1.0678100968379168E-3</v>
      </c>
      <c r="AA40" s="30">
        <f t="shared" si="3"/>
        <v>6.5353524382552208E-2</v>
      </c>
      <c r="AB40" s="30">
        <f t="shared" si="4"/>
        <v>-2.353597859456306E-9</v>
      </c>
      <c r="AC40" s="30">
        <f t="shared" si="5"/>
        <v>-3.0337935109668357E-18</v>
      </c>
      <c r="AD40" s="30">
        <f t="shared" si="20"/>
        <v>3.7259227166438982E-8</v>
      </c>
      <c r="AE40" s="30">
        <f t="shared" si="21"/>
        <v>9.5379192662464762E-4</v>
      </c>
      <c r="AF40" s="30">
        <f t="shared" si="6"/>
        <v>6.5239506212338941E-2</v>
      </c>
      <c r="AG40" s="30">
        <f t="shared" si="7"/>
        <v>-2.3537447433129682E-9</v>
      </c>
      <c r="AH40" s="30">
        <f t="shared" si="8"/>
        <v>-3.0337935109668357E-18</v>
      </c>
      <c r="AI40" s="30">
        <f t="shared" si="22"/>
        <v>3.7324416218342711E-8</v>
      </c>
    </row>
    <row r="41" spans="1:35" x14ac:dyDescent="0.3">
      <c r="A41" s="39">
        <v>118.02083333333576</v>
      </c>
      <c r="B41">
        <v>36.700000000000003</v>
      </c>
      <c r="C41">
        <v>7.36</v>
      </c>
      <c r="D41" s="39">
        <v>21.1</v>
      </c>
      <c r="E41" s="39"/>
      <c r="F41" s="39"/>
      <c r="G41" s="39">
        <v>118</v>
      </c>
      <c r="H41" s="40">
        <f t="shared" si="10"/>
        <v>0.36700000000000005</v>
      </c>
      <c r="I41" s="41">
        <f t="shared" si="11"/>
        <v>7.36</v>
      </c>
      <c r="J41" s="39">
        <f t="shared" si="33"/>
        <v>798.22558173073264</v>
      </c>
      <c r="K41">
        <v>0.36299999999999999</v>
      </c>
      <c r="L41">
        <v>7.33</v>
      </c>
      <c r="M41" s="29">
        <f t="shared" si="32"/>
        <v>6.4285714285714293E-2</v>
      </c>
      <c r="N41" s="29">
        <f t="shared" si="32"/>
        <v>5.7142857142857148E-2</v>
      </c>
      <c r="O41" s="29">
        <f t="shared" si="32"/>
        <v>4.9999999999999996E-2</v>
      </c>
      <c r="P41" s="29">
        <f t="shared" si="32"/>
        <v>4.2857142857142858E-2</v>
      </c>
      <c r="Q41" s="54">
        <v>0.36699999999999999</v>
      </c>
      <c r="R41" s="54">
        <v>7.36</v>
      </c>
      <c r="S41" s="55">
        <f t="shared" si="1"/>
        <v>7.4216038096332966</v>
      </c>
      <c r="T41" s="55">
        <f t="shared" si="29"/>
        <v>7.3719959507395361</v>
      </c>
      <c r="U41" s="55">
        <f t="shared" si="15"/>
        <v>7.3155650061234532</v>
      </c>
      <c r="V41" s="55">
        <f t="shared" si="16"/>
        <v>7.250195944947496</v>
      </c>
      <c r="W41" s="55">
        <f t="shared" si="17"/>
        <v>7.4221631533659709</v>
      </c>
      <c r="X41" s="41">
        <f t="shared" si="18"/>
        <v>7.4287661575136319</v>
      </c>
      <c r="Y41" s="41">
        <f t="shared" si="19"/>
        <v>7.4280069762388408</v>
      </c>
      <c r="Z41" s="30">
        <f t="shared" si="2"/>
        <v>1.0678100968379168E-3</v>
      </c>
      <c r="AA41" s="30">
        <f t="shared" si="3"/>
        <v>6.5353524382552208E-2</v>
      </c>
      <c r="AB41" s="30">
        <f t="shared" si="4"/>
        <v>-2.353597859456306E-9</v>
      </c>
      <c r="AC41" s="30">
        <f t="shared" si="5"/>
        <v>-3.0337935109668357E-18</v>
      </c>
      <c r="AD41" s="30">
        <f t="shared" si="20"/>
        <v>3.7259227166438982E-8</v>
      </c>
      <c r="AE41" s="30">
        <f t="shared" si="21"/>
        <v>9.5379192662464762E-4</v>
      </c>
      <c r="AF41" s="30">
        <f t="shared" si="6"/>
        <v>6.5239506212338941E-2</v>
      </c>
      <c r="AG41" s="30">
        <f t="shared" si="7"/>
        <v>-2.3537447433129682E-9</v>
      </c>
      <c r="AH41" s="30">
        <f t="shared" si="8"/>
        <v>-3.0337935109668357E-18</v>
      </c>
      <c r="AI41" s="30">
        <f t="shared" si="22"/>
        <v>3.7324416218342711E-8</v>
      </c>
    </row>
    <row r="42" spans="1:35" x14ac:dyDescent="0.3">
      <c r="A42" s="39">
        <v>119.01736111110949</v>
      </c>
      <c r="B42">
        <v>37.4</v>
      </c>
      <c r="C42">
        <v>7.31</v>
      </c>
      <c r="D42" s="39"/>
      <c r="E42" s="39">
        <v>778.86809411764705</v>
      </c>
      <c r="F42" s="39">
        <v>794.25609693053309</v>
      </c>
      <c r="G42" s="39">
        <v>119</v>
      </c>
      <c r="H42" s="40">
        <f t="shared" si="10"/>
        <v>0.374</v>
      </c>
      <c r="I42" s="41">
        <f t="shared" si="11"/>
        <v>7.31</v>
      </c>
      <c r="J42" s="42">
        <f>AVERAGE(E42:F42)</f>
        <v>786.56209552409007</v>
      </c>
      <c r="K42">
        <v>0.39300000000000002</v>
      </c>
      <c r="L42">
        <v>7.29</v>
      </c>
      <c r="M42" s="29">
        <f t="shared" si="32"/>
        <v>6.4285714285714293E-2</v>
      </c>
      <c r="N42" s="29">
        <f t="shared" si="32"/>
        <v>5.7142857142857148E-2</v>
      </c>
      <c r="O42" s="29">
        <f t="shared" si="32"/>
        <v>4.9999999999999996E-2</v>
      </c>
      <c r="P42" s="29">
        <f t="shared" si="32"/>
        <v>4.2857142857142858E-2</v>
      </c>
      <c r="Q42" s="54">
        <v>0.374</v>
      </c>
      <c r="R42" s="54">
        <v>7.31</v>
      </c>
      <c r="S42" s="55">
        <f t="shared" si="1"/>
        <v>7.4136573408337005</v>
      </c>
      <c r="T42" s="55">
        <f t="shared" si="29"/>
        <v>7.3640230964078839</v>
      </c>
      <c r="U42" s="55">
        <f t="shared" si="15"/>
        <v>7.3075652152981911</v>
      </c>
      <c r="V42" s="55">
        <f t="shared" si="16"/>
        <v>7.242168647221173</v>
      </c>
      <c r="W42" s="55">
        <f t="shared" si="17"/>
        <v>7.4142169974246928</v>
      </c>
      <c r="X42" s="41">
        <f t="shared" si="18"/>
        <v>7.4216637967867474</v>
      </c>
      <c r="Y42" s="41">
        <f t="shared" si="19"/>
        <v>7.4208130510729546</v>
      </c>
      <c r="Z42" s="30">
        <f t="shared" si="2"/>
        <v>1.1948625881715534E-3</v>
      </c>
      <c r="AA42" s="30">
        <f t="shared" si="3"/>
        <v>6.5480576873885851E-2</v>
      </c>
      <c r="AB42" s="30">
        <f t="shared" si="4"/>
        <v>-2.3983519341613147E-9</v>
      </c>
      <c r="AC42" s="30">
        <f t="shared" si="5"/>
        <v>-3.0916587822931786E-18</v>
      </c>
      <c r="AD42" s="30">
        <f t="shared" si="20"/>
        <v>3.787356643649368E-8</v>
      </c>
      <c r="AE42" s="30">
        <f t="shared" si="21"/>
        <v>1.0668531773230247E-3</v>
      </c>
      <c r="AF42" s="30">
        <f t="shared" si="6"/>
        <v>6.5352567463037317E-2</v>
      </c>
      <c r="AG42" s="30">
        <f t="shared" si="7"/>
        <v>-2.3985168422274527E-9</v>
      </c>
      <c r="AH42" s="30">
        <f t="shared" si="8"/>
        <v>-3.0916587822931786E-18</v>
      </c>
      <c r="AI42" s="30">
        <f t="shared" si="22"/>
        <v>3.7947830225563804E-8</v>
      </c>
    </row>
    <row r="43" spans="1:35" x14ac:dyDescent="0.3">
      <c r="A43" s="39">
        <v>120.0270833333343</v>
      </c>
      <c r="B43">
        <v>36.799999999999997</v>
      </c>
      <c r="C43">
        <v>7.35</v>
      </c>
      <c r="D43" s="39">
        <v>6.5</v>
      </c>
      <c r="E43" s="39"/>
      <c r="F43" s="39"/>
      <c r="G43" s="39">
        <v>120</v>
      </c>
      <c r="H43" s="40">
        <f t="shared" si="10"/>
        <v>0.36799999999999999</v>
      </c>
      <c r="I43" s="41">
        <f t="shared" si="11"/>
        <v>7.35</v>
      </c>
      <c r="J43" s="39">
        <f>$J$42+($J$48-$J$42)*(G43-$G$42)/($G$48-$G$42)</f>
        <v>771.11393005170271</v>
      </c>
      <c r="K43">
        <v>0.371</v>
      </c>
      <c r="L43">
        <v>7.3</v>
      </c>
      <c r="M43" s="29">
        <f t="shared" si="32"/>
        <v>6.4285714285714293E-2</v>
      </c>
      <c r="N43" s="29">
        <f t="shared" si="32"/>
        <v>5.7142857142857148E-2</v>
      </c>
      <c r="O43" s="29">
        <f t="shared" si="32"/>
        <v>4.9999999999999996E-2</v>
      </c>
      <c r="P43" s="29">
        <f t="shared" si="32"/>
        <v>4.2857142857142858E-2</v>
      </c>
      <c r="Q43" s="54">
        <v>0.36799999999999999</v>
      </c>
      <c r="R43" s="54">
        <v>7.35</v>
      </c>
      <c r="S43" s="55">
        <f t="shared" si="1"/>
        <v>7.4204596403609502</v>
      </c>
      <c r="T43" s="55">
        <f t="shared" si="29"/>
        <v>7.370847956039972</v>
      </c>
      <c r="U43" s="55">
        <f t="shared" si="15"/>
        <v>7.3144131055370938</v>
      </c>
      <c r="V43" s="55">
        <f t="shared" si="16"/>
        <v>7.2490400551541372</v>
      </c>
      <c r="W43" s="55">
        <f t="shared" si="17"/>
        <v>7.4210190294490914</v>
      </c>
      <c r="X43" s="41">
        <f t="shared" si="18"/>
        <v>7.4277433957731063</v>
      </c>
      <c r="Y43" s="41">
        <f t="shared" si="19"/>
        <v>7.4269710651192318</v>
      </c>
      <c r="Z43" s="30">
        <f t="shared" si="2"/>
        <v>1.0860683000736748E-3</v>
      </c>
      <c r="AA43" s="30">
        <f t="shared" si="3"/>
        <v>6.5371782585787963E-2</v>
      </c>
      <c r="AB43" s="30">
        <f t="shared" si="4"/>
        <v>-2.3599911597656031E-9</v>
      </c>
      <c r="AC43" s="30">
        <f t="shared" si="5"/>
        <v>-3.0420599782991707E-18</v>
      </c>
      <c r="AD43" s="30">
        <f t="shared" si="20"/>
        <v>3.734707589614731E-8</v>
      </c>
      <c r="AE43" s="30">
        <f t="shared" si="21"/>
        <v>9.7004401365407991E-4</v>
      </c>
      <c r="AF43" s="30">
        <f t="shared" si="6"/>
        <v>6.5255758299368374E-2</v>
      </c>
      <c r="AG43" s="30">
        <f t="shared" si="7"/>
        <v>-2.3601406280005686E-9</v>
      </c>
      <c r="AH43" s="30">
        <f t="shared" si="8"/>
        <v>-3.0420599782991707E-18</v>
      </c>
      <c r="AI43" s="30">
        <f t="shared" si="22"/>
        <v>3.7413551422973326E-8</v>
      </c>
    </row>
    <row r="44" spans="1:35" x14ac:dyDescent="0.3">
      <c r="A44" s="39">
        <v>121.0090277777781</v>
      </c>
      <c r="B44">
        <v>37.299999999999997</v>
      </c>
      <c r="C44">
        <v>7.3</v>
      </c>
      <c r="D44" s="39"/>
      <c r="E44" s="39"/>
      <c r="F44" s="39"/>
      <c r="G44" s="39">
        <v>121</v>
      </c>
      <c r="H44" s="40">
        <f t="shared" si="10"/>
        <v>0.373</v>
      </c>
      <c r="I44" s="41">
        <f t="shared" si="11"/>
        <v>7.3</v>
      </c>
      <c r="J44" s="39">
        <f t="shared" ref="J44:J47" si="34">$J$42+($J$48-$J$42)*(G44-$G$42)/($G$48-$G$42)</f>
        <v>755.66576457931535</v>
      </c>
      <c r="K44">
        <v>0.36399999999999999</v>
      </c>
      <c r="L44">
        <v>7.25</v>
      </c>
      <c r="M44" s="29">
        <f t="shared" si="32"/>
        <v>6.4285714285714293E-2</v>
      </c>
      <c r="N44" s="29">
        <f t="shared" si="32"/>
        <v>5.7142857142857148E-2</v>
      </c>
      <c r="O44" s="29">
        <f t="shared" si="32"/>
        <v>4.9999999999999996E-2</v>
      </c>
      <c r="P44" s="29">
        <f t="shared" si="32"/>
        <v>4.2857142857142858E-2</v>
      </c>
      <c r="Q44" s="54">
        <v>0.373</v>
      </c>
      <c r="R44" s="54">
        <v>7.3</v>
      </c>
      <c r="S44" s="55">
        <f t="shared" si="1"/>
        <v>7.4147836692534028</v>
      </c>
      <c r="T44" s="55">
        <f t="shared" si="29"/>
        <v>7.365153138810931</v>
      </c>
      <c r="U44" s="55">
        <f t="shared" si="15"/>
        <v>7.3086990486709862</v>
      </c>
      <c r="V44" s="55">
        <f t="shared" si="16"/>
        <v>7.2433063512471376</v>
      </c>
      <c r="W44" s="55">
        <f t="shared" si="17"/>
        <v>7.4153432818037048</v>
      </c>
      <c r="X44" s="41">
        <f t="shared" si="18"/>
        <v>7.4226703542843619</v>
      </c>
      <c r="Y44" s="41">
        <f t="shared" si="19"/>
        <v>7.4218326201811156</v>
      </c>
      <c r="Z44" s="30">
        <f t="shared" si="2"/>
        <v>1.1768195445250097E-3</v>
      </c>
      <c r="AA44" s="30">
        <f t="shared" si="3"/>
        <v>6.5462533830239297E-2</v>
      </c>
      <c r="AB44" s="30">
        <f t="shared" si="4"/>
        <v>-2.3919583566727733E-9</v>
      </c>
      <c r="AC44" s="30">
        <f t="shared" si="5"/>
        <v>-3.083392314960844E-18</v>
      </c>
      <c r="AD44" s="30">
        <f t="shared" si="20"/>
        <v>3.7785889110014796E-8</v>
      </c>
      <c r="AE44" s="30">
        <f t="shared" si="21"/>
        <v>1.0508014436334736E-3</v>
      </c>
      <c r="AF44" s="30">
        <f t="shared" si="6"/>
        <v>6.5336515729347761E-2</v>
      </c>
      <c r="AG44" s="30">
        <f t="shared" si="7"/>
        <v>-2.3921206994347519E-9</v>
      </c>
      <c r="AH44" s="30">
        <f t="shared" si="8"/>
        <v>-3.083392314960844E-18</v>
      </c>
      <c r="AI44" s="30">
        <f t="shared" si="22"/>
        <v>3.785884669744479E-8</v>
      </c>
    </row>
    <row r="45" spans="1:35" x14ac:dyDescent="0.3">
      <c r="A45" s="39">
        <v>122.05555555555475</v>
      </c>
      <c r="B45">
        <v>37.799999999999997</v>
      </c>
      <c r="C45">
        <v>7.26</v>
      </c>
      <c r="D45" s="39"/>
      <c r="E45" s="39"/>
      <c r="F45" s="39"/>
      <c r="G45" s="39">
        <v>122</v>
      </c>
      <c r="H45" s="40">
        <f t="shared" si="10"/>
        <v>0.37799999999999995</v>
      </c>
      <c r="I45" s="41">
        <f t="shared" si="11"/>
        <v>7.26</v>
      </c>
      <c r="J45" s="39">
        <f t="shared" si="34"/>
        <v>740.21759910692799</v>
      </c>
      <c r="K45">
        <v>0.377</v>
      </c>
      <c r="L45">
        <v>7.29</v>
      </c>
      <c r="M45" s="29">
        <f t="shared" si="32"/>
        <v>6.4285714285714293E-2</v>
      </c>
      <c r="N45" s="29">
        <f t="shared" si="32"/>
        <v>5.7142857142857148E-2</v>
      </c>
      <c r="O45" s="29">
        <f t="shared" si="32"/>
        <v>4.9999999999999996E-2</v>
      </c>
      <c r="P45" s="29">
        <f t="shared" si="32"/>
        <v>4.2857142857142858E-2</v>
      </c>
      <c r="Q45" s="54">
        <v>0.378</v>
      </c>
      <c r="R45" s="54">
        <v>7.26</v>
      </c>
      <c r="S45" s="55">
        <f t="shared" si="1"/>
        <v>7.4091810707030241</v>
      </c>
      <c r="T45" s="55">
        <f t="shared" si="29"/>
        <v>7.3595321500216944</v>
      </c>
      <c r="U45" s="55">
        <f t="shared" si="15"/>
        <v>7.3030592902501983</v>
      </c>
      <c r="V45" s="55">
        <f t="shared" si="16"/>
        <v>7.2376474305750653</v>
      </c>
      <c r="W45" s="55">
        <f t="shared" si="17"/>
        <v>7.4097409013366526</v>
      </c>
      <c r="X45" s="41">
        <f t="shared" si="18"/>
        <v>7.4176639247195144</v>
      </c>
      <c r="Y45" s="41">
        <f t="shared" si="19"/>
        <v>7.416761364563075</v>
      </c>
      <c r="Z45" s="30">
        <f t="shared" si="2"/>
        <v>1.2666809396884228E-3</v>
      </c>
      <c r="AA45" s="30">
        <f t="shared" si="3"/>
        <v>6.555239522540271E-2</v>
      </c>
      <c r="AB45" s="30">
        <f t="shared" si="4"/>
        <v>-2.4239266999278902E-9</v>
      </c>
      <c r="AC45" s="30">
        <f t="shared" si="5"/>
        <v>-3.1247246516225176E-18</v>
      </c>
      <c r="AD45" s="30">
        <f t="shared" si="20"/>
        <v>3.8223994972171917E-8</v>
      </c>
      <c r="AE45" s="30">
        <f t="shared" si="21"/>
        <v>1.1307315864763424E-3</v>
      </c>
      <c r="AF45" s="30">
        <f t="shared" si="6"/>
        <v>6.5416445872190629E-2</v>
      </c>
      <c r="AG45" s="30">
        <f t="shared" si="7"/>
        <v>-2.4241018366212185E-9</v>
      </c>
      <c r="AH45" s="30">
        <f t="shared" si="8"/>
        <v>-3.1247246516225176E-18</v>
      </c>
      <c r="AI45" s="30">
        <f t="shared" si="22"/>
        <v>3.830351550472111E-8</v>
      </c>
    </row>
    <row r="46" spans="1:35" x14ac:dyDescent="0.3">
      <c r="A46" s="39">
        <v>123.03472222221899</v>
      </c>
      <c r="B46">
        <v>37.700000000000003</v>
      </c>
      <c r="C46">
        <v>7.27</v>
      </c>
      <c r="D46" s="39"/>
      <c r="E46" s="39"/>
      <c r="F46" s="39"/>
      <c r="G46" s="39">
        <v>123</v>
      </c>
      <c r="H46" s="40">
        <f t="shared" si="10"/>
        <v>0.377</v>
      </c>
      <c r="I46" s="41">
        <f t="shared" si="11"/>
        <v>7.27</v>
      </c>
      <c r="J46" s="39">
        <f t="shared" si="34"/>
        <v>724.76943363454075</v>
      </c>
      <c r="K46">
        <v>0.374</v>
      </c>
      <c r="L46">
        <v>7.29</v>
      </c>
      <c r="M46" s="29">
        <f t="shared" si="32"/>
        <v>6.4285714285714293E-2</v>
      </c>
      <c r="N46" s="29">
        <f t="shared" si="32"/>
        <v>5.7142857142857148E-2</v>
      </c>
      <c r="O46" s="29">
        <f t="shared" si="32"/>
        <v>4.9999999999999996E-2</v>
      </c>
      <c r="P46" s="29">
        <f t="shared" si="32"/>
        <v>4.2857142857142858E-2</v>
      </c>
      <c r="Q46" s="54">
        <v>0.377</v>
      </c>
      <c r="R46" s="54">
        <v>7.27</v>
      </c>
      <c r="S46" s="55">
        <f t="shared" si="1"/>
        <v>7.4102958117169218</v>
      </c>
      <c r="T46" s="55">
        <f t="shared" si="29"/>
        <v>7.3606505334094594</v>
      </c>
      <c r="U46" s="55">
        <f t="shared" si="15"/>
        <v>7.3041813907931896</v>
      </c>
      <c r="V46" s="55">
        <f t="shared" si="16"/>
        <v>7.2387733256490616</v>
      </c>
      <c r="W46" s="55">
        <f t="shared" si="17"/>
        <v>7.4108555991548375</v>
      </c>
      <c r="X46" s="41">
        <f t="shared" si="18"/>
        <v>7.4186599672183942</v>
      </c>
      <c r="Y46" s="41">
        <f t="shared" si="19"/>
        <v>7.4177703257744465</v>
      </c>
      <c r="Z46" s="30">
        <f t="shared" si="2"/>
        <v>1.2487792155193231E-3</v>
      </c>
      <c r="AA46" s="30">
        <f t="shared" si="3"/>
        <v>6.5534493501233609E-2</v>
      </c>
      <c r="AB46" s="30">
        <f t="shared" si="4"/>
        <v>-2.4175329403845954E-9</v>
      </c>
      <c r="AC46" s="30">
        <f t="shared" si="5"/>
        <v>-3.1164581842901826E-18</v>
      </c>
      <c r="AD46" s="30">
        <f t="shared" si="20"/>
        <v>3.8136429739276459E-8</v>
      </c>
      <c r="AE46" s="30">
        <f t="shared" si="21"/>
        <v>1.1148110269816422E-3</v>
      </c>
      <c r="AF46" s="30">
        <f t="shared" si="6"/>
        <v>6.540052531269594E-2</v>
      </c>
      <c r="AG46" s="30">
        <f t="shared" si="7"/>
        <v>-2.4177055248434202E-9</v>
      </c>
      <c r="AH46" s="30">
        <f t="shared" si="8"/>
        <v>-3.1164581842901826E-18</v>
      </c>
      <c r="AI46" s="30">
        <f t="shared" si="22"/>
        <v>3.8214631336695312E-8</v>
      </c>
    </row>
    <row r="47" spans="1:35" x14ac:dyDescent="0.3">
      <c r="A47" s="39">
        <v>124.03472222221899</v>
      </c>
      <c r="B47">
        <v>38.700000000000003</v>
      </c>
      <c r="C47">
        <v>7.31</v>
      </c>
      <c r="D47" s="39"/>
      <c r="E47" s="39"/>
      <c r="F47" s="39"/>
      <c r="G47" s="39">
        <v>124</v>
      </c>
      <c r="H47" s="40">
        <f t="shared" si="10"/>
        <v>0.38700000000000001</v>
      </c>
      <c r="I47" s="41">
        <f t="shared" si="11"/>
        <v>7.31</v>
      </c>
      <c r="J47" s="39">
        <f t="shared" si="34"/>
        <v>709.32126816215339</v>
      </c>
      <c r="K47">
        <v>0.39200000000000002</v>
      </c>
      <c r="L47">
        <v>7.29</v>
      </c>
      <c r="M47" s="29">
        <f t="shared" si="32"/>
        <v>6.4285714285714293E-2</v>
      </c>
      <c r="N47" s="29">
        <f t="shared" si="32"/>
        <v>5.7142857142857148E-2</v>
      </c>
      <c r="O47" s="29">
        <f t="shared" si="32"/>
        <v>4.9999999999999996E-2</v>
      </c>
      <c r="P47" s="29">
        <f t="shared" si="32"/>
        <v>4.2857142857142858E-2</v>
      </c>
      <c r="Q47" s="54">
        <v>0.38700000000000001</v>
      </c>
      <c r="R47" s="54">
        <v>7.31</v>
      </c>
      <c r="S47" s="55">
        <f t="shared" si="1"/>
        <v>7.399275348699466</v>
      </c>
      <c r="T47" s="55">
        <f t="shared" si="29"/>
        <v>7.3495944226881997</v>
      </c>
      <c r="U47" s="55">
        <f t="shared" si="15"/>
        <v>7.2930889081618719</v>
      </c>
      <c r="V47" s="55">
        <f t="shared" si="16"/>
        <v>7.2276437220421794</v>
      </c>
      <c r="W47" s="55">
        <f t="shared" si="17"/>
        <v>7.3998355589358233</v>
      </c>
      <c r="X47" s="41">
        <f t="shared" si="18"/>
        <v>7.4088146360556717</v>
      </c>
      <c r="Y47" s="41">
        <f t="shared" si="19"/>
        <v>7.4077968631622628</v>
      </c>
      <c r="Z47" s="30">
        <f t="shared" si="2"/>
        <v>1.4262307119268349E-3</v>
      </c>
      <c r="AA47" s="30">
        <f t="shared" si="3"/>
        <v>6.5711944997641131E-2</v>
      </c>
      <c r="AB47" s="30">
        <f t="shared" si="4"/>
        <v>-2.4814725528882025E-9</v>
      </c>
      <c r="AC47" s="30">
        <f t="shared" si="5"/>
        <v>-3.1991228576135303E-18</v>
      </c>
      <c r="AD47" s="30">
        <f t="shared" si="20"/>
        <v>3.9010845577829152E-8</v>
      </c>
      <c r="AE47" s="30">
        <f t="shared" si="21"/>
        <v>1.2725679279295065E-3</v>
      </c>
      <c r="AF47" s="30">
        <f t="shared" si="6"/>
        <v>6.5558282213643806E-2</v>
      </c>
      <c r="AG47" s="30">
        <f t="shared" si="7"/>
        <v>-2.4816705089007987E-9</v>
      </c>
      <c r="AH47" s="30">
        <f t="shared" si="8"/>
        <v>-3.1991228576135303E-18</v>
      </c>
      <c r="AI47" s="30">
        <f t="shared" si="22"/>
        <v>3.9102375041696168E-8</v>
      </c>
    </row>
    <row r="48" spans="1:35" x14ac:dyDescent="0.3">
      <c r="A48" s="39">
        <v>125.02152777777519</v>
      </c>
      <c r="B48">
        <v>37.6</v>
      </c>
      <c r="C48">
        <v>7.3</v>
      </c>
      <c r="D48" s="39">
        <v>18.899999999999999</v>
      </c>
      <c r="E48" s="39">
        <v>682.50312522686033</v>
      </c>
      <c r="F48" s="39">
        <v>705.24308015267184</v>
      </c>
      <c r="G48" s="39">
        <v>125</v>
      </c>
      <c r="H48" s="40">
        <f t="shared" si="10"/>
        <v>0.376</v>
      </c>
      <c r="I48" s="41">
        <f t="shared" si="11"/>
        <v>7.3</v>
      </c>
      <c r="J48" s="42">
        <f>AVERAGE(E48:F48)</f>
        <v>693.87310268976603</v>
      </c>
      <c r="K48">
        <v>0.38800000000000001</v>
      </c>
      <c r="L48">
        <v>7.28</v>
      </c>
      <c r="M48" s="29">
        <f t="shared" si="32"/>
        <v>6.4285714285714293E-2</v>
      </c>
      <c r="N48" s="29">
        <f t="shared" si="32"/>
        <v>5.7142857142857148E-2</v>
      </c>
      <c r="O48" s="29">
        <f t="shared" si="32"/>
        <v>4.9999999999999996E-2</v>
      </c>
      <c r="P48" s="29">
        <f t="shared" si="32"/>
        <v>4.2857142857142858E-2</v>
      </c>
      <c r="Q48" s="54">
        <v>0.376</v>
      </c>
      <c r="R48" s="54">
        <v>7.3</v>
      </c>
      <c r="S48" s="55">
        <f t="shared" si="1"/>
        <v>7.4114134271305341</v>
      </c>
      <c r="T48" s="55">
        <f t="shared" si="29"/>
        <v>7.3617718089036934</v>
      </c>
      <c r="U48" s="55">
        <f t="shared" si="15"/>
        <v>7.3053064016926852</v>
      </c>
      <c r="V48" s="55">
        <f t="shared" si="16"/>
        <v>7.2399021498980618</v>
      </c>
      <c r="W48" s="55">
        <f t="shared" si="17"/>
        <v>7.4119731711637895</v>
      </c>
      <c r="X48" s="41">
        <f t="shared" si="18"/>
        <v>7.4196586173951973</v>
      </c>
      <c r="Y48" s="41">
        <f t="shared" si="19"/>
        <v>7.4187819179612955</v>
      </c>
      <c r="Z48" s="30">
        <f t="shared" si="2"/>
        <v>1.2308423185826349E-3</v>
      </c>
      <c r="AA48" s="30">
        <f t="shared" si="3"/>
        <v>6.5516556604296922E-2</v>
      </c>
      <c r="AB48" s="30">
        <f t="shared" si="4"/>
        <v>-2.4111392261526027E-9</v>
      </c>
      <c r="AC48" s="30">
        <f t="shared" si="5"/>
        <v>-3.1081917169578479E-18</v>
      </c>
      <c r="AD48" s="30">
        <f t="shared" si="20"/>
        <v>3.804883664359033E-8</v>
      </c>
      <c r="AE48" s="30">
        <f t="shared" si="21"/>
        <v>1.0988578506574659E-3</v>
      </c>
      <c r="AF48" s="30">
        <f t="shared" si="6"/>
        <v>6.5384572136371763E-2</v>
      </c>
      <c r="AG48" s="30">
        <f t="shared" si="7"/>
        <v>-2.4113092550842377E-9</v>
      </c>
      <c r="AH48" s="30">
        <f t="shared" si="8"/>
        <v>-3.1081917169578479E-18</v>
      </c>
      <c r="AI48" s="30">
        <f t="shared" si="22"/>
        <v>3.8125722458339035E-8</v>
      </c>
    </row>
    <row r="49" spans="1:35" x14ac:dyDescent="0.3">
      <c r="A49" s="39">
        <v>126.01944444444234</v>
      </c>
      <c r="B49">
        <v>37.9</v>
      </c>
      <c r="C49">
        <v>7.29</v>
      </c>
      <c r="D49" s="39"/>
      <c r="E49" s="39"/>
      <c r="F49" s="39"/>
      <c r="G49" s="39">
        <v>126</v>
      </c>
      <c r="H49" s="40">
        <f t="shared" si="10"/>
        <v>0.379</v>
      </c>
      <c r="I49" s="41">
        <f t="shared" si="11"/>
        <v>7.29</v>
      </c>
      <c r="J49" s="39">
        <f>$J$48+($J$56-$J$48)*(G49-$G$48)/($G$56-$G$48)</f>
        <v>697.38011358737219</v>
      </c>
      <c r="K49">
        <v>0.378</v>
      </c>
      <c r="L49">
        <v>7.28</v>
      </c>
      <c r="M49" s="29">
        <f t="shared" ref="M49:P64" si="35">M48</f>
        <v>6.4285714285714293E-2</v>
      </c>
      <c r="N49" s="29">
        <f t="shared" si="35"/>
        <v>5.7142857142857148E-2</v>
      </c>
      <c r="O49" s="29">
        <f t="shared" si="35"/>
        <v>4.9999999999999996E-2</v>
      </c>
      <c r="P49" s="29">
        <f t="shared" si="35"/>
        <v>4.2857142857142858E-2</v>
      </c>
      <c r="Q49" s="54">
        <v>0.379</v>
      </c>
      <c r="R49" s="54">
        <v>7.29</v>
      </c>
      <c r="S49" s="55">
        <f t="shared" si="1"/>
        <v>7.4080691893137072</v>
      </c>
      <c r="T49" s="55">
        <f t="shared" si="29"/>
        <v>7.358416643836958</v>
      </c>
      <c r="U49" s="55">
        <f t="shared" si="15"/>
        <v>7.3019400850267475</v>
      </c>
      <c r="V49" s="55">
        <f t="shared" si="16"/>
        <v>7.2365244495000693</v>
      </c>
      <c r="W49" s="55">
        <f t="shared" si="17"/>
        <v>7.4086290629356091</v>
      </c>
      <c r="X49" s="41">
        <f t="shared" si="18"/>
        <v>7.416670476036141</v>
      </c>
      <c r="Y49" s="41">
        <f t="shared" si="19"/>
        <v>7.4157550205113543</v>
      </c>
      <c r="Z49" s="30">
        <f t="shared" si="2"/>
        <v>1.2845475951247141E-3</v>
      </c>
      <c r="AA49" s="30">
        <f t="shared" si="3"/>
        <v>6.5570261880839004E-2</v>
      </c>
      <c r="AB49" s="30">
        <f t="shared" si="4"/>
        <v>-2.4303205046484644E-9</v>
      </c>
      <c r="AC49" s="30">
        <f t="shared" si="5"/>
        <v>-3.1329911189548523E-18</v>
      </c>
      <c r="AD49" s="30">
        <f t="shared" si="20"/>
        <v>3.8311532448424261E-8</v>
      </c>
      <c r="AE49" s="30">
        <f t="shared" si="21"/>
        <v>1.1466196459074633E-3</v>
      </c>
      <c r="AF49" s="30">
        <f t="shared" si="6"/>
        <v>6.5432333931621761E-2</v>
      </c>
      <c r="AG49" s="30">
        <f t="shared" si="7"/>
        <v>-2.4304981902672094E-9</v>
      </c>
      <c r="AH49" s="30">
        <f t="shared" si="8"/>
        <v>-3.1329911189548523E-18</v>
      </c>
      <c r="AI49" s="30">
        <f t="shared" si="22"/>
        <v>3.8392375048107317E-8</v>
      </c>
    </row>
    <row r="50" spans="1:35" x14ac:dyDescent="0.3">
      <c r="A50" s="39">
        <v>127.0222222222219</v>
      </c>
      <c r="B50">
        <v>37.1</v>
      </c>
      <c r="C50">
        <v>7.24</v>
      </c>
      <c r="D50" s="39">
        <v>54.7</v>
      </c>
      <c r="E50" s="39"/>
      <c r="F50" s="39"/>
      <c r="G50" s="39">
        <v>127</v>
      </c>
      <c r="H50" s="40">
        <f t="shared" si="10"/>
        <v>0.371</v>
      </c>
      <c r="I50" s="41">
        <f t="shared" si="11"/>
        <v>7.24</v>
      </c>
      <c r="J50" s="39">
        <f t="shared" ref="J50:J55" si="36">$J$48+($J$56-$J$48)*(G50-$G$48)/($G$56-$G$48)</f>
        <v>700.88712448497836</v>
      </c>
      <c r="K50">
        <v>0.36499999999999999</v>
      </c>
      <c r="L50">
        <v>7.24</v>
      </c>
      <c r="M50" s="29">
        <f t="shared" si="35"/>
        <v>6.4285714285714293E-2</v>
      </c>
      <c r="N50" s="29">
        <f t="shared" si="35"/>
        <v>5.7142857142857148E-2</v>
      </c>
      <c r="O50" s="29">
        <f t="shared" si="35"/>
        <v>4.9999999999999996E-2</v>
      </c>
      <c r="P50" s="29">
        <f t="shared" si="35"/>
        <v>4.2857142857142858E-2</v>
      </c>
      <c r="Q50" s="54">
        <v>0.371</v>
      </c>
      <c r="R50" s="54">
        <v>7.24</v>
      </c>
      <c r="S50" s="55">
        <f t="shared" si="1"/>
        <v>7.4170451454425184</v>
      </c>
      <c r="T50" s="55">
        <f t="shared" si="29"/>
        <v>7.3674220977994862</v>
      </c>
      <c r="U50" s="55">
        <f t="shared" si="15"/>
        <v>7.3109756461316699</v>
      </c>
      <c r="V50" s="55">
        <f t="shared" si="16"/>
        <v>7.2455907483263209</v>
      </c>
      <c r="W50" s="55">
        <f t="shared" si="17"/>
        <v>7.4176046692644908</v>
      </c>
      <c r="X50" s="41">
        <f t="shared" si="18"/>
        <v>7.4246914764453429</v>
      </c>
      <c r="Y50" s="41">
        <f t="shared" si="19"/>
        <v>7.4238798348056285</v>
      </c>
      <c r="Z50" s="30">
        <f t="shared" si="2"/>
        <v>1.1406265717325765E-3</v>
      </c>
      <c r="AA50" s="30">
        <f t="shared" si="3"/>
        <v>6.5426340857446863E-2</v>
      </c>
      <c r="AB50" s="30">
        <f t="shared" si="4"/>
        <v>-2.3791713393908877E-9</v>
      </c>
      <c r="AC50" s="30">
        <f t="shared" si="5"/>
        <v>-3.0668593802961747E-18</v>
      </c>
      <c r="AD50" s="30">
        <f t="shared" si="20"/>
        <v>3.7610449469308827E-8</v>
      </c>
      <c r="AE50" s="30">
        <f t="shared" si="21"/>
        <v>1.018598585722156E-3</v>
      </c>
      <c r="AF50" s="30">
        <f t="shared" si="6"/>
        <v>6.5304312871436454E-2</v>
      </c>
      <c r="AG50" s="30">
        <f t="shared" si="7"/>
        <v>-2.3793285418891593E-9</v>
      </c>
      <c r="AH50" s="30">
        <f t="shared" si="8"/>
        <v>-3.0668593802961747E-18</v>
      </c>
      <c r="AI50" s="30">
        <f t="shared" si="22"/>
        <v>3.7680804379963266E-8</v>
      </c>
    </row>
    <row r="51" spans="1:35" x14ac:dyDescent="0.3">
      <c r="A51" s="39">
        <v>128.02291666666861</v>
      </c>
      <c r="B51">
        <v>38.5</v>
      </c>
      <c r="C51">
        <v>7.18</v>
      </c>
      <c r="D51" s="39"/>
      <c r="E51" s="39"/>
      <c r="F51" s="39"/>
      <c r="G51" s="39">
        <v>128</v>
      </c>
      <c r="H51" s="40">
        <f t="shared" si="10"/>
        <v>0.38500000000000001</v>
      </c>
      <c r="I51" s="41">
        <f t="shared" si="11"/>
        <v>7.18</v>
      </c>
      <c r="J51" s="39">
        <f t="shared" si="36"/>
        <v>704.39413538258441</v>
      </c>
      <c r="K51">
        <v>0.377</v>
      </c>
      <c r="L51">
        <v>7.23</v>
      </c>
      <c r="M51" s="29">
        <f t="shared" si="35"/>
        <v>6.4285714285714293E-2</v>
      </c>
      <c r="N51" s="29">
        <f t="shared" si="35"/>
        <v>5.7142857142857148E-2</v>
      </c>
      <c r="O51" s="29">
        <f t="shared" si="35"/>
        <v>4.9999999999999996E-2</v>
      </c>
      <c r="P51" s="29">
        <f t="shared" si="35"/>
        <v>4.2857142857142858E-2</v>
      </c>
      <c r="Q51" s="54">
        <v>0.38500000000000001</v>
      </c>
      <c r="R51" s="54">
        <v>7.18</v>
      </c>
      <c r="S51" s="55">
        <f t="shared" si="1"/>
        <v>7.4014571398833215</v>
      </c>
      <c r="T51" s="55">
        <f t="shared" si="29"/>
        <v>7.3517832077503042</v>
      </c>
      <c r="U51" s="55">
        <f t="shared" si="15"/>
        <v>7.2952848278391436</v>
      </c>
      <c r="V51" s="55">
        <f t="shared" si="16"/>
        <v>7.2298469218558132</v>
      </c>
      <c r="W51" s="55">
        <f t="shared" si="17"/>
        <v>7.4020172671611961</v>
      </c>
      <c r="X51" s="41">
        <f t="shared" si="18"/>
        <v>7.4107634914220517</v>
      </c>
      <c r="Y51" s="41">
        <f t="shared" si="19"/>
        <v>7.4097711563690334</v>
      </c>
      <c r="Z51" s="30">
        <f t="shared" si="2"/>
        <v>1.3910168580823967E-3</v>
      </c>
      <c r="AA51" s="30">
        <f t="shared" si="3"/>
        <v>6.5676731143796685E-2</v>
      </c>
      <c r="AB51" s="30">
        <f t="shared" si="4"/>
        <v>-2.4686842742567707E-9</v>
      </c>
      <c r="AC51" s="30">
        <f t="shared" si="5"/>
        <v>-3.1825899229488606E-18</v>
      </c>
      <c r="AD51" s="30">
        <f t="shared" si="20"/>
        <v>3.8836180292105204E-8</v>
      </c>
      <c r="AE51" s="30">
        <f t="shared" si="21"/>
        <v>1.2412719623041473E-3</v>
      </c>
      <c r="AF51" s="30">
        <f t="shared" si="6"/>
        <v>6.5526986248018435E-2</v>
      </c>
      <c r="AG51" s="30">
        <f t="shared" si="7"/>
        <v>-2.4688771830516253E-9</v>
      </c>
      <c r="AH51" s="30">
        <f t="shared" si="8"/>
        <v>-3.1825899229488606E-18</v>
      </c>
      <c r="AI51" s="30">
        <f t="shared" si="22"/>
        <v>3.892501993247628E-8</v>
      </c>
    </row>
    <row r="52" spans="1:35" x14ac:dyDescent="0.3">
      <c r="A52" s="39">
        <v>129.03472222221899</v>
      </c>
      <c r="B52">
        <v>37.9</v>
      </c>
      <c r="C52">
        <v>7.22</v>
      </c>
      <c r="D52" s="39">
        <v>6.7</v>
      </c>
      <c r="E52" s="39"/>
      <c r="F52" s="39"/>
      <c r="G52" s="39">
        <v>129</v>
      </c>
      <c r="H52" s="40">
        <f t="shared" si="10"/>
        <v>0.379</v>
      </c>
      <c r="I52" s="41">
        <f t="shared" si="11"/>
        <v>7.22</v>
      </c>
      <c r="J52" s="39">
        <f t="shared" si="36"/>
        <v>707.90114628019057</v>
      </c>
      <c r="K52">
        <v>0.377</v>
      </c>
      <c r="L52">
        <v>7.22</v>
      </c>
      <c r="M52" s="29">
        <f t="shared" si="35"/>
        <v>6.4285714285714293E-2</v>
      </c>
      <c r="N52" s="29">
        <f t="shared" si="35"/>
        <v>5.7142857142857148E-2</v>
      </c>
      <c r="O52" s="29">
        <f t="shared" si="35"/>
        <v>4.9999999999999996E-2</v>
      </c>
      <c r="P52" s="29">
        <f t="shared" si="35"/>
        <v>4.2857142857142858E-2</v>
      </c>
      <c r="Q52" s="54">
        <v>0.379</v>
      </c>
      <c r="R52" s="54">
        <v>7.22</v>
      </c>
      <c r="S52" s="55">
        <f t="shared" si="1"/>
        <v>7.4080691893137072</v>
      </c>
      <c r="T52" s="55">
        <f t="shared" si="29"/>
        <v>7.358416643836958</v>
      </c>
      <c r="U52" s="55">
        <f t="shared" si="15"/>
        <v>7.3019400850267475</v>
      </c>
      <c r="V52" s="55">
        <f t="shared" si="16"/>
        <v>7.2365244495000693</v>
      </c>
      <c r="W52" s="55">
        <f t="shared" si="17"/>
        <v>7.4086290629356091</v>
      </c>
      <c r="X52" s="41">
        <f t="shared" si="18"/>
        <v>7.416670476036141</v>
      </c>
      <c r="Y52" s="41">
        <f t="shared" si="19"/>
        <v>7.4157550205113543</v>
      </c>
      <c r="Z52" s="30">
        <f t="shared" si="2"/>
        <v>1.2845475951247141E-3</v>
      </c>
      <c r="AA52" s="30">
        <f t="shared" si="3"/>
        <v>6.5570261880839004E-2</v>
      </c>
      <c r="AB52" s="30">
        <f t="shared" si="4"/>
        <v>-2.4303205046484644E-9</v>
      </c>
      <c r="AC52" s="30">
        <f t="shared" si="5"/>
        <v>-3.1329911189548523E-18</v>
      </c>
      <c r="AD52" s="30">
        <f t="shared" si="20"/>
        <v>3.8311532448424261E-8</v>
      </c>
      <c r="AE52" s="30">
        <f t="shared" si="21"/>
        <v>1.1466196459074633E-3</v>
      </c>
      <c r="AF52" s="30">
        <f t="shared" si="6"/>
        <v>6.5432333931621761E-2</v>
      </c>
      <c r="AG52" s="30">
        <f t="shared" si="7"/>
        <v>-2.4304981902672094E-9</v>
      </c>
      <c r="AH52" s="30">
        <f t="shared" si="8"/>
        <v>-3.1329911189548523E-18</v>
      </c>
      <c r="AI52" s="30">
        <f t="shared" si="22"/>
        <v>3.8392375048107317E-8</v>
      </c>
    </row>
    <row r="53" spans="1:35" x14ac:dyDescent="0.3">
      <c r="A53" s="39">
        <v>130.02777777778101</v>
      </c>
      <c r="B53">
        <v>38.700000000000003</v>
      </c>
      <c r="C53">
        <v>7.29</v>
      </c>
      <c r="D53" s="39"/>
      <c r="E53" s="39"/>
      <c r="F53" s="39"/>
      <c r="G53" s="39">
        <v>130</v>
      </c>
      <c r="H53" s="40">
        <f t="shared" si="10"/>
        <v>0.38700000000000001</v>
      </c>
      <c r="I53" s="41">
        <f t="shared" si="11"/>
        <v>7.29</v>
      </c>
      <c r="J53" s="39">
        <f t="shared" si="36"/>
        <v>711.40815717779674</v>
      </c>
      <c r="K53">
        <v>0.38</v>
      </c>
      <c r="L53">
        <v>7.24</v>
      </c>
      <c r="M53" s="29">
        <f t="shared" si="35"/>
        <v>6.4285714285714293E-2</v>
      </c>
      <c r="N53" s="29">
        <f t="shared" si="35"/>
        <v>5.7142857142857148E-2</v>
      </c>
      <c r="O53" s="29">
        <f t="shared" si="35"/>
        <v>4.9999999999999996E-2</v>
      </c>
      <c r="P53" s="29">
        <f t="shared" si="35"/>
        <v>4.2857142857142858E-2</v>
      </c>
      <c r="Q53" s="54">
        <v>0.38700000000000001</v>
      </c>
      <c r="R53" s="54">
        <v>7.29</v>
      </c>
      <c r="S53" s="55">
        <f t="shared" si="1"/>
        <v>7.399275348699466</v>
      </c>
      <c r="T53" s="55">
        <f t="shared" si="29"/>
        <v>7.3495944226881997</v>
      </c>
      <c r="U53" s="55">
        <f t="shared" si="15"/>
        <v>7.2930889081618719</v>
      </c>
      <c r="V53" s="55">
        <f t="shared" si="16"/>
        <v>7.2276437220421794</v>
      </c>
      <c r="W53" s="55">
        <f t="shared" si="17"/>
        <v>7.3998355589358233</v>
      </c>
      <c r="X53" s="41">
        <f t="shared" si="18"/>
        <v>7.4088146360556717</v>
      </c>
      <c r="Y53" s="41">
        <f t="shared" si="19"/>
        <v>7.4077968631622628</v>
      </c>
      <c r="Z53" s="30">
        <f t="shared" si="2"/>
        <v>1.4262307119268349E-3</v>
      </c>
      <c r="AA53" s="30">
        <f t="shared" si="3"/>
        <v>6.5711944997641131E-2</v>
      </c>
      <c r="AB53" s="30">
        <f t="shared" si="4"/>
        <v>-2.4814725528882025E-9</v>
      </c>
      <c r="AC53" s="30">
        <f t="shared" si="5"/>
        <v>-3.1991228576135303E-18</v>
      </c>
      <c r="AD53" s="30">
        <f t="shared" si="20"/>
        <v>3.9010845577829152E-8</v>
      </c>
      <c r="AE53" s="30">
        <f t="shared" si="21"/>
        <v>1.2725679279295065E-3</v>
      </c>
      <c r="AF53" s="30">
        <f t="shared" si="6"/>
        <v>6.5558282213643806E-2</v>
      </c>
      <c r="AG53" s="30">
        <f t="shared" si="7"/>
        <v>-2.4816705089007987E-9</v>
      </c>
      <c r="AH53" s="30">
        <f t="shared" si="8"/>
        <v>-3.1991228576135303E-18</v>
      </c>
      <c r="AI53" s="30">
        <f t="shared" si="22"/>
        <v>3.9102375041696168E-8</v>
      </c>
    </row>
    <row r="54" spans="1:35" x14ac:dyDescent="0.3">
      <c r="A54" s="39">
        <v>131.02777777778101</v>
      </c>
      <c r="B54">
        <v>39.299999999999997</v>
      </c>
      <c r="C54">
        <v>7.26</v>
      </c>
      <c r="D54" s="39"/>
      <c r="E54" s="39"/>
      <c r="F54" s="39"/>
      <c r="G54" s="39">
        <v>131</v>
      </c>
      <c r="H54" s="40">
        <f t="shared" si="10"/>
        <v>0.39299999999999996</v>
      </c>
      <c r="I54" s="41">
        <f t="shared" si="11"/>
        <v>7.26</v>
      </c>
      <c r="J54" s="39">
        <f t="shared" si="36"/>
        <v>714.91516807540279</v>
      </c>
      <c r="K54">
        <v>0.36599999999999999</v>
      </c>
      <c r="L54">
        <v>7.23</v>
      </c>
      <c r="M54" s="29">
        <f t="shared" si="35"/>
        <v>6.4285714285714293E-2</v>
      </c>
      <c r="N54" s="29">
        <f t="shared" si="35"/>
        <v>5.7142857142857148E-2</v>
      </c>
      <c r="O54" s="29">
        <f t="shared" si="35"/>
        <v>4.9999999999999996E-2</v>
      </c>
      <c r="P54" s="29">
        <f t="shared" si="35"/>
        <v>4.2857142857142858E-2</v>
      </c>
      <c r="Q54" s="54">
        <v>0.39300000000000002</v>
      </c>
      <c r="R54" s="54">
        <v>7.26</v>
      </c>
      <c r="S54" s="55">
        <f t="shared" si="1"/>
        <v>7.3927951002391517</v>
      </c>
      <c r="T54" s="55">
        <f t="shared" si="29"/>
        <v>7.3430935843674847</v>
      </c>
      <c r="U54" s="55">
        <f t="shared" si="15"/>
        <v>7.2865670694760505</v>
      </c>
      <c r="V54" s="55">
        <f t="shared" si="16"/>
        <v>7.221100458661927</v>
      </c>
      <c r="W54" s="55">
        <f t="shared" si="17"/>
        <v>7.3933555547260594</v>
      </c>
      <c r="X54" s="41">
        <f t="shared" si="18"/>
        <v>7.4030270358990773</v>
      </c>
      <c r="Y54" s="41">
        <f t="shared" si="19"/>
        <v>7.4019335195884084</v>
      </c>
      <c r="Z54" s="30">
        <f t="shared" si="2"/>
        <v>1.5310558355074524E-3</v>
      </c>
      <c r="AA54" s="30">
        <f t="shared" si="3"/>
        <v>6.5816770121221752E-2</v>
      </c>
      <c r="AB54" s="30">
        <f t="shared" si="4"/>
        <v>-2.5198384405583241E-9</v>
      </c>
      <c r="AC54" s="30">
        <f t="shared" si="5"/>
        <v>-3.2487216616075382E-18</v>
      </c>
      <c r="AD54" s="30">
        <f t="shared" si="20"/>
        <v>3.9534200829022187E-8</v>
      </c>
      <c r="AE54" s="30">
        <f t="shared" si="21"/>
        <v>1.3657039080311034E-3</v>
      </c>
      <c r="AF54" s="30">
        <f t="shared" si="6"/>
        <v>6.5651418193745398E-2</v>
      </c>
      <c r="AG54" s="30">
        <f t="shared" si="7"/>
        <v>-2.5200514551047671E-9</v>
      </c>
      <c r="AH54" s="30">
        <f t="shared" si="8"/>
        <v>-3.2487216616075382E-18</v>
      </c>
      <c r="AI54" s="30">
        <f t="shared" si="22"/>
        <v>3.9633869987383008E-8</v>
      </c>
    </row>
    <row r="55" spans="1:35" x14ac:dyDescent="0.3">
      <c r="A55" s="39">
        <v>132.03472222221899</v>
      </c>
      <c r="B55">
        <v>37.1</v>
      </c>
      <c r="C55">
        <v>7.11</v>
      </c>
      <c r="D55" s="39">
        <v>546.30000000000007</v>
      </c>
      <c r="E55" s="39"/>
      <c r="F55" s="39"/>
      <c r="G55" s="39">
        <v>132</v>
      </c>
      <c r="H55" s="40">
        <f t="shared" si="10"/>
        <v>0.371</v>
      </c>
      <c r="I55" s="41">
        <f t="shared" si="11"/>
        <v>7.11</v>
      </c>
      <c r="J55" s="39">
        <f t="shared" si="36"/>
        <v>718.42217897300895</v>
      </c>
      <c r="K55">
        <v>0.36299999999999999</v>
      </c>
      <c r="L55">
        <v>7.23</v>
      </c>
      <c r="M55" s="29">
        <f t="shared" si="35"/>
        <v>6.4285714285714293E-2</v>
      </c>
      <c r="N55" s="29">
        <f t="shared" si="35"/>
        <v>5.7142857142857148E-2</v>
      </c>
      <c r="O55" s="29">
        <f t="shared" si="35"/>
        <v>4.9999999999999996E-2</v>
      </c>
      <c r="P55" s="29">
        <f t="shared" si="35"/>
        <v>4.2857142857142858E-2</v>
      </c>
      <c r="Q55" s="54">
        <v>0.371</v>
      </c>
      <c r="R55" s="54">
        <v>7.11</v>
      </c>
      <c r="S55" s="55">
        <f t="shared" si="1"/>
        <v>7.4170451454425184</v>
      </c>
      <c r="T55" s="55">
        <f t="shared" si="29"/>
        <v>7.3674220977994862</v>
      </c>
      <c r="U55" s="55">
        <f t="shared" si="15"/>
        <v>7.3109756461316699</v>
      </c>
      <c r="V55" s="55">
        <f t="shared" si="16"/>
        <v>7.2455907483263209</v>
      </c>
      <c r="W55" s="55">
        <f t="shared" si="17"/>
        <v>7.4176046692644908</v>
      </c>
      <c r="X55" s="41">
        <f t="shared" si="18"/>
        <v>7.4246914764453429</v>
      </c>
      <c r="Y55" s="41">
        <f t="shared" si="19"/>
        <v>7.4238798348056285</v>
      </c>
      <c r="Z55" s="30">
        <f t="shared" si="2"/>
        <v>1.1406265717325765E-3</v>
      </c>
      <c r="AA55" s="30">
        <f t="shared" si="3"/>
        <v>6.5426340857446863E-2</v>
      </c>
      <c r="AB55" s="30">
        <f t="shared" si="4"/>
        <v>-2.3791713393908877E-9</v>
      </c>
      <c r="AC55" s="30">
        <f t="shared" si="5"/>
        <v>-3.0668593802961747E-18</v>
      </c>
      <c r="AD55" s="30">
        <f t="shared" si="20"/>
        <v>3.7610449469308827E-8</v>
      </c>
      <c r="AE55" s="30">
        <f t="shared" si="21"/>
        <v>1.018598585722156E-3</v>
      </c>
      <c r="AF55" s="30">
        <f t="shared" si="6"/>
        <v>6.5304312871436454E-2</v>
      </c>
      <c r="AG55" s="30">
        <f t="shared" si="7"/>
        <v>-2.3793285418891593E-9</v>
      </c>
      <c r="AH55" s="30">
        <f t="shared" si="8"/>
        <v>-3.0668593802961747E-18</v>
      </c>
      <c r="AI55" s="30">
        <f t="shared" si="22"/>
        <v>3.7680804379963266E-8</v>
      </c>
    </row>
    <row r="56" spans="1:35" x14ac:dyDescent="0.3">
      <c r="A56" s="39">
        <v>133.02430555555475</v>
      </c>
      <c r="B56">
        <v>36</v>
      </c>
      <c r="C56">
        <v>7.34</v>
      </c>
      <c r="D56" s="39"/>
      <c r="E56" s="39">
        <v>691.97489932885901</v>
      </c>
      <c r="F56" s="39">
        <v>751.88348041237123</v>
      </c>
      <c r="G56" s="39">
        <v>133</v>
      </c>
      <c r="H56" s="40">
        <f t="shared" si="10"/>
        <v>0.36</v>
      </c>
      <c r="I56" s="41">
        <f t="shared" si="11"/>
        <v>7.34</v>
      </c>
      <c r="J56" s="42">
        <f>AVERAGE(E56:F56)</f>
        <v>721.92918987061512</v>
      </c>
      <c r="K56">
        <v>0.373</v>
      </c>
      <c r="L56">
        <v>7.28</v>
      </c>
      <c r="M56" s="29">
        <f t="shared" si="35"/>
        <v>6.4285714285714293E-2</v>
      </c>
      <c r="N56" s="29">
        <f t="shared" si="35"/>
        <v>5.7142857142857148E-2</v>
      </c>
      <c r="O56" s="29">
        <f t="shared" si="35"/>
        <v>4.9999999999999996E-2</v>
      </c>
      <c r="P56" s="29">
        <f t="shared" si="35"/>
        <v>4.2857142857142858E-2</v>
      </c>
      <c r="Q56" s="54">
        <v>0.36</v>
      </c>
      <c r="R56" s="54">
        <v>7.34</v>
      </c>
      <c r="S56" s="55">
        <f t="shared" si="1"/>
        <v>7.4296987087918884</v>
      </c>
      <c r="T56" s="55">
        <f t="shared" si="29"/>
        <v>7.3801181697149323</v>
      </c>
      <c r="U56" s="55">
        <f t="shared" si="15"/>
        <v>7.3237151252459638</v>
      </c>
      <c r="V56" s="55">
        <f t="shared" si="16"/>
        <v>7.2583745653890039</v>
      </c>
      <c r="W56" s="55">
        <f t="shared" si="17"/>
        <v>7.4302577286453042</v>
      </c>
      <c r="X56" s="41">
        <f t="shared" si="18"/>
        <v>7.4360034191443569</v>
      </c>
      <c r="Y56" s="41">
        <f t="shared" si="19"/>
        <v>7.4353369172658175</v>
      </c>
      <c r="Z56" s="30">
        <f t="shared" si="2"/>
        <v>9.389819297907589E-4</v>
      </c>
      <c r="AA56" s="30">
        <f t="shared" si="3"/>
        <v>6.5224696215505057E-2</v>
      </c>
      <c r="AB56" s="30">
        <f t="shared" si="4"/>
        <v>-2.3088460722647391E-9</v>
      </c>
      <c r="AC56" s="30">
        <f t="shared" si="5"/>
        <v>-2.9759282396404931E-18</v>
      </c>
      <c r="AD56" s="30">
        <f t="shared" si="20"/>
        <v>3.6643468974349811E-8</v>
      </c>
      <c r="AE56" s="30">
        <f t="shared" si="21"/>
        <v>8.3907338034539631E-4</v>
      </c>
      <c r="AF56" s="30">
        <f t="shared" si="6"/>
        <v>6.5124787666059683E-2</v>
      </c>
      <c r="AG56" s="30">
        <f t="shared" si="7"/>
        <v>-2.3089747794087726E-9</v>
      </c>
      <c r="AH56" s="30">
        <f t="shared" si="8"/>
        <v>-2.9759282396404931E-18</v>
      </c>
      <c r="AI56" s="30">
        <f t="shared" si="22"/>
        <v>3.6699748048073021E-8</v>
      </c>
    </row>
    <row r="57" spans="1:35" x14ac:dyDescent="0.3">
      <c r="A57" s="39">
        <v>134.0625</v>
      </c>
      <c r="B57">
        <v>39.1</v>
      </c>
      <c r="C57">
        <v>7.32</v>
      </c>
      <c r="D57" s="39">
        <v>58.8</v>
      </c>
      <c r="E57" s="39"/>
      <c r="F57" s="39"/>
      <c r="G57" s="39">
        <v>134</v>
      </c>
      <c r="H57" s="40">
        <f t="shared" si="10"/>
        <v>0.39100000000000001</v>
      </c>
      <c r="I57" s="41">
        <f t="shared" si="11"/>
        <v>7.32</v>
      </c>
      <c r="J57" s="39">
        <f>$J$56+($J$70-$J$56)*(G57-$G$56)/($G$70-$G$56)</f>
        <v>729.12348460541125</v>
      </c>
      <c r="K57">
        <v>0.4</v>
      </c>
      <c r="L57">
        <v>7.32</v>
      </c>
      <c r="M57" s="29">
        <f t="shared" si="35"/>
        <v>6.4285714285714293E-2</v>
      </c>
      <c r="N57" s="29">
        <f t="shared" si="35"/>
        <v>5.7142857142857148E-2</v>
      </c>
      <c r="O57" s="29">
        <f t="shared" si="35"/>
        <v>4.9999999999999996E-2</v>
      </c>
      <c r="P57" s="29">
        <f t="shared" si="35"/>
        <v>4.2857142857142858E-2</v>
      </c>
      <c r="Q57" s="54">
        <v>0.39100000000000001</v>
      </c>
      <c r="R57" s="54">
        <v>7.32</v>
      </c>
      <c r="S57" s="55">
        <f t="shared" si="1"/>
        <v>7.3949444371552557</v>
      </c>
      <c r="T57" s="55">
        <f t="shared" si="29"/>
        <v>7.3452497201942135</v>
      </c>
      <c r="U57" s="55">
        <f t="shared" si="15"/>
        <v>7.2887301391336861</v>
      </c>
      <c r="V57" s="55">
        <f t="shared" si="16"/>
        <v>7.2232706015929722</v>
      </c>
      <c r="W57" s="55">
        <f t="shared" si="17"/>
        <v>7.395504810985325</v>
      </c>
      <c r="X57" s="41">
        <f t="shared" si="18"/>
        <v>7.4049465096546214</v>
      </c>
      <c r="Y57" s="41">
        <f t="shared" si="19"/>
        <v>7.403878145866269</v>
      </c>
      <c r="Z57" s="30">
        <f t="shared" si="2"/>
        <v>1.4962494056489993E-3</v>
      </c>
      <c r="AA57" s="30">
        <f t="shared" si="3"/>
        <v>6.5781963691363299E-2</v>
      </c>
      <c r="AB57" s="30">
        <f t="shared" si="4"/>
        <v>-2.5070496370631254E-9</v>
      </c>
      <c r="AC57" s="30">
        <f t="shared" si="5"/>
        <v>-3.2321887269428689E-18</v>
      </c>
      <c r="AD57" s="30">
        <f t="shared" si="20"/>
        <v>3.9359855045783897E-8</v>
      </c>
      <c r="AE57" s="30">
        <f t="shared" si="21"/>
        <v>1.3347830217349177E-3</v>
      </c>
      <c r="AF57" s="30">
        <f t="shared" si="6"/>
        <v>6.5620497307449205E-2</v>
      </c>
      <c r="AG57" s="30">
        <f t="shared" si="7"/>
        <v>-2.5072576460598161E-9</v>
      </c>
      <c r="AH57" s="30">
        <f t="shared" si="8"/>
        <v>-3.2321887269428689E-18</v>
      </c>
      <c r="AI57" s="30">
        <f t="shared" si="22"/>
        <v>3.9456799424079048E-8</v>
      </c>
    </row>
    <row r="58" spans="1:35" x14ac:dyDescent="0.3">
      <c r="A58" s="39">
        <v>135.02430555555475</v>
      </c>
      <c r="B58">
        <v>37.299999999999997</v>
      </c>
      <c r="C58">
        <v>7.24</v>
      </c>
      <c r="D58" s="39"/>
      <c r="E58" s="39"/>
      <c r="F58" s="39"/>
      <c r="G58" s="39">
        <v>135</v>
      </c>
      <c r="H58" s="40">
        <f t="shared" si="10"/>
        <v>0.373</v>
      </c>
      <c r="I58" s="41">
        <f t="shared" si="11"/>
        <v>7.24</v>
      </c>
      <c r="J58" s="39">
        <f t="shared" ref="J58:J69" si="37">$J$56+($J$70-$J$56)*(G58-$G$56)/($G$70-$G$56)</f>
        <v>736.31777934020738</v>
      </c>
      <c r="K58">
        <v>0.38600000000000001</v>
      </c>
      <c r="L58">
        <v>7.25</v>
      </c>
      <c r="M58" s="29">
        <f t="shared" si="35"/>
        <v>6.4285714285714293E-2</v>
      </c>
      <c r="N58" s="29">
        <f t="shared" si="35"/>
        <v>5.7142857142857148E-2</v>
      </c>
      <c r="O58" s="29">
        <f t="shared" si="35"/>
        <v>4.9999999999999996E-2</v>
      </c>
      <c r="P58" s="29">
        <f t="shared" si="35"/>
        <v>4.2857142857142858E-2</v>
      </c>
      <c r="Q58" s="54">
        <v>0.373</v>
      </c>
      <c r="R58" s="54">
        <v>7.24</v>
      </c>
      <c r="S58" s="55">
        <f t="shared" si="1"/>
        <v>7.4147836692534028</v>
      </c>
      <c r="T58" s="55">
        <f t="shared" si="29"/>
        <v>7.365153138810931</v>
      </c>
      <c r="U58" s="55">
        <f t="shared" si="15"/>
        <v>7.3086990486709862</v>
      </c>
      <c r="V58" s="55">
        <f t="shared" si="16"/>
        <v>7.2433063512471376</v>
      </c>
      <c r="W58" s="55">
        <f t="shared" si="17"/>
        <v>7.4153432818037048</v>
      </c>
      <c r="X58" s="41">
        <f t="shared" si="18"/>
        <v>7.4226703542843619</v>
      </c>
      <c r="Y58" s="41">
        <f t="shared" si="19"/>
        <v>7.4218326201811156</v>
      </c>
      <c r="Z58" s="30">
        <f t="shared" si="2"/>
        <v>1.1768195445250097E-3</v>
      </c>
      <c r="AA58" s="30">
        <f t="shared" si="3"/>
        <v>6.5462533830239297E-2</v>
      </c>
      <c r="AB58" s="30">
        <f t="shared" si="4"/>
        <v>-2.3919583566727733E-9</v>
      </c>
      <c r="AC58" s="30">
        <f t="shared" si="5"/>
        <v>-3.083392314960844E-18</v>
      </c>
      <c r="AD58" s="30">
        <f t="shared" si="20"/>
        <v>3.7785889110014796E-8</v>
      </c>
      <c r="AE58" s="30">
        <f t="shared" si="21"/>
        <v>1.0508014436334736E-3</v>
      </c>
      <c r="AF58" s="30">
        <f t="shared" si="6"/>
        <v>6.5336515729347761E-2</v>
      </c>
      <c r="AG58" s="30">
        <f t="shared" si="7"/>
        <v>-2.3921206994347519E-9</v>
      </c>
      <c r="AH58" s="30">
        <f t="shared" si="8"/>
        <v>-3.083392314960844E-18</v>
      </c>
      <c r="AI58" s="30">
        <f t="shared" si="22"/>
        <v>3.785884669744479E-8</v>
      </c>
    </row>
    <row r="59" spans="1:35" x14ac:dyDescent="0.3">
      <c r="A59" s="39">
        <v>136.02083333333576</v>
      </c>
      <c r="B59">
        <v>35.9</v>
      </c>
      <c r="C59">
        <v>7.3</v>
      </c>
      <c r="D59" s="39">
        <v>10.8</v>
      </c>
      <c r="E59" s="39"/>
      <c r="F59" s="39"/>
      <c r="G59" s="39">
        <v>136</v>
      </c>
      <c r="H59" s="40">
        <f t="shared" si="10"/>
        <v>0.35899999999999999</v>
      </c>
      <c r="I59" s="41">
        <f t="shared" si="11"/>
        <v>7.3</v>
      </c>
      <c r="J59" s="39">
        <f t="shared" si="37"/>
        <v>743.51207407500351</v>
      </c>
      <c r="K59">
        <v>0.34899999999999998</v>
      </c>
      <c r="L59">
        <v>7.28</v>
      </c>
      <c r="M59" s="29">
        <f t="shared" si="35"/>
        <v>6.4285714285714293E-2</v>
      </c>
      <c r="N59" s="29">
        <f t="shared" si="35"/>
        <v>5.7142857142857148E-2</v>
      </c>
      <c r="O59" s="29">
        <f t="shared" si="35"/>
        <v>4.9999999999999996E-2</v>
      </c>
      <c r="P59" s="29">
        <f t="shared" si="35"/>
        <v>4.2857142857142858E-2</v>
      </c>
      <c r="Q59" s="54">
        <v>0.35899999999999999</v>
      </c>
      <c r="R59" s="54">
        <v>7.3</v>
      </c>
      <c r="S59" s="55">
        <f t="shared" si="1"/>
        <v>7.4308675658809742</v>
      </c>
      <c r="T59" s="55">
        <f t="shared" si="29"/>
        <v>7.3812910088070938</v>
      </c>
      <c r="U59" s="55">
        <f t="shared" si="15"/>
        <v>7.324892031764608</v>
      </c>
      <c r="V59" s="55">
        <f t="shared" si="16"/>
        <v>7.2595556278561055</v>
      </c>
      <c r="W59" s="55">
        <f t="shared" si="17"/>
        <v>7.4314265385321727</v>
      </c>
      <c r="X59" s="41">
        <f t="shared" si="18"/>
        <v>7.4370486327562801</v>
      </c>
      <c r="Y59" s="41">
        <f t="shared" si="19"/>
        <v>7.4363954605375007</v>
      </c>
      <c r="Z59" s="30">
        <f t="shared" si="2"/>
        <v>9.2043076402244868E-4</v>
      </c>
      <c r="AA59" s="30">
        <f t="shared" si="3"/>
        <v>6.5206145049736736E-2</v>
      </c>
      <c r="AB59" s="30">
        <f t="shared" si="4"/>
        <v>-2.3024531493642933E-9</v>
      </c>
      <c r="AC59" s="30">
        <f t="shared" si="5"/>
        <v>-2.9676617723081581E-18</v>
      </c>
      <c r="AD59" s="30">
        <f t="shared" si="20"/>
        <v>3.6555385421311017E-8</v>
      </c>
      <c r="AE59" s="30">
        <f t="shared" si="21"/>
        <v>8.2254722834437897E-4</v>
      </c>
      <c r="AF59" s="30">
        <f t="shared" si="6"/>
        <v>6.5108261514058671E-2</v>
      </c>
      <c r="AG59" s="30">
        <f t="shared" si="7"/>
        <v>-2.3025792477852486E-9</v>
      </c>
      <c r="AH59" s="30">
        <f t="shared" si="8"/>
        <v>-2.9676617723081581E-18</v>
      </c>
      <c r="AI59" s="30">
        <f t="shared" si="22"/>
        <v>3.6610405522869807E-8</v>
      </c>
    </row>
    <row r="60" spans="1:35" x14ac:dyDescent="0.3">
      <c r="A60" s="39">
        <v>137.03819444444525</v>
      </c>
      <c r="B60">
        <v>33.5</v>
      </c>
      <c r="C60">
        <v>7.33</v>
      </c>
      <c r="D60" s="39"/>
      <c r="E60" s="39"/>
      <c r="F60" s="39"/>
      <c r="G60" s="39">
        <v>137</v>
      </c>
      <c r="H60" s="40">
        <f t="shared" si="10"/>
        <v>0.33500000000000002</v>
      </c>
      <c r="I60" s="41">
        <f t="shared" si="11"/>
        <v>7.33</v>
      </c>
      <c r="J60" s="39">
        <f t="shared" si="37"/>
        <v>750.70636880979964</v>
      </c>
      <c r="K60">
        <v>0.34300000000000003</v>
      </c>
      <c r="L60">
        <v>7.32</v>
      </c>
      <c r="M60" s="29">
        <f t="shared" si="35"/>
        <v>6.4285714285714293E-2</v>
      </c>
      <c r="N60" s="29">
        <f t="shared" si="35"/>
        <v>5.7142857142857148E-2</v>
      </c>
      <c r="O60" s="29">
        <f t="shared" si="35"/>
        <v>4.9999999999999996E-2</v>
      </c>
      <c r="P60" s="29">
        <f t="shared" si="35"/>
        <v>4.2857142857142858E-2</v>
      </c>
      <c r="Q60" s="54">
        <v>0.33500000000000002</v>
      </c>
      <c r="R60" s="54">
        <v>7.33</v>
      </c>
      <c r="S60" s="55">
        <f t="shared" si="1"/>
        <v>7.4599098935609218</v>
      </c>
      <c r="T60" s="55">
        <f t="shared" si="29"/>
        <v>7.4104353561456353</v>
      </c>
      <c r="U60" s="55">
        <f t="shared" si="15"/>
        <v>7.3541406599063901</v>
      </c>
      <c r="V60" s="55">
        <f t="shared" si="16"/>
        <v>7.2889108827529956</v>
      </c>
      <c r="W60" s="55">
        <f t="shared" si="17"/>
        <v>7.460467657301745</v>
      </c>
      <c r="X60" s="41">
        <f t="shared" si="18"/>
        <v>7.4630359752825663</v>
      </c>
      <c r="Y60" s="41">
        <f t="shared" si="19"/>
        <v>7.4627091932142777</v>
      </c>
      <c r="Z60" s="30">
        <f t="shared" si="2"/>
        <v>4.6380255553973631E-4</v>
      </c>
      <c r="AA60" s="30">
        <f t="shared" si="3"/>
        <v>6.4749516841254032E-2</v>
      </c>
      <c r="AB60" s="30">
        <f t="shared" si="4"/>
        <v>-2.1490376860948391E-9</v>
      </c>
      <c r="AC60" s="30">
        <f t="shared" si="5"/>
        <v>-2.7692665563321256E-18</v>
      </c>
      <c r="AD60" s="30">
        <f t="shared" si="20"/>
        <v>3.4432140732244602E-8</v>
      </c>
      <c r="AE60" s="30">
        <f t="shared" si="21"/>
        <v>4.151633722837485E-4</v>
      </c>
      <c r="AF60" s="30">
        <f t="shared" si="6"/>
        <v>6.4700877657998035E-2</v>
      </c>
      <c r="AG60" s="30">
        <f t="shared" si="7"/>
        <v>-2.1491003455008634E-9</v>
      </c>
      <c r="AH60" s="30">
        <f t="shared" si="8"/>
        <v>-2.7692665563321256E-18</v>
      </c>
      <c r="AI60" s="30">
        <f t="shared" si="22"/>
        <v>3.4458058723076586E-8</v>
      </c>
    </row>
    <row r="61" spans="1:35" x14ac:dyDescent="0.3">
      <c r="A61" s="39">
        <v>138.03472222221899</v>
      </c>
      <c r="B61">
        <v>33.9</v>
      </c>
      <c r="C61">
        <v>7.33</v>
      </c>
      <c r="D61" s="39"/>
      <c r="E61" s="39"/>
      <c r="F61" s="39"/>
      <c r="G61" s="39">
        <v>138</v>
      </c>
      <c r="H61" s="40">
        <f t="shared" si="10"/>
        <v>0.33899999999999997</v>
      </c>
      <c r="I61" s="41">
        <f t="shared" si="11"/>
        <v>7.33</v>
      </c>
      <c r="J61" s="39">
        <f t="shared" si="37"/>
        <v>757.90066354459577</v>
      </c>
      <c r="K61">
        <v>0.33200000000000002</v>
      </c>
      <c r="L61">
        <v>7.31</v>
      </c>
      <c r="M61" s="29">
        <f t="shared" si="35"/>
        <v>6.4285714285714293E-2</v>
      </c>
      <c r="N61" s="29">
        <f t="shared" si="35"/>
        <v>5.7142857142857148E-2</v>
      </c>
      <c r="O61" s="29">
        <f t="shared" si="35"/>
        <v>4.9999999999999996E-2</v>
      </c>
      <c r="P61" s="29">
        <f t="shared" si="35"/>
        <v>4.2857142857142858E-2</v>
      </c>
      <c r="Q61" s="54">
        <v>0.33900000000000002</v>
      </c>
      <c r="R61" s="54">
        <v>7.33</v>
      </c>
      <c r="S61" s="55">
        <f t="shared" si="1"/>
        <v>7.4549322956078834</v>
      </c>
      <c r="T61" s="55">
        <f t="shared" si="29"/>
        <v>7.4054398463881013</v>
      </c>
      <c r="U61" s="55">
        <f t="shared" si="15"/>
        <v>7.3491268312451448</v>
      </c>
      <c r="V61" s="55">
        <f t="shared" si="16"/>
        <v>7.2838783124303594</v>
      </c>
      <c r="W61" s="55">
        <f t="shared" si="17"/>
        <v>7.4554902715413132</v>
      </c>
      <c r="X61" s="41">
        <f t="shared" si="18"/>
        <v>7.4585795085794668</v>
      </c>
      <c r="Y61" s="41">
        <f t="shared" si="19"/>
        <v>7.4581974898640446</v>
      </c>
      <c r="Z61" s="30">
        <f t="shared" si="2"/>
        <v>5.4146012736358388E-4</v>
      </c>
      <c r="AA61" s="30">
        <f t="shared" si="3"/>
        <v>6.4827174413077879E-2</v>
      </c>
      <c r="AB61" s="30">
        <f t="shared" si="4"/>
        <v>-2.1746049294884721E-9</v>
      </c>
      <c r="AC61" s="30">
        <f t="shared" si="5"/>
        <v>-2.8023324256614646E-18</v>
      </c>
      <c r="AD61" s="30">
        <f t="shared" si="20"/>
        <v>3.4787281490952803E-8</v>
      </c>
      <c r="AE61" s="30">
        <f t="shared" si="21"/>
        <v>4.845332498992012E-4</v>
      </c>
      <c r="AF61" s="30">
        <f t="shared" si="6"/>
        <v>6.4770247535613501E-2</v>
      </c>
      <c r="AG61" s="30">
        <f t="shared" si="7"/>
        <v>-2.1746782655128447E-9</v>
      </c>
      <c r="AH61" s="30">
        <f t="shared" si="8"/>
        <v>-2.8023324256614646E-18</v>
      </c>
      <c r="AI61" s="30">
        <f t="shared" si="22"/>
        <v>3.4817894910497705E-8</v>
      </c>
    </row>
    <row r="62" spans="1:35" x14ac:dyDescent="0.3">
      <c r="A62" s="39">
        <v>139.01736111110949</v>
      </c>
      <c r="B62">
        <v>34.5</v>
      </c>
      <c r="C62">
        <v>7.33</v>
      </c>
      <c r="D62" s="39">
        <v>0</v>
      </c>
      <c r="E62" s="39"/>
      <c r="F62" s="39"/>
      <c r="G62" s="39">
        <v>139</v>
      </c>
      <c r="H62" s="40">
        <f t="shared" si="10"/>
        <v>0.34499999999999997</v>
      </c>
      <c r="I62" s="41">
        <f t="shared" si="11"/>
        <v>7.33</v>
      </c>
      <c r="J62" s="39">
        <f t="shared" si="37"/>
        <v>765.0949582793919</v>
      </c>
      <c r="K62">
        <v>0.318</v>
      </c>
      <c r="L62">
        <v>7.3</v>
      </c>
      <c r="M62" s="29">
        <f t="shared" si="35"/>
        <v>6.4285714285714293E-2</v>
      </c>
      <c r="N62" s="29">
        <f t="shared" si="35"/>
        <v>5.7142857142857148E-2</v>
      </c>
      <c r="O62" s="29">
        <f t="shared" si="35"/>
        <v>4.9999999999999996E-2</v>
      </c>
      <c r="P62" s="29">
        <f t="shared" si="35"/>
        <v>4.2857142857142858E-2</v>
      </c>
      <c r="Q62" s="54">
        <v>0.34499999999999997</v>
      </c>
      <c r="R62" s="54">
        <v>7.33</v>
      </c>
      <c r="S62" s="55">
        <f t="shared" si="1"/>
        <v>7.4475715103502491</v>
      </c>
      <c r="T62" s="55">
        <f t="shared" si="29"/>
        <v>7.3980528999332362</v>
      </c>
      <c r="U62" s="55">
        <f t="shared" si="15"/>
        <v>7.3417131367328112</v>
      </c>
      <c r="V62" s="55">
        <f t="shared" si="16"/>
        <v>7.2764372607253209</v>
      </c>
      <c r="W62" s="55">
        <f t="shared" si="17"/>
        <v>7.4481297962474935</v>
      </c>
      <c r="X62" s="41">
        <f t="shared" si="18"/>
        <v>7.451991294708721</v>
      </c>
      <c r="Y62" s="41">
        <f t="shared" si="19"/>
        <v>7.4515270360391757</v>
      </c>
      <c r="Z62" s="30">
        <f t="shared" si="2"/>
        <v>6.5676515499327941E-4</v>
      </c>
      <c r="AA62" s="30">
        <f t="shared" si="3"/>
        <v>6.4942479440707579E-2</v>
      </c>
      <c r="AB62" s="30">
        <f t="shared" si="4"/>
        <v>-2.2129573164269001E-9</v>
      </c>
      <c r="AC62" s="30">
        <f t="shared" si="5"/>
        <v>-2.8519312296554717E-18</v>
      </c>
      <c r="AD62" s="30">
        <f t="shared" si="20"/>
        <v>3.5319024930438609E-8</v>
      </c>
      <c r="AE62" s="30">
        <f t="shared" si="21"/>
        <v>5.8746402843469232E-4</v>
      </c>
      <c r="AF62" s="30">
        <f t="shared" si="6"/>
        <v>6.4873178314148988E-2</v>
      </c>
      <c r="AG62" s="30">
        <f t="shared" si="7"/>
        <v>-2.213046593572121E-9</v>
      </c>
      <c r="AH62" s="30">
        <f t="shared" si="8"/>
        <v>-2.8519312296554717E-18</v>
      </c>
      <c r="AI62" s="30">
        <f t="shared" si="22"/>
        <v>3.5356800982345653E-8</v>
      </c>
    </row>
    <row r="63" spans="1:35" x14ac:dyDescent="0.3">
      <c r="A63" s="39">
        <v>140.01944444444234</v>
      </c>
      <c r="B63">
        <v>32.700000000000003</v>
      </c>
      <c r="C63">
        <v>7.36</v>
      </c>
      <c r="D63" s="39"/>
      <c r="E63" s="39"/>
      <c r="F63" s="39"/>
      <c r="G63" s="39">
        <v>140</v>
      </c>
      <c r="H63" s="40">
        <f t="shared" si="10"/>
        <v>0.32700000000000001</v>
      </c>
      <c r="I63" s="41">
        <f t="shared" si="11"/>
        <v>7.36</v>
      </c>
      <c r="J63" s="39">
        <f t="shared" si="37"/>
        <v>772.28925301418803</v>
      </c>
      <c r="K63">
        <v>0.31900000000000001</v>
      </c>
      <c r="L63">
        <v>7.26</v>
      </c>
      <c r="M63" s="29">
        <f t="shared" si="35"/>
        <v>6.4285714285714293E-2</v>
      </c>
      <c r="N63" s="29">
        <f t="shared" si="35"/>
        <v>5.7142857142857148E-2</v>
      </c>
      <c r="O63" s="29">
        <f t="shared" si="35"/>
        <v>4.9999999999999996E-2</v>
      </c>
      <c r="P63" s="29">
        <f t="shared" si="35"/>
        <v>4.2857142857142858E-2</v>
      </c>
      <c r="Q63" s="54">
        <v>0.32700000000000001</v>
      </c>
      <c r="R63" s="54">
        <v>7.36</v>
      </c>
      <c r="S63" s="55">
        <f t="shared" si="1"/>
        <v>7.4700400235908981</v>
      </c>
      <c r="T63" s="55">
        <f t="shared" si="29"/>
        <v>7.4206024964365112</v>
      </c>
      <c r="U63" s="55">
        <f t="shared" si="15"/>
        <v>7.3643456652488783</v>
      </c>
      <c r="V63" s="55">
        <f t="shared" si="16"/>
        <v>7.2991546413578412</v>
      </c>
      <c r="W63" s="55">
        <f t="shared" si="17"/>
        <v>7.4705973489673108</v>
      </c>
      <c r="X63" s="41">
        <f t="shared" si="18"/>
        <v>7.4721089202814372</v>
      </c>
      <c r="Y63" s="41">
        <f t="shared" si="19"/>
        <v>7.4718935627895036</v>
      </c>
      <c r="Z63" s="30">
        <f t="shared" si="2"/>
        <v>3.0656180430276307E-4</v>
      </c>
      <c r="AA63" s="30">
        <f t="shared" si="3"/>
        <v>6.4592276090017053E-2</v>
      </c>
      <c r="AB63" s="30">
        <f t="shared" si="4"/>
        <v>-2.0979056799706872E-9</v>
      </c>
      <c r="AC63" s="30">
        <f t="shared" si="5"/>
        <v>-2.703134817673448E-18</v>
      </c>
      <c r="AD63" s="30">
        <f t="shared" si="20"/>
        <v>3.3720272821021208E-8</v>
      </c>
      <c r="AE63" s="30">
        <f t="shared" si="21"/>
        <v>2.7458292916450775E-4</v>
      </c>
      <c r="AF63" s="30">
        <f t="shared" si="6"/>
        <v>6.4560297214878798E-2</v>
      </c>
      <c r="AG63" s="30">
        <f t="shared" si="7"/>
        <v>-2.0979468767422475E-9</v>
      </c>
      <c r="AH63" s="30">
        <f t="shared" si="8"/>
        <v>-2.703134817673448E-18</v>
      </c>
      <c r="AI63" s="30">
        <f t="shared" si="22"/>
        <v>3.3736998141045682E-8</v>
      </c>
    </row>
    <row r="64" spans="1:35" x14ac:dyDescent="0.3">
      <c r="A64" s="39">
        <v>141.03472222221899</v>
      </c>
      <c r="B64">
        <v>32.799999999999997</v>
      </c>
      <c r="C64">
        <v>7.35</v>
      </c>
      <c r="D64" s="39">
        <v>35.6</v>
      </c>
      <c r="E64" s="39"/>
      <c r="F64" s="39"/>
      <c r="G64" s="39">
        <v>141</v>
      </c>
      <c r="H64" s="40">
        <f t="shared" si="10"/>
        <v>0.32799999999999996</v>
      </c>
      <c r="I64" s="41">
        <f t="shared" si="11"/>
        <v>7.35</v>
      </c>
      <c r="J64" s="39">
        <f t="shared" si="37"/>
        <v>779.48354774898417</v>
      </c>
      <c r="K64">
        <v>0.35299999999999998</v>
      </c>
      <c r="L64">
        <v>7.3</v>
      </c>
      <c r="M64" s="29">
        <f t="shared" si="35"/>
        <v>6.4285714285714293E-2</v>
      </c>
      <c r="N64" s="29">
        <f t="shared" si="35"/>
        <v>5.7142857142857148E-2</v>
      </c>
      <c r="O64" s="29">
        <f t="shared" si="35"/>
        <v>4.9999999999999996E-2</v>
      </c>
      <c r="P64" s="29">
        <f t="shared" si="35"/>
        <v>4.2857142857142858E-2</v>
      </c>
      <c r="Q64" s="54">
        <v>0.32800000000000001</v>
      </c>
      <c r="R64" s="54">
        <v>7.35</v>
      </c>
      <c r="S64" s="55">
        <f t="shared" si="1"/>
        <v>7.4687607263745655</v>
      </c>
      <c r="T64" s="55">
        <f t="shared" si="29"/>
        <v>7.4193184837873751</v>
      </c>
      <c r="U64" s="55">
        <f t="shared" si="15"/>
        <v>7.3630568272388874</v>
      </c>
      <c r="V64" s="55">
        <f t="shared" si="16"/>
        <v>7.2978608637203211</v>
      </c>
      <c r="W64" s="55">
        <f t="shared" si="17"/>
        <v>7.4693181075965835</v>
      </c>
      <c r="X64" s="41">
        <f t="shared" si="18"/>
        <v>7.4709628739486202</v>
      </c>
      <c r="Y64" s="41">
        <f t="shared" si="19"/>
        <v>7.4707335205960463</v>
      </c>
      <c r="Z64" s="30">
        <f t="shared" si="2"/>
        <v>3.2635891677827039E-4</v>
      </c>
      <c r="AA64" s="30">
        <f t="shared" si="3"/>
        <v>6.461207320249257E-2</v>
      </c>
      <c r="AB64" s="30">
        <f t="shared" si="4"/>
        <v>-2.1042969977808462E-9</v>
      </c>
      <c r="AC64" s="30">
        <f t="shared" si="5"/>
        <v>-2.7114012850057826E-18</v>
      </c>
      <c r="AD64" s="30">
        <f t="shared" si="20"/>
        <v>3.3809373721551334E-8</v>
      </c>
      <c r="AE64" s="30">
        <f t="shared" si="21"/>
        <v>2.9229162977646191E-4</v>
      </c>
      <c r="AF64" s="30">
        <f t="shared" si="6"/>
        <v>6.457800591549076E-2</v>
      </c>
      <c r="AG64" s="30">
        <f t="shared" si="7"/>
        <v>-2.1043408849480534E-9</v>
      </c>
      <c r="AH64" s="30">
        <f t="shared" si="8"/>
        <v>-2.7114012850057826E-18</v>
      </c>
      <c r="AI64" s="30">
        <f t="shared" si="22"/>
        <v>3.3827233356978542E-8</v>
      </c>
    </row>
    <row r="65" spans="1:35" x14ac:dyDescent="0.3">
      <c r="A65" s="39">
        <v>142.03263888888614</v>
      </c>
      <c r="B65">
        <v>32.4</v>
      </c>
      <c r="C65">
        <v>7.37</v>
      </c>
      <c r="D65" s="39"/>
      <c r="E65" s="39"/>
      <c r="F65" s="39"/>
      <c r="G65" s="39">
        <v>142</v>
      </c>
      <c r="H65" s="40">
        <f t="shared" si="10"/>
        <v>0.32400000000000001</v>
      </c>
      <c r="I65" s="41">
        <f t="shared" si="11"/>
        <v>7.37</v>
      </c>
      <c r="J65" s="39">
        <f t="shared" si="37"/>
        <v>786.6778424837803</v>
      </c>
      <c r="K65">
        <v>0.33100000000000002</v>
      </c>
      <c r="L65">
        <v>7.3</v>
      </c>
      <c r="M65" s="29">
        <f t="shared" ref="M65:P80" si="38">M64</f>
        <v>6.4285714285714293E-2</v>
      </c>
      <c r="N65" s="29">
        <f t="shared" si="38"/>
        <v>5.7142857142857148E-2</v>
      </c>
      <c r="O65" s="29">
        <f t="shared" si="38"/>
        <v>4.9999999999999996E-2</v>
      </c>
      <c r="P65" s="29">
        <f t="shared" si="38"/>
        <v>4.2857142857142858E-2</v>
      </c>
      <c r="Q65" s="54">
        <v>0.32400000000000001</v>
      </c>
      <c r="R65" s="54">
        <v>7.37</v>
      </c>
      <c r="S65" s="55">
        <f t="shared" si="1"/>
        <v>7.4739007419037451</v>
      </c>
      <c r="T65" s="55">
        <f t="shared" si="29"/>
        <v>7.4244775185623508</v>
      </c>
      <c r="U65" s="55">
        <f t="shared" si="15"/>
        <v>7.3682353264658174</v>
      </c>
      <c r="V65" s="55">
        <f t="shared" si="16"/>
        <v>7.3030592902501983</v>
      </c>
      <c r="W65" s="55">
        <f t="shared" si="17"/>
        <v>7.4744578978883585</v>
      </c>
      <c r="X65" s="41">
        <f t="shared" si="18"/>
        <v>7.4755679698940805</v>
      </c>
      <c r="Y65" s="41">
        <f t="shared" si="19"/>
        <v>7.4753947133059357</v>
      </c>
      <c r="Z65" s="30">
        <f t="shared" si="2"/>
        <v>2.4692420253254307E-4</v>
      </c>
      <c r="AA65" s="30">
        <f t="shared" si="3"/>
        <v>6.4532638488246835E-2</v>
      </c>
      <c r="AB65" s="30">
        <f t="shared" si="4"/>
        <v>-2.0787320437901415E-9</v>
      </c>
      <c r="AC65" s="30">
        <f t="shared" si="5"/>
        <v>-2.678335415676444E-18</v>
      </c>
      <c r="AD65" s="30">
        <f t="shared" si="20"/>
        <v>3.3452765801491972E-8</v>
      </c>
      <c r="AE65" s="30">
        <f t="shared" si="21"/>
        <v>2.2122005665165353E-4</v>
      </c>
      <c r="AF65" s="30">
        <f t="shared" si="6"/>
        <v>6.4506934342365943E-2</v>
      </c>
      <c r="AG65" s="30">
        <f t="shared" si="7"/>
        <v>-2.0787651571445492E-9</v>
      </c>
      <c r="AH65" s="30">
        <f t="shared" si="8"/>
        <v>-2.678335415676444E-18</v>
      </c>
      <c r="AI65" s="30">
        <f t="shared" si="22"/>
        <v>3.3466114044601195E-8</v>
      </c>
    </row>
    <row r="66" spans="1:35" x14ac:dyDescent="0.3">
      <c r="A66" s="39">
        <v>143.03819444444525</v>
      </c>
      <c r="B66">
        <v>33</v>
      </c>
      <c r="C66">
        <v>7.36</v>
      </c>
      <c r="D66" s="39"/>
      <c r="E66" s="39"/>
      <c r="F66" s="39"/>
      <c r="G66" s="39">
        <v>143</v>
      </c>
      <c r="H66" s="40">
        <f t="shared" si="10"/>
        <v>0.33</v>
      </c>
      <c r="I66" s="41">
        <f t="shared" si="11"/>
        <v>7.36</v>
      </c>
      <c r="J66" s="39">
        <f t="shared" si="37"/>
        <v>793.87213721857643</v>
      </c>
      <c r="K66">
        <v>0.33300000000000002</v>
      </c>
      <c r="L66">
        <v>7.33</v>
      </c>
      <c r="M66" s="29">
        <f t="shared" si="38"/>
        <v>6.4285714285714293E-2</v>
      </c>
      <c r="N66" s="29">
        <f t="shared" si="38"/>
        <v>5.7142857142857148E-2</v>
      </c>
      <c r="O66" s="29">
        <f t="shared" si="38"/>
        <v>4.9999999999999996E-2</v>
      </c>
      <c r="P66" s="29">
        <f t="shared" si="38"/>
        <v>4.2857142857142858E-2</v>
      </c>
      <c r="Q66" s="54">
        <v>0.33</v>
      </c>
      <c r="R66" s="54">
        <v>7.36</v>
      </c>
      <c r="S66" s="55">
        <f t="shared" si="1"/>
        <v>7.4662134107472378</v>
      </c>
      <c r="T66" s="55">
        <f t="shared" si="29"/>
        <v>7.4167618147562804</v>
      </c>
      <c r="U66" s="55">
        <f t="shared" si="15"/>
        <v>7.3604905876351774</v>
      </c>
      <c r="V66" s="55">
        <f t="shared" si="16"/>
        <v>7.2952848278391436</v>
      </c>
      <c r="W66" s="55">
        <f t="shared" si="17"/>
        <v>7.4667709027481513</v>
      </c>
      <c r="X66" s="41">
        <f t="shared" si="18"/>
        <v>7.4686811090943213</v>
      </c>
      <c r="Y66" s="41">
        <f t="shared" si="19"/>
        <v>7.4684238214860885</v>
      </c>
      <c r="Z66" s="30">
        <f t="shared" si="2"/>
        <v>3.6583077835231293E-4</v>
      </c>
      <c r="AA66" s="30">
        <f t="shared" si="3"/>
        <v>6.4651545064066604E-2</v>
      </c>
      <c r="AB66" s="30">
        <f t="shared" si="4"/>
        <v>-2.117079791035729E-9</v>
      </c>
      <c r="AC66" s="30">
        <f t="shared" si="5"/>
        <v>-2.7279342196704519E-18</v>
      </c>
      <c r="AD66" s="30">
        <f t="shared" si="20"/>
        <v>3.39874741987731E-8</v>
      </c>
      <c r="AE66" s="30">
        <f t="shared" si="21"/>
        <v>3.2759157390518061E-4</v>
      </c>
      <c r="AF66" s="30">
        <f t="shared" si="6"/>
        <v>6.4613305859619469E-2</v>
      </c>
      <c r="AG66" s="30">
        <f t="shared" si="7"/>
        <v>-2.1171290526737147E-9</v>
      </c>
      <c r="AH66" s="30">
        <f t="shared" si="8"/>
        <v>-2.7279342196704519E-18</v>
      </c>
      <c r="AI66" s="30">
        <f t="shared" si="22"/>
        <v>3.4007615248398131E-8</v>
      </c>
    </row>
    <row r="67" spans="1:35" x14ac:dyDescent="0.3">
      <c r="A67" s="39">
        <v>144.03125</v>
      </c>
      <c r="B67">
        <v>32.6</v>
      </c>
      <c r="C67">
        <v>7.3</v>
      </c>
      <c r="D67" s="39"/>
      <c r="E67" s="39"/>
      <c r="F67" s="39"/>
      <c r="G67" s="39">
        <v>144</v>
      </c>
      <c r="H67" s="40">
        <f t="shared" si="10"/>
        <v>0.32600000000000001</v>
      </c>
      <c r="I67" s="41">
        <f t="shared" si="11"/>
        <v>7.3</v>
      </c>
      <c r="J67" s="39">
        <f t="shared" si="37"/>
        <v>801.06643195337256</v>
      </c>
      <c r="K67">
        <v>0.32900000000000001</v>
      </c>
      <c r="L67">
        <v>7.3</v>
      </c>
      <c r="M67" s="29">
        <f t="shared" si="38"/>
        <v>6.4285714285714293E-2</v>
      </c>
      <c r="N67" s="29">
        <f t="shared" si="38"/>
        <v>5.7142857142857148E-2</v>
      </c>
      <c r="O67" s="29">
        <f t="shared" si="38"/>
        <v>4.9999999999999996E-2</v>
      </c>
      <c r="P67" s="29">
        <f t="shared" si="38"/>
        <v>4.2857142857142858E-2</v>
      </c>
      <c r="Q67" s="54">
        <v>0.32600000000000001</v>
      </c>
      <c r="R67" s="54">
        <v>7.3</v>
      </c>
      <c r="S67" s="55">
        <f t="shared" si="1"/>
        <v>7.4713231101702533</v>
      </c>
      <c r="T67" s="55">
        <f t="shared" si="29"/>
        <v>7.4218903245555623</v>
      </c>
      <c r="U67" s="55">
        <f t="shared" si="15"/>
        <v>7.3656383457446095</v>
      </c>
      <c r="V67" s="55">
        <f t="shared" si="16"/>
        <v>7.300452289453804</v>
      </c>
      <c r="W67" s="55">
        <f t="shared" si="17"/>
        <v>7.4718803793936006</v>
      </c>
      <c r="X67" s="41">
        <f t="shared" si="18"/>
        <v>7.4732584374209594</v>
      </c>
      <c r="Y67" s="41">
        <f t="shared" si="19"/>
        <v>7.4730570947676256</v>
      </c>
      <c r="Z67" s="30">
        <f t="shared" si="2"/>
        <v>2.8672373355843813E-4</v>
      </c>
      <c r="AA67" s="30">
        <f t="shared" si="3"/>
        <v>6.4572438019272732E-2</v>
      </c>
      <c r="AB67" s="30">
        <f t="shared" si="4"/>
        <v>-2.0915144149249998E-9</v>
      </c>
      <c r="AC67" s="30">
        <f t="shared" si="5"/>
        <v>-2.6948683503411129E-18</v>
      </c>
      <c r="AD67" s="30">
        <f t="shared" si="20"/>
        <v>3.3631137960816464E-8</v>
      </c>
      <c r="AE67" s="30">
        <f t="shared" si="21"/>
        <v>2.5683487051828582E-4</v>
      </c>
      <c r="AF67" s="30">
        <f t="shared" si="6"/>
        <v>6.4542549156232573E-2</v>
      </c>
      <c r="AG67" s="30">
        <f t="shared" si="7"/>
        <v>-2.091552919239412E-9</v>
      </c>
      <c r="AH67" s="30">
        <f t="shared" si="8"/>
        <v>-2.6948683503411129E-18</v>
      </c>
      <c r="AI67" s="30">
        <f t="shared" si="22"/>
        <v>3.3646733260116937E-8</v>
      </c>
    </row>
    <row r="68" spans="1:35" x14ac:dyDescent="0.3">
      <c r="A68" s="39">
        <v>145.03472222221899</v>
      </c>
      <c r="B68">
        <v>34.1</v>
      </c>
      <c r="C68">
        <v>7.28</v>
      </c>
      <c r="D68" s="39"/>
      <c r="E68" s="39"/>
      <c r="F68" s="39"/>
      <c r="G68" s="39">
        <v>145</v>
      </c>
      <c r="H68" s="40">
        <f t="shared" si="10"/>
        <v>0.34100000000000003</v>
      </c>
      <c r="I68" s="41">
        <f t="shared" si="11"/>
        <v>7.28</v>
      </c>
      <c r="J68" s="39">
        <f t="shared" si="37"/>
        <v>808.26072668816869</v>
      </c>
      <c r="K68">
        <v>0.32100000000000001</v>
      </c>
      <c r="L68">
        <v>7.34</v>
      </c>
      <c r="M68" s="29">
        <f t="shared" si="38"/>
        <v>6.4285714285714293E-2</v>
      </c>
      <c r="N68" s="29">
        <f t="shared" si="38"/>
        <v>5.7142857142857148E-2</v>
      </c>
      <c r="O68" s="29">
        <f t="shared" si="38"/>
        <v>4.9999999999999996E-2</v>
      </c>
      <c r="P68" s="29">
        <f t="shared" si="38"/>
        <v>4.2857142857142858E-2</v>
      </c>
      <c r="Q68" s="54">
        <v>0.34100000000000003</v>
      </c>
      <c r="R68" s="54">
        <v>7.28</v>
      </c>
      <c r="S68" s="55">
        <f t="shared" si="1"/>
        <v>7.4524647794274577</v>
      </c>
      <c r="T68" s="55">
        <f t="shared" si="29"/>
        <v>7.4029635171111954</v>
      </c>
      <c r="U68" s="55">
        <f t="shared" si="15"/>
        <v>7.3466414901469141</v>
      </c>
      <c r="V68" s="55">
        <f t="shared" si="16"/>
        <v>7.2813837532035377</v>
      </c>
      <c r="W68" s="55">
        <f t="shared" si="17"/>
        <v>7.4530228597745429</v>
      </c>
      <c r="X68" s="41">
        <f t="shared" si="18"/>
        <v>7.4563707241481607</v>
      </c>
      <c r="Y68" s="41">
        <f t="shared" si="19"/>
        <v>7.4559612092608623</v>
      </c>
      <c r="Z68" s="30">
        <f t="shared" si="2"/>
        <v>5.8005167624151032E-4</v>
      </c>
      <c r="AA68" s="30">
        <f t="shared" si="3"/>
        <v>6.4865765961955799E-2</v>
      </c>
      <c r="AB68" s="30">
        <f t="shared" si="4"/>
        <v>-2.1873888568057909E-9</v>
      </c>
      <c r="AC68" s="30">
        <f t="shared" si="5"/>
        <v>-2.8188653603261335E-18</v>
      </c>
      <c r="AD68" s="30">
        <f t="shared" si="20"/>
        <v>3.4964657293274281E-8</v>
      </c>
      <c r="AE68" s="30">
        <f t="shared" si="21"/>
        <v>5.1899223166692579E-4</v>
      </c>
      <c r="AF68" s="30">
        <f t="shared" si="6"/>
        <v>6.4804706517381225E-2</v>
      </c>
      <c r="AG68" s="30">
        <f t="shared" si="7"/>
        <v>-2.1874675166078909E-9</v>
      </c>
      <c r="AH68" s="30">
        <f t="shared" si="8"/>
        <v>-2.8188653603261335E-18</v>
      </c>
      <c r="AI68" s="30">
        <f t="shared" si="22"/>
        <v>3.4997642516887369E-8</v>
      </c>
    </row>
    <row r="69" spans="1:35" x14ac:dyDescent="0.3">
      <c r="A69" s="39">
        <v>146.03472222221899</v>
      </c>
      <c r="B69">
        <v>31.9</v>
      </c>
      <c r="C69">
        <v>7.34</v>
      </c>
      <c r="D69" s="39">
        <v>0</v>
      </c>
      <c r="E69" s="39"/>
      <c r="F69" s="39"/>
      <c r="G69" s="39">
        <v>146</v>
      </c>
      <c r="H69" s="40">
        <f t="shared" si="10"/>
        <v>0.31900000000000001</v>
      </c>
      <c r="I69" s="41">
        <f t="shared" si="11"/>
        <v>7.34</v>
      </c>
      <c r="J69" s="39">
        <f t="shared" si="37"/>
        <v>815.45502142296482</v>
      </c>
      <c r="K69">
        <v>0.32300000000000001</v>
      </c>
      <c r="L69">
        <v>7.33</v>
      </c>
      <c r="M69" s="29">
        <f t="shared" si="38"/>
        <v>6.4285714285714293E-2</v>
      </c>
      <c r="N69" s="29">
        <f t="shared" si="38"/>
        <v>5.7142857142857148E-2</v>
      </c>
      <c r="O69" s="29">
        <f t="shared" si="38"/>
        <v>4.9999999999999996E-2</v>
      </c>
      <c r="P69" s="29">
        <f t="shared" si="38"/>
        <v>4.2857142857142858E-2</v>
      </c>
      <c r="Q69" s="54">
        <v>0.31900000000000001</v>
      </c>
      <c r="R69" s="54">
        <v>7.34</v>
      </c>
      <c r="S69" s="55">
        <f t="shared" ref="S69:S132" si="39">-LOG10(($AS$15*Q69+(($AS$15*Q69)^2-4*M69*(-$AS$15*Q69*10^(-8.89)))^0.5)/(2*M69))</f>
        <v>7.480412740187691</v>
      </c>
      <c r="T69" s="55">
        <f t="shared" si="29"/>
        <v>7.4310138949411408</v>
      </c>
      <c r="U69" s="55">
        <f t="shared" si="15"/>
        <v>7.3747966586698084</v>
      </c>
      <c r="V69" s="55">
        <f t="shared" si="16"/>
        <v>7.3096461791958305</v>
      </c>
      <c r="W69" s="55">
        <f t="shared" si="17"/>
        <v>7.4809696075129333</v>
      </c>
      <c r="X69" s="41">
        <f t="shared" si="18"/>
        <v>7.4814040621807019</v>
      </c>
      <c r="Y69" s="41">
        <f t="shared" si="19"/>
        <v>7.4813013430623521</v>
      </c>
      <c r="Z69" s="30">
        <f t="shared" ref="Z69:Z132" si="40">$AN$10*(1/($AM$4/10^(-S69)+1)-1/($AM$4/10^(-$AL$16)+1))</f>
        <v>1.466995389554608E-4</v>
      </c>
      <c r="AA69" s="30">
        <f t="shared" ref="AA69:AA132" si="41">M69+Z69</f>
        <v>6.4432413824669757E-2</v>
      </c>
      <c r="AB69" s="30">
        <f t="shared" ref="AB69:AB132" si="42">Z69*10^(-8.89)-$AS$15*Q69</f>
        <v>-2.0467770510109124E-9</v>
      </c>
      <c r="AC69" s="30">
        <f t="shared" ref="AC69:AC132" si="43">-$AS$15*Q69*10^(-8.89)</f>
        <v>-2.63700307901477E-18</v>
      </c>
      <c r="AD69" s="30">
        <f t="shared" si="20"/>
        <v>3.300623122707096E-8</v>
      </c>
      <c r="AE69" s="30">
        <f t="shared" si="21"/>
        <v>1.3148326584654882E-4</v>
      </c>
      <c r="AF69" s="30">
        <f t="shared" ref="AF69:AF132" si="44">M69+AE69</f>
        <v>6.4417197551560848E-2</v>
      </c>
      <c r="AG69" s="30">
        <f t="shared" ref="AG69:AG132" si="45">AE69*10^(-8.89)-$AS$15*Q69</f>
        <v>-2.0467966533679235E-9</v>
      </c>
      <c r="AH69" s="30">
        <f t="shared" ref="AH69:AH132" si="46">-$AS$15*Q69*10^(-8.89)</f>
        <v>-2.63700307901477E-18</v>
      </c>
      <c r="AI69" s="30">
        <f t="shared" si="22"/>
        <v>3.3014038768011608E-8</v>
      </c>
    </row>
    <row r="70" spans="1:35" x14ac:dyDescent="0.3">
      <c r="A70" s="39">
        <v>147.02777777778101</v>
      </c>
      <c r="B70">
        <v>33.4</v>
      </c>
      <c r="C70">
        <v>7.33</v>
      </c>
      <c r="D70" s="39"/>
      <c r="E70" s="39">
        <v>845.17196564885501</v>
      </c>
      <c r="F70" s="39">
        <v>800.12666666666678</v>
      </c>
      <c r="G70" s="39">
        <v>147</v>
      </c>
      <c r="H70" s="40">
        <f t="shared" ref="H70:H133" si="47">B70/100</f>
        <v>0.33399999999999996</v>
      </c>
      <c r="I70" s="41">
        <f t="shared" ref="I70:I133" si="48">C70</f>
        <v>7.33</v>
      </c>
      <c r="J70" s="42">
        <f>AVERAGE(E70:F70)</f>
        <v>822.64931615776095</v>
      </c>
      <c r="K70">
        <v>0.33100000000000002</v>
      </c>
      <c r="L70">
        <v>7.33</v>
      </c>
      <c r="M70" s="29">
        <f t="shared" si="38"/>
        <v>6.4285714285714293E-2</v>
      </c>
      <c r="N70" s="29">
        <f t="shared" si="38"/>
        <v>5.7142857142857148E-2</v>
      </c>
      <c r="O70" s="29">
        <f t="shared" si="38"/>
        <v>4.9999999999999996E-2</v>
      </c>
      <c r="P70" s="29">
        <f t="shared" si="38"/>
        <v>4.2857142857142858E-2</v>
      </c>
      <c r="Q70" s="54">
        <v>0.33400000000000002</v>
      </c>
      <c r="R70" s="54">
        <v>7.33</v>
      </c>
      <c r="S70" s="55">
        <f t="shared" si="39"/>
        <v>7.4611632806837322</v>
      </c>
      <c r="T70" s="55">
        <f t="shared" si="29"/>
        <v>7.4116932818512877</v>
      </c>
      <c r="U70" s="55">
        <f t="shared" ref="U70:U133" si="49">-LOG10(($AS$15*Q70+(($AS$15*Q70)^2-4*O70*(-$AS$15*Q70*10^(-8.89)))^0.5)/(2*O70))</f>
        <v>7.3554032280307116</v>
      </c>
      <c r="V70" s="55">
        <f t="shared" ref="V70:V133" si="50">-LOG10(($AS$15*Q70+(($AS$15*Q70)^2-4*P70*(-$AS$15*Q70*10^(-8.89)))^0.5)/(2*P70))</f>
        <v>7.2901782011525205</v>
      </c>
      <c r="W70" s="55">
        <f t="shared" ref="W70:W133" si="51">-LOG10(($S$1*Q70+($S$1*$S$1*Q70*Q70+4*$S$1*Q70*10^(-8.89))^0.5)/2)</f>
        <v>7.4617209906620658</v>
      </c>
      <c r="X70" s="41">
        <f t="shared" ref="X70:X133" si="52">-LOG10(AD70)</f>
        <v>7.4641583089868302</v>
      </c>
      <c r="Y70" s="41">
        <f t="shared" ref="Y70:Y133" si="53">-LOG(AI70)</f>
        <v>7.4638453863232765</v>
      </c>
      <c r="Z70" s="30">
        <f t="shared" si="40"/>
        <v>4.4428859753259284E-4</v>
      </c>
      <c r="AA70" s="30">
        <f t="shared" si="41"/>
        <v>6.4730002883246887E-2</v>
      </c>
      <c r="AB70" s="30">
        <f t="shared" si="42"/>
        <v>-2.1426460035110634E-9</v>
      </c>
      <c r="AC70" s="30">
        <f t="shared" si="43"/>
        <v>-2.7610000889997906E-18</v>
      </c>
      <c r="AD70" s="30">
        <f t="shared" ref="AD70:AD133" si="54">(-AB70+(AB70*AB70-4*AA70*AC70)^0.5)/(2*AA70)</f>
        <v>3.4343273700885813E-8</v>
      </c>
      <c r="AE70" s="30">
        <f t="shared" ref="AE70:AE133" si="55">$AN$10*(1/($AM$4/10^(-X70)+1)-1/($AM$4/10^(-$AL$16)+1))</f>
        <v>3.977259026363123E-4</v>
      </c>
      <c r="AF70" s="30">
        <f t="shared" si="44"/>
        <v>6.4683440188350608E-2</v>
      </c>
      <c r="AG70" s="30">
        <f t="shared" si="45"/>
        <v>-2.1427059878818891E-9</v>
      </c>
      <c r="AH70" s="30">
        <f t="shared" si="46"/>
        <v>-2.7610000889997906E-18</v>
      </c>
      <c r="AI70" s="30">
        <f t="shared" ref="AI70:AI133" si="56">(-AG70+(AG70*AG70-4*AF70*AH70)^0.5)/(2*AF70)</f>
        <v>3.4368028013356204E-8</v>
      </c>
    </row>
    <row r="71" spans="1:35" x14ac:dyDescent="0.3">
      <c r="A71" s="39">
        <v>148.02083333333576</v>
      </c>
      <c r="B71">
        <v>32.1</v>
      </c>
      <c r="C71">
        <v>7.35</v>
      </c>
      <c r="D71" s="39">
        <v>34.6</v>
      </c>
      <c r="E71" s="39"/>
      <c r="F71" s="39"/>
      <c r="G71" s="39">
        <v>148</v>
      </c>
      <c r="H71" s="40">
        <f t="shared" si="47"/>
        <v>0.32100000000000001</v>
      </c>
      <c r="I71" s="41">
        <f t="shared" si="48"/>
        <v>7.35</v>
      </c>
      <c r="J71" s="39">
        <f>$J$70+($J$77-$J$70)*(G71-$G$70)/($G$77-$G$70)</f>
        <v>829.65477978356637</v>
      </c>
      <c r="K71">
        <v>0.32800000000000001</v>
      </c>
      <c r="L71">
        <v>7.32</v>
      </c>
      <c r="M71" s="29">
        <f t="shared" si="38"/>
        <v>6.4285714285714293E-2</v>
      </c>
      <c r="N71" s="29">
        <f t="shared" si="38"/>
        <v>5.7142857142857148E-2</v>
      </c>
      <c r="O71" s="29">
        <f t="shared" si="38"/>
        <v>4.9999999999999996E-2</v>
      </c>
      <c r="P71" s="29">
        <f t="shared" si="38"/>
        <v>4.2857142857142858E-2</v>
      </c>
      <c r="Q71" s="54">
        <v>0.32100000000000001</v>
      </c>
      <c r="R71" s="54">
        <v>7.35</v>
      </c>
      <c r="S71" s="55">
        <f t="shared" si="39"/>
        <v>7.4777961806355524</v>
      </c>
      <c r="T71" s="55">
        <f t="shared" si="29"/>
        <v>7.4283875020279755</v>
      </c>
      <c r="U71" s="55">
        <f t="shared" si="49"/>
        <v>7.3721601983998912</v>
      </c>
      <c r="V71" s="55">
        <f t="shared" si="50"/>
        <v>7.3069994081434002</v>
      </c>
      <c r="W71" s="55">
        <f t="shared" si="51"/>
        <v>7.4783531643914491</v>
      </c>
      <c r="X71" s="41">
        <f t="shared" si="52"/>
        <v>7.4790588409511924</v>
      </c>
      <c r="Y71" s="41">
        <f t="shared" si="53"/>
        <v>7.4789278523204397</v>
      </c>
      <c r="Z71" s="30">
        <f t="shared" si="40"/>
        <v>1.8691448731398058E-4</v>
      </c>
      <c r="AA71" s="30">
        <f t="shared" si="41"/>
        <v>6.447262877302827E-2</v>
      </c>
      <c r="AB71" s="30">
        <f t="shared" si="42"/>
        <v>-2.0595588869845785E-9</v>
      </c>
      <c r="AC71" s="30">
        <f t="shared" si="43"/>
        <v>-2.6535360136794393E-18</v>
      </c>
      <c r="AD71" s="30">
        <f t="shared" si="54"/>
        <v>3.3184949344761596E-8</v>
      </c>
      <c r="AE71" s="30">
        <f t="shared" si="55"/>
        <v>1.6749873590371633E-4</v>
      </c>
      <c r="AF71" s="30">
        <f t="shared" si="44"/>
        <v>6.4453213021618008E-2</v>
      </c>
      <c r="AG71" s="30">
        <f t="shared" si="45"/>
        <v>-2.0595838993176286E-9</v>
      </c>
      <c r="AH71" s="30">
        <f t="shared" si="46"/>
        <v>-2.6535360136794393E-18</v>
      </c>
      <c r="AI71" s="30">
        <f t="shared" si="56"/>
        <v>3.3194959848821832E-8</v>
      </c>
    </row>
    <row r="72" spans="1:35" x14ac:dyDescent="0.3">
      <c r="A72" s="39">
        <v>149.0222222222219</v>
      </c>
      <c r="B72">
        <v>32.4</v>
      </c>
      <c r="C72">
        <v>7.32</v>
      </c>
      <c r="D72" s="39"/>
      <c r="E72" s="39"/>
      <c r="F72" s="39"/>
      <c r="G72" s="39">
        <v>149</v>
      </c>
      <c r="H72" s="40">
        <f t="shared" si="47"/>
        <v>0.32400000000000001</v>
      </c>
      <c r="I72" s="41">
        <f t="shared" si="48"/>
        <v>7.32</v>
      </c>
      <c r="J72" s="39">
        <f t="shared" ref="J72:J76" si="57">$J$70+($J$77-$J$70)*(G72-$G$70)/($G$77-$G$70)</f>
        <v>836.66024340937179</v>
      </c>
      <c r="K72">
        <v>0.32900000000000001</v>
      </c>
      <c r="L72">
        <v>7.29</v>
      </c>
      <c r="M72" s="29">
        <f t="shared" si="38"/>
        <v>6.4285714285714293E-2</v>
      </c>
      <c r="N72" s="29">
        <f t="shared" si="38"/>
        <v>5.7142857142857148E-2</v>
      </c>
      <c r="O72" s="29">
        <f t="shared" si="38"/>
        <v>4.9999999999999996E-2</v>
      </c>
      <c r="P72" s="29">
        <f t="shared" si="38"/>
        <v>4.2857142857142858E-2</v>
      </c>
      <c r="Q72" s="54">
        <v>0.32400000000000001</v>
      </c>
      <c r="R72" s="54">
        <v>7.32</v>
      </c>
      <c r="S72" s="55">
        <f t="shared" si="39"/>
        <v>7.4739007419037451</v>
      </c>
      <c r="T72" s="55">
        <f t="shared" si="29"/>
        <v>7.4244775185623508</v>
      </c>
      <c r="U72" s="55">
        <f t="shared" si="49"/>
        <v>7.3682353264658174</v>
      </c>
      <c r="V72" s="55">
        <f t="shared" si="50"/>
        <v>7.3030592902501983</v>
      </c>
      <c r="W72" s="55">
        <f t="shared" si="51"/>
        <v>7.4744578978883585</v>
      </c>
      <c r="X72" s="41">
        <f t="shared" si="52"/>
        <v>7.4755679698940805</v>
      </c>
      <c r="Y72" s="41">
        <f t="shared" si="53"/>
        <v>7.4753947133059357</v>
      </c>
      <c r="Z72" s="30">
        <f t="shared" si="40"/>
        <v>2.4692420253254307E-4</v>
      </c>
      <c r="AA72" s="30">
        <f t="shared" si="41"/>
        <v>6.4532638488246835E-2</v>
      </c>
      <c r="AB72" s="30">
        <f t="shared" si="42"/>
        <v>-2.0787320437901415E-9</v>
      </c>
      <c r="AC72" s="30">
        <f t="shared" si="43"/>
        <v>-2.678335415676444E-18</v>
      </c>
      <c r="AD72" s="30">
        <f t="shared" si="54"/>
        <v>3.3452765801491972E-8</v>
      </c>
      <c r="AE72" s="30">
        <f t="shared" si="55"/>
        <v>2.2122005665165353E-4</v>
      </c>
      <c r="AF72" s="30">
        <f t="shared" si="44"/>
        <v>6.4506934342365943E-2</v>
      </c>
      <c r="AG72" s="30">
        <f t="shared" si="45"/>
        <v>-2.0787651571445492E-9</v>
      </c>
      <c r="AH72" s="30">
        <f t="shared" si="46"/>
        <v>-2.678335415676444E-18</v>
      </c>
      <c r="AI72" s="30">
        <f t="shared" si="56"/>
        <v>3.3466114044601195E-8</v>
      </c>
    </row>
    <row r="73" spans="1:35" x14ac:dyDescent="0.3">
      <c r="A73" s="39">
        <v>150.10416666666424</v>
      </c>
      <c r="B73">
        <v>32.799999999999997</v>
      </c>
      <c r="C73">
        <v>7.28</v>
      </c>
      <c r="D73" s="39">
        <v>45.099999999999994</v>
      </c>
      <c r="E73" s="39"/>
      <c r="F73" s="39"/>
      <c r="G73" s="39">
        <v>150</v>
      </c>
      <c r="H73" s="40">
        <f t="shared" si="47"/>
        <v>0.32799999999999996</v>
      </c>
      <c r="I73" s="41">
        <f t="shared" si="48"/>
        <v>7.28</v>
      </c>
      <c r="J73" s="39">
        <f t="shared" si="57"/>
        <v>843.66570703517721</v>
      </c>
      <c r="K73">
        <v>0.33100000000000002</v>
      </c>
      <c r="L73">
        <v>7.29</v>
      </c>
      <c r="M73" s="29">
        <f t="shared" si="38"/>
        <v>6.4285714285714293E-2</v>
      </c>
      <c r="N73" s="29">
        <f t="shared" si="38"/>
        <v>5.7142857142857148E-2</v>
      </c>
      <c r="O73" s="29">
        <f t="shared" si="38"/>
        <v>4.9999999999999996E-2</v>
      </c>
      <c r="P73" s="29">
        <f t="shared" si="38"/>
        <v>4.2857142857142858E-2</v>
      </c>
      <c r="Q73" s="54">
        <v>0.32800000000000001</v>
      </c>
      <c r="R73" s="54">
        <v>7.28</v>
      </c>
      <c r="S73" s="55">
        <f t="shared" si="39"/>
        <v>7.4687607263745655</v>
      </c>
      <c r="T73" s="55">
        <f t="shared" si="29"/>
        <v>7.4193184837873751</v>
      </c>
      <c r="U73" s="55">
        <f t="shared" si="49"/>
        <v>7.3630568272388874</v>
      </c>
      <c r="V73" s="55">
        <f t="shared" si="50"/>
        <v>7.2978608637203211</v>
      </c>
      <c r="W73" s="55">
        <f t="shared" si="51"/>
        <v>7.4693181075965835</v>
      </c>
      <c r="X73" s="41">
        <f t="shared" si="52"/>
        <v>7.4709628739486202</v>
      </c>
      <c r="Y73" s="41">
        <f t="shared" si="53"/>
        <v>7.4707335205960463</v>
      </c>
      <c r="Z73" s="30">
        <f t="shared" si="40"/>
        <v>3.2635891677827039E-4</v>
      </c>
      <c r="AA73" s="30">
        <f t="shared" si="41"/>
        <v>6.461207320249257E-2</v>
      </c>
      <c r="AB73" s="30">
        <f t="shared" si="42"/>
        <v>-2.1042969977808462E-9</v>
      </c>
      <c r="AC73" s="30">
        <f t="shared" si="43"/>
        <v>-2.7114012850057826E-18</v>
      </c>
      <c r="AD73" s="30">
        <f t="shared" si="54"/>
        <v>3.3809373721551334E-8</v>
      </c>
      <c r="AE73" s="30">
        <f t="shared" si="55"/>
        <v>2.9229162977646191E-4</v>
      </c>
      <c r="AF73" s="30">
        <f t="shared" si="44"/>
        <v>6.457800591549076E-2</v>
      </c>
      <c r="AG73" s="30">
        <f t="shared" si="45"/>
        <v>-2.1043408849480534E-9</v>
      </c>
      <c r="AH73" s="30">
        <f t="shared" si="46"/>
        <v>-2.7114012850057826E-18</v>
      </c>
      <c r="AI73" s="30">
        <f t="shared" si="56"/>
        <v>3.3827233356978542E-8</v>
      </c>
    </row>
    <row r="74" spans="1:35" x14ac:dyDescent="0.3">
      <c r="A74" s="39">
        <v>151.02777777778101</v>
      </c>
      <c r="B74">
        <v>33</v>
      </c>
      <c r="C74">
        <v>7.29</v>
      </c>
      <c r="D74" s="39"/>
      <c r="E74" s="39"/>
      <c r="F74" s="39"/>
      <c r="G74" s="39">
        <v>151</v>
      </c>
      <c r="H74" s="40">
        <f t="shared" si="47"/>
        <v>0.33</v>
      </c>
      <c r="I74" s="41">
        <f t="shared" si="48"/>
        <v>7.29</v>
      </c>
      <c r="J74" s="39">
        <f t="shared" si="57"/>
        <v>850.67117066098251</v>
      </c>
      <c r="K74">
        <v>0.34</v>
      </c>
      <c r="L74">
        <v>7.29</v>
      </c>
      <c r="M74" s="29">
        <f t="shared" si="38"/>
        <v>6.4285714285714293E-2</v>
      </c>
      <c r="N74" s="29">
        <f t="shared" si="38"/>
        <v>5.7142857142857148E-2</v>
      </c>
      <c r="O74" s="29">
        <f t="shared" si="38"/>
        <v>4.9999999999999996E-2</v>
      </c>
      <c r="P74" s="29">
        <f t="shared" si="38"/>
        <v>4.2857142857142858E-2</v>
      </c>
      <c r="Q74" s="54">
        <v>0.33</v>
      </c>
      <c r="R74" s="54">
        <v>7.29</v>
      </c>
      <c r="S74" s="55">
        <f t="shared" si="39"/>
        <v>7.4662134107472378</v>
      </c>
      <c r="T74" s="55">
        <f t="shared" si="29"/>
        <v>7.4167618147562804</v>
      </c>
      <c r="U74" s="55">
        <f t="shared" si="49"/>
        <v>7.3604905876351774</v>
      </c>
      <c r="V74" s="55">
        <f t="shared" si="50"/>
        <v>7.2952848278391436</v>
      </c>
      <c r="W74" s="55">
        <f t="shared" si="51"/>
        <v>7.4667709027481513</v>
      </c>
      <c r="X74" s="41">
        <f t="shared" si="52"/>
        <v>7.4686811090943213</v>
      </c>
      <c r="Y74" s="41">
        <f t="shared" si="53"/>
        <v>7.4684238214860885</v>
      </c>
      <c r="Z74" s="30">
        <f t="shared" si="40"/>
        <v>3.6583077835231293E-4</v>
      </c>
      <c r="AA74" s="30">
        <f t="shared" si="41"/>
        <v>6.4651545064066604E-2</v>
      </c>
      <c r="AB74" s="30">
        <f t="shared" si="42"/>
        <v>-2.117079791035729E-9</v>
      </c>
      <c r="AC74" s="30">
        <f t="shared" si="43"/>
        <v>-2.7279342196704519E-18</v>
      </c>
      <c r="AD74" s="30">
        <f t="shared" si="54"/>
        <v>3.39874741987731E-8</v>
      </c>
      <c r="AE74" s="30">
        <f t="shared" si="55"/>
        <v>3.2759157390518061E-4</v>
      </c>
      <c r="AF74" s="30">
        <f t="shared" si="44"/>
        <v>6.4613305859619469E-2</v>
      </c>
      <c r="AG74" s="30">
        <f t="shared" si="45"/>
        <v>-2.1171290526737147E-9</v>
      </c>
      <c r="AH74" s="30">
        <f t="shared" si="46"/>
        <v>-2.7279342196704519E-18</v>
      </c>
      <c r="AI74" s="30">
        <f t="shared" si="56"/>
        <v>3.4007615248398131E-8</v>
      </c>
    </row>
    <row r="75" spans="1:35" x14ac:dyDescent="0.3">
      <c r="A75" s="39">
        <v>152.03125</v>
      </c>
      <c r="B75">
        <v>33.1</v>
      </c>
      <c r="C75">
        <v>7.32</v>
      </c>
      <c r="D75" s="39"/>
      <c r="E75" s="39"/>
      <c r="F75" s="39"/>
      <c r="G75" s="39">
        <v>152</v>
      </c>
      <c r="H75" s="40">
        <f t="shared" si="47"/>
        <v>0.33100000000000002</v>
      </c>
      <c r="I75" s="41">
        <f t="shared" si="48"/>
        <v>7.32</v>
      </c>
      <c r="J75" s="39">
        <f t="shared" si="57"/>
        <v>857.67663428678793</v>
      </c>
      <c r="K75">
        <v>0.32300000000000001</v>
      </c>
      <c r="L75">
        <v>7.29</v>
      </c>
      <c r="M75" s="29">
        <f t="shared" si="38"/>
        <v>6.4285714285714293E-2</v>
      </c>
      <c r="N75" s="29">
        <f t="shared" si="38"/>
        <v>5.7142857142857148E-2</v>
      </c>
      <c r="O75" s="29">
        <f t="shared" si="38"/>
        <v>4.9999999999999996E-2</v>
      </c>
      <c r="P75" s="29">
        <f t="shared" si="38"/>
        <v>4.2857142857142858E-2</v>
      </c>
      <c r="Q75" s="54">
        <v>0.33100000000000002</v>
      </c>
      <c r="R75" s="54">
        <v>7.32</v>
      </c>
      <c r="S75" s="55">
        <f t="shared" si="39"/>
        <v>7.4649453481869399</v>
      </c>
      <c r="T75" s="55">
        <f t="shared" si="29"/>
        <v>7.4154891138014749</v>
      </c>
      <c r="U75" s="55">
        <f t="shared" si="49"/>
        <v>7.3592131410256352</v>
      </c>
      <c r="V75" s="55">
        <f t="shared" si="50"/>
        <v>7.294002524115978</v>
      </c>
      <c r="W75" s="55">
        <f t="shared" si="51"/>
        <v>7.4655028951261038</v>
      </c>
      <c r="X75" s="41">
        <f t="shared" si="52"/>
        <v>7.4675453487458219</v>
      </c>
      <c r="Y75" s="41">
        <f t="shared" si="53"/>
        <v>7.467274123002654</v>
      </c>
      <c r="Z75" s="30">
        <f t="shared" si="40"/>
        <v>3.8550578180082369E-4</v>
      </c>
      <c r="AA75" s="30">
        <f t="shared" si="41"/>
        <v>6.467122006751512E-2</v>
      </c>
      <c r="AB75" s="30">
        <f t="shared" si="42"/>
        <v>-2.1234712661527871E-9</v>
      </c>
      <c r="AC75" s="30">
        <f t="shared" si="43"/>
        <v>-2.7362006870027866E-18</v>
      </c>
      <c r="AD75" s="30">
        <f t="shared" si="54"/>
        <v>3.4076474051117008E-8</v>
      </c>
      <c r="AE75" s="30">
        <f t="shared" si="55"/>
        <v>3.4518312367422547E-4</v>
      </c>
      <c r="AF75" s="30">
        <f t="shared" si="44"/>
        <v>6.4630897409388516E-2</v>
      </c>
      <c r="AG75" s="30">
        <f t="shared" si="45"/>
        <v>-2.1235232117990415E-9</v>
      </c>
      <c r="AH75" s="30">
        <f t="shared" si="46"/>
        <v>-2.7362006870027866E-18</v>
      </c>
      <c r="AI75" s="30">
        <f t="shared" si="56"/>
        <v>3.4097762149455657E-8</v>
      </c>
    </row>
    <row r="76" spans="1:35" x14ac:dyDescent="0.3">
      <c r="A76" s="39">
        <v>153.03125</v>
      </c>
      <c r="B76">
        <v>31.5</v>
      </c>
      <c r="C76">
        <v>7.34</v>
      </c>
      <c r="D76" s="39">
        <v>10.7</v>
      </c>
      <c r="E76" s="39"/>
      <c r="F76" s="39"/>
      <c r="G76" s="39">
        <v>153</v>
      </c>
      <c r="H76" s="40">
        <f t="shared" si="47"/>
        <v>0.315</v>
      </c>
      <c r="I76" s="41">
        <f t="shared" si="48"/>
        <v>7.34</v>
      </c>
      <c r="J76" s="39">
        <f t="shared" si="57"/>
        <v>864.68209791259335</v>
      </c>
      <c r="K76">
        <v>0.32900000000000001</v>
      </c>
      <c r="L76">
        <v>7.38</v>
      </c>
      <c r="M76" s="29">
        <f t="shared" si="38"/>
        <v>6.4285714285714293E-2</v>
      </c>
      <c r="N76" s="29">
        <f t="shared" si="38"/>
        <v>5.7142857142857148E-2</v>
      </c>
      <c r="O76" s="29">
        <f t="shared" si="38"/>
        <v>4.9999999999999996E-2</v>
      </c>
      <c r="P76" s="29">
        <f t="shared" si="38"/>
        <v>4.2857142857142858E-2</v>
      </c>
      <c r="Q76" s="54">
        <v>0.315</v>
      </c>
      <c r="R76" s="54">
        <v>7.34</v>
      </c>
      <c r="S76" s="55">
        <f t="shared" si="39"/>
        <v>7.4856937638935968</v>
      </c>
      <c r="T76" s="55">
        <f t="shared" si="29"/>
        <v>7.4363149223149358</v>
      </c>
      <c r="U76" s="55">
        <f t="shared" si="49"/>
        <v>7.3801181697149323</v>
      </c>
      <c r="V76" s="55">
        <f t="shared" si="50"/>
        <v>7.3149886734249883</v>
      </c>
      <c r="W76" s="55">
        <f t="shared" si="51"/>
        <v>7.4862503943909324</v>
      </c>
      <c r="X76" s="41">
        <f t="shared" si="52"/>
        <v>7.4861384616592117</v>
      </c>
      <c r="Y76" s="41">
        <f t="shared" si="53"/>
        <v>7.4860924941695748</v>
      </c>
      <c r="Z76" s="30">
        <f t="shared" si="40"/>
        <v>6.5764546067979086E-5</v>
      </c>
      <c r="AA76" s="30">
        <f t="shared" si="41"/>
        <v>6.4351478831782272E-2</v>
      </c>
      <c r="AB76" s="30">
        <f t="shared" si="42"/>
        <v>-2.0212140297534955E-9</v>
      </c>
      <c r="AC76" s="30">
        <f t="shared" si="43"/>
        <v>-2.6039372096854314E-18</v>
      </c>
      <c r="AD76" s="30">
        <f t="shared" si="54"/>
        <v>3.2648372611694394E-8</v>
      </c>
      <c r="AE76" s="30">
        <f t="shared" si="55"/>
        <v>5.8963488359325619E-5</v>
      </c>
      <c r="AF76" s="30">
        <f t="shared" si="44"/>
        <v>6.4344677774073614E-2</v>
      </c>
      <c r="AG76" s="30">
        <f t="shared" si="45"/>
        <v>-2.0212227912130397E-9</v>
      </c>
      <c r="AH76" s="30">
        <f t="shared" si="46"/>
        <v>-2.6039372096854314E-18</v>
      </c>
      <c r="AI76" s="30">
        <f t="shared" si="56"/>
        <v>3.2651828430772222E-8</v>
      </c>
    </row>
    <row r="77" spans="1:35" x14ac:dyDescent="0.3">
      <c r="A77" s="39">
        <v>154.03819444444525</v>
      </c>
      <c r="B77">
        <v>32.1</v>
      </c>
      <c r="C77">
        <v>7.32</v>
      </c>
      <c r="D77" s="39"/>
      <c r="E77" s="39">
        <v>895.85202097235469</v>
      </c>
      <c r="F77" s="39">
        <v>847.52310210444273</v>
      </c>
      <c r="G77" s="39">
        <v>154</v>
      </c>
      <c r="H77" s="40">
        <f t="shared" si="47"/>
        <v>0.32100000000000001</v>
      </c>
      <c r="I77" s="41">
        <f t="shared" si="48"/>
        <v>7.32</v>
      </c>
      <c r="J77" s="42">
        <f>AVERAGE(E77:F77)</f>
        <v>871.68756153839877</v>
      </c>
      <c r="K77">
        <v>0.33</v>
      </c>
      <c r="L77">
        <v>7.35</v>
      </c>
      <c r="M77" s="29">
        <f t="shared" si="38"/>
        <v>6.4285714285714293E-2</v>
      </c>
      <c r="N77" s="29">
        <f t="shared" si="38"/>
        <v>5.7142857142857148E-2</v>
      </c>
      <c r="O77" s="29">
        <f t="shared" si="38"/>
        <v>4.9999999999999996E-2</v>
      </c>
      <c r="P77" s="29">
        <f t="shared" si="38"/>
        <v>4.2857142857142858E-2</v>
      </c>
      <c r="Q77" s="54">
        <v>0.32100000000000001</v>
      </c>
      <c r="R77" s="54">
        <v>7.32</v>
      </c>
      <c r="S77" s="55">
        <f t="shared" si="39"/>
        <v>7.4777961806355524</v>
      </c>
      <c r="T77" s="55">
        <f t="shared" si="29"/>
        <v>7.4283875020279755</v>
      </c>
      <c r="U77" s="55">
        <f t="shared" si="49"/>
        <v>7.3721601983998912</v>
      </c>
      <c r="V77" s="55">
        <f t="shared" si="50"/>
        <v>7.3069994081434002</v>
      </c>
      <c r="W77" s="55">
        <f t="shared" si="51"/>
        <v>7.4783531643914491</v>
      </c>
      <c r="X77" s="41">
        <f t="shared" si="52"/>
        <v>7.4790588409511924</v>
      </c>
      <c r="Y77" s="41">
        <f t="shared" si="53"/>
        <v>7.4789278523204397</v>
      </c>
      <c r="Z77" s="30">
        <f t="shared" si="40"/>
        <v>1.8691448731398058E-4</v>
      </c>
      <c r="AA77" s="30">
        <f t="shared" si="41"/>
        <v>6.447262877302827E-2</v>
      </c>
      <c r="AB77" s="30">
        <f t="shared" si="42"/>
        <v>-2.0595588869845785E-9</v>
      </c>
      <c r="AC77" s="30">
        <f t="shared" si="43"/>
        <v>-2.6535360136794393E-18</v>
      </c>
      <c r="AD77" s="30">
        <f t="shared" si="54"/>
        <v>3.3184949344761596E-8</v>
      </c>
      <c r="AE77" s="30">
        <f t="shared" si="55"/>
        <v>1.6749873590371633E-4</v>
      </c>
      <c r="AF77" s="30">
        <f t="shared" si="44"/>
        <v>6.4453213021618008E-2</v>
      </c>
      <c r="AG77" s="30">
        <f t="shared" si="45"/>
        <v>-2.0595838993176286E-9</v>
      </c>
      <c r="AH77" s="30">
        <f t="shared" si="46"/>
        <v>-2.6535360136794393E-18</v>
      </c>
      <c r="AI77" s="30">
        <f t="shared" si="56"/>
        <v>3.3194959848821832E-8</v>
      </c>
    </row>
    <row r="78" spans="1:35" x14ac:dyDescent="0.3">
      <c r="A78" s="39">
        <v>155.02500000000146</v>
      </c>
      <c r="B78">
        <v>32.5</v>
      </c>
      <c r="C78">
        <v>7.31</v>
      </c>
      <c r="D78" s="39"/>
      <c r="E78" s="39"/>
      <c r="F78" s="39"/>
      <c r="G78" s="39">
        <v>155</v>
      </c>
      <c r="H78" s="40">
        <f t="shared" si="47"/>
        <v>0.32500000000000001</v>
      </c>
      <c r="I78" s="41">
        <f t="shared" si="48"/>
        <v>7.31</v>
      </c>
      <c r="J78" s="39">
        <f>$J$77+($J$84-$J$77)*(G78-$G$77)/($G$84-$G$77)</f>
        <v>868.25261053703673</v>
      </c>
      <c r="K78">
        <v>0.33200000000000002</v>
      </c>
      <c r="L78">
        <v>7.41</v>
      </c>
      <c r="M78" s="29">
        <f t="shared" si="38"/>
        <v>6.4285714285714293E-2</v>
      </c>
      <c r="N78" s="29">
        <f t="shared" si="38"/>
        <v>5.7142857142857148E-2</v>
      </c>
      <c r="O78" s="29">
        <f t="shared" si="38"/>
        <v>4.9999999999999996E-2</v>
      </c>
      <c r="P78" s="29">
        <f t="shared" si="38"/>
        <v>4.2857142857142858E-2</v>
      </c>
      <c r="Q78" s="54">
        <v>0.32500000000000001</v>
      </c>
      <c r="R78" s="54">
        <v>7.31</v>
      </c>
      <c r="S78" s="55">
        <f t="shared" si="39"/>
        <v>7.4726100086833762</v>
      </c>
      <c r="T78" s="55">
        <f t="shared" si="29"/>
        <v>7.4231819909329735</v>
      </c>
      <c r="U78" s="55">
        <f t="shared" si="49"/>
        <v>7.3669348917422797</v>
      </c>
      <c r="V78" s="55">
        <f t="shared" si="50"/>
        <v>7.3017538312628822</v>
      </c>
      <c r="W78" s="55">
        <f t="shared" si="51"/>
        <v>7.4731672214436502</v>
      </c>
      <c r="X78" s="41">
        <f t="shared" si="52"/>
        <v>7.4744114467615406</v>
      </c>
      <c r="Y78" s="41">
        <f t="shared" si="53"/>
        <v>7.4742241377888909</v>
      </c>
      <c r="Z78" s="30">
        <f t="shared" si="40"/>
        <v>2.6684457600099573E-4</v>
      </c>
      <c r="AA78" s="30">
        <f t="shared" si="41"/>
        <v>6.4552558861715292E-2</v>
      </c>
      <c r="AB78" s="30">
        <f t="shared" si="42"/>
        <v>-2.0851232028093809E-9</v>
      </c>
      <c r="AC78" s="30">
        <f t="shared" si="43"/>
        <v>-2.6866018830087783E-18</v>
      </c>
      <c r="AD78" s="30">
        <f t="shared" si="54"/>
        <v>3.3541969001161815E-8</v>
      </c>
      <c r="AE78" s="30">
        <f t="shared" si="55"/>
        <v>2.3904729844938862E-4</v>
      </c>
      <c r="AF78" s="30">
        <f t="shared" si="44"/>
        <v>6.4524761584163676E-2</v>
      </c>
      <c r="AG78" s="30">
        <f t="shared" si="45"/>
        <v>-2.085159012639725E-9</v>
      </c>
      <c r="AH78" s="30">
        <f t="shared" si="46"/>
        <v>-2.6866018830087783E-18</v>
      </c>
      <c r="AI78" s="30">
        <f t="shared" si="56"/>
        <v>3.3556438599698156E-8</v>
      </c>
    </row>
    <row r="79" spans="1:35" x14ac:dyDescent="0.3">
      <c r="A79" s="39">
        <v>156.03125</v>
      </c>
      <c r="B79">
        <v>33.1</v>
      </c>
      <c r="C79">
        <v>7.37</v>
      </c>
      <c r="D79" s="39"/>
      <c r="E79" s="39"/>
      <c r="F79" s="39"/>
      <c r="G79" s="39">
        <v>156</v>
      </c>
      <c r="H79" s="40">
        <f t="shared" si="47"/>
        <v>0.33100000000000002</v>
      </c>
      <c r="I79" s="41">
        <f t="shared" si="48"/>
        <v>7.37</v>
      </c>
      <c r="J79" s="39">
        <f t="shared" ref="J79:J83" si="58">$J$77+($J$84-$J$77)*(G79-$G$77)/($G$84-$G$77)</f>
        <v>864.81765953567458</v>
      </c>
      <c r="K79">
        <v>0.32600000000000001</v>
      </c>
      <c r="L79">
        <v>7.38</v>
      </c>
      <c r="M79" s="29">
        <f t="shared" si="38"/>
        <v>6.4285714285714293E-2</v>
      </c>
      <c r="N79" s="29">
        <f t="shared" si="38"/>
        <v>5.7142857142857148E-2</v>
      </c>
      <c r="O79" s="29">
        <f t="shared" si="38"/>
        <v>4.9999999999999996E-2</v>
      </c>
      <c r="P79" s="29">
        <f t="shared" si="38"/>
        <v>4.2857142857142858E-2</v>
      </c>
      <c r="Q79" s="54">
        <v>0.33100000000000002</v>
      </c>
      <c r="R79" s="54">
        <v>7.37</v>
      </c>
      <c r="S79" s="55">
        <f t="shared" si="39"/>
        <v>7.4649453481869399</v>
      </c>
      <c r="T79" s="55">
        <f t="shared" si="29"/>
        <v>7.4154891138014749</v>
      </c>
      <c r="U79" s="55">
        <f t="shared" si="49"/>
        <v>7.3592131410256352</v>
      </c>
      <c r="V79" s="55">
        <f t="shared" si="50"/>
        <v>7.294002524115978</v>
      </c>
      <c r="W79" s="55">
        <f t="shared" si="51"/>
        <v>7.4655028951261038</v>
      </c>
      <c r="X79" s="41">
        <f t="shared" si="52"/>
        <v>7.4675453487458219</v>
      </c>
      <c r="Y79" s="41">
        <f t="shared" si="53"/>
        <v>7.467274123002654</v>
      </c>
      <c r="Z79" s="30">
        <f t="shared" si="40"/>
        <v>3.8550578180082369E-4</v>
      </c>
      <c r="AA79" s="30">
        <f t="shared" si="41"/>
        <v>6.467122006751512E-2</v>
      </c>
      <c r="AB79" s="30">
        <f t="shared" si="42"/>
        <v>-2.1234712661527871E-9</v>
      </c>
      <c r="AC79" s="30">
        <f t="shared" si="43"/>
        <v>-2.7362006870027866E-18</v>
      </c>
      <c r="AD79" s="30">
        <f t="shared" si="54"/>
        <v>3.4076474051117008E-8</v>
      </c>
      <c r="AE79" s="30">
        <f t="shared" si="55"/>
        <v>3.4518312367422547E-4</v>
      </c>
      <c r="AF79" s="30">
        <f t="shared" si="44"/>
        <v>6.4630897409388516E-2</v>
      </c>
      <c r="AG79" s="30">
        <f t="shared" si="45"/>
        <v>-2.1235232117990415E-9</v>
      </c>
      <c r="AH79" s="30">
        <f t="shared" si="46"/>
        <v>-2.7362006870027866E-18</v>
      </c>
      <c r="AI79" s="30">
        <f t="shared" si="56"/>
        <v>3.4097762149455657E-8</v>
      </c>
    </row>
    <row r="80" spans="1:35" x14ac:dyDescent="0.3">
      <c r="A80" s="39">
        <v>157.03125</v>
      </c>
      <c r="B80">
        <v>32.9</v>
      </c>
      <c r="C80">
        <v>7.38</v>
      </c>
      <c r="D80" s="39">
        <v>20.8</v>
      </c>
      <c r="E80" s="39"/>
      <c r="F80" s="39"/>
      <c r="G80" s="39">
        <v>157</v>
      </c>
      <c r="H80" s="40">
        <f t="shared" si="47"/>
        <v>0.32899999999999996</v>
      </c>
      <c r="I80" s="41">
        <f t="shared" si="48"/>
        <v>7.38</v>
      </c>
      <c r="J80" s="39">
        <f t="shared" si="58"/>
        <v>861.38270853431254</v>
      </c>
      <c r="K80">
        <v>0.33900000000000002</v>
      </c>
      <c r="L80">
        <v>7.38</v>
      </c>
      <c r="M80" s="29">
        <f t="shared" si="38"/>
        <v>6.4285714285714293E-2</v>
      </c>
      <c r="N80" s="29">
        <f t="shared" si="38"/>
        <v>5.7142857142857148E-2</v>
      </c>
      <c r="O80" s="29">
        <f t="shared" si="38"/>
        <v>4.9999999999999996E-2</v>
      </c>
      <c r="P80" s="29">
        <f t="shared" si="38"/>
        <v>4.2857142857142858E-2</v>
      </c>
      <c r="Q80" s="54">
        <v>0.32900000000000001</v>
      </c>
      <c r="R80" s="54">
        <v>7.38</v>
      </c>
      <c r="S80" s="55">
        <f t="shared" si="39"/>
        <v>7.4674851961508333</v>
      </c>
      <c r="T80" s="55">
        <f t="shared" si="29"/>
        <v>7.4180382640224316</v>
      </c>
      <c r="U80" s="55">
        <f t="shared" si="49"/>
        <v>7.3617718089036934</v>
      </c>
      <c r="V80" s="55">
        <f t="shared" si="50"/>
        <v>7.296570933494511</v>
      </c>
      <c r="W80" s="55">
        <f t="shared" si="51"/>
        <v>7.4680426329135203</v>
      </c>
      <c r="X80" s="41">
        <f t="shared" si="52"/>
        <v>7.4698202772223476</v>
      </c>
      <c r="Y80" s="41">
        <f t="shared" si="53"/>
        <v>7.4695769471206104</v>
      </c>
      <c r="Z80" s="30">
        <f t="shared" si="40"/>
        <v>3.4611519897912536E-4</v>
      </c>
      <c r="AA80" s="30">
        <f t="shared" si="41"/>
        <v>6.4631829484693412E-2</v>
      </c>
      <c r="AB80" s="30">
        <f t="shared" si="42"/>
        <v>-2.1106883681905873E-9</v>
      </c>
      <c r="AC80" s="30">
        <f t="shared" si="43"/>
        <v>-2.7196677523381169E-18</v>
      </c>
      <c r="AD80" s="30">
        <f t="shared" si="54"/>
        <v>3.3898440801397795E-8</v>
      </c>
      <c r="AE80" s="30">
        <f t="shared" si="55"/>
        <v>3.0996112683189799E-4</v>
      </c>
      <c r="AF80" s="30">
        <f t="shared" si="44"/>
        <v>6.4595675412546197E-2</v>
      </c>
      <c r="AG80" s="30">
        <f t="shared" si="45"/>
        <v>-2.1107349436578232E-9</v>
      </c>
      <c r="AH80" s="30">
        <f t="shared" si="46"/>
        <v>-2.7196677523381169E-18</v>
      </c>
      <c r="AI80" s="30">
        <f t="shared" si="56"/>
        <v>3.3917439021721475E-8</v>
      </c>
    </row>
    <row r="81" spans="1:35" x14ac:dyDescent="0.3">
      <c r="A81" s="39">
        <v>158.03125</v>
      </c>
      <c r="B81">
        <v>32.9</v>
      </c>
      <c r="C81">
        <v>7.39</v>
      </c>
      <c r="D81" s="39"/>
      <c r="E81" s="39"/>
      <c r="F81" s="39"/>
      <c r="G81" s="39">
        <v>158</v>
      </c>
      <c r="H81" s="40">
        <f t="shared" si="47"/>
        <v>0.32899999999999996</v>
      </c>
      <c r="I81" s="41">
        <f t="shared" si="48"/>
        <v>7.39</v>
      </c>
      <c r="J81" s="39">
        <f t="shared" si="58"/>
        <v>857.94775753295039</v>
      </c>
      <c r="K81">
        <v>0.33300000000000002</v>
      </c>
      <c r="L81">
        <v>7.39</v>
      </c>
      <c r="M81" s="29">
        <f t="shared" ref="M81:P96" si="59">M80</f>
        <v>6.4285714285714293E-2</v>
      </c>
      <c r="N81" s="29">
        <f t="shared" si="59"/>
        <v>5.7142857142857148E-2</v>
      </c>
      <c r="O81" s="29">
        <f t="shared" si="59"/>
        <v>4.9999999999999996E-2</v>
      </c>
      <c r="P81" s="29">
        <f t="shared" si="59"/>
        <v>4.2857142857142858E-2</v>
      </c>
      <c r="Q81" s="54">
        <v>0.32900000000000001</v>
      </c>
      <c r="R81" s="54">
        <v>7.39</v>
      </c>
      <c r="S81" s="55">
        <f t="shared" si="39"/>
        <v>7.4674851961508333</v>
      </c>
      <c r="T81" s="55">
        <f t="shared" ref="T81:T144" si="60">-LOG10(($AS$15*Q81+(($AS$15*Q81)^2-4*N81*(-$AS$15*Q81*10^(-8.89)))^0.5)/(2*N81))</f>
        <v>7.4180382640224316</v>
      </c>
      <c r="U81" s="55">
        <f t="shared" si="49"/>
        <v>7.3617718089036934</v>
      </c>
      <c r="V81" s="55">
        <f t="shared" si="50"/>
        <v>7.296570933494511</v>
      </c>
      <c r="W81" s="55">
        <f t="shared" si="51"/>
        <v>7.4680426329135203</v>
      </c>
      <c r="X81" s="41">
        <f t="shared" si="52"/>
        <v>7.4698202772223476</v>
      </c>
      <c r="Y81" s="41">
        <f t="shared" si="53"/>
        <v>7.4695769471206104</v>
      </c>
      <c r="Z81" s="30">
        <f t="shared" si="40"/>
        <v>3.4611519897912536E-4</v>
      </c>
      <c r="AA81" s="30">
        <f t="shared" si="41"/>
        <v>6.4631829484693412E-2</v>
      </c>
      <c r="AB81" s="30">
        <f t="shared" si="42"/>
        <v>-2.1106883681905873E-9</v>
      </c>
      <c r="AC81" s="30">
        <f t="shared" si="43"/>
        <v>-2.7196677523381169E-18</v>
      </c>
      <c r="AD81" s="30">
        <f t="shared" si="54"/>
        <v>3.3898440801397795E-8</v>
      </c>
      <c r="AE81" s="30">
        <f t="shared" si="55"/>
        <v>3.0996112683189799E-4</v>
      </c>
      <c r="AF81" s="30">
        <f t="shared" si="44"/>
        <v>6.4595675412546197E-2</v>
      </c>
      <c r="AG81" s="30">
        <f t="shared" si="45"/>
        <v>-2.1107349436578232E-9</v>
      </c>
      <c r="AH81" s="30">
        <f t="shared" si="46"/>
        <v>-2.7196677523381169E-18</v>
      </c>
      <c r="AI81" s="30">
        <f t="shared" si="56"/>
        <v>3.3917439021721475E-8</v>
      </c>
    </row>
    <row r="82" spans="1:35" x14ac:dyDescent="0.3">
      <c r="A82" s="39">
        <v>159.03472222221899</v>
      </c>
      <c r="B82">
        <v>33.200000000000003</v>
      </c>
      <c r="C82">
        <v>7.35</v>
      </c>
      <c r="D82" s="39"/>
      <c r="E82" s="39"/>
      <c r="F82" s="39"/>
      <c r="G82" s="39">
        <v>159</v>
      </c>
      <c r="H82" s="40">
        <f t="shared" si="47"/>
        <v>0.33200000000000002</v>
      </c>
      <c r="I82" s="41">
        <f t="shared" si="48"/>
        <v>7.35</v>
      </c>
      <c r="J82" s="39">
        <f t="shared" si="58"/>
        <v>854.51280653158835</v>
      </c>
      <c r="K82">
        <v>0.32600000000000001</v>
      </c>
      <c r="L82">
        <v>7.39</v>
      </c>
      <c r="M82" s="29">
        <f t="shared" si="59"/>
        <v>6.4285714285714293E-2</v>
      </c>
      <c r="N82" s="29">
        <f t="shared" si="59"/>
        <v>5.7142857142857148E-2</v>
      </c>
      <c r="O82" s="29">
        <f t="shared" si="59"/>
        <v>4.9999999999999996E-2</v>
      </c>
      <c r="P82" s="29">
        <f t="shared" si="59"/>
        <v>4.2857142857142858E-2</v>
      </c>
      <c r="Q82" s="54">
        <v>0.33200000000000002</v>
      </c>
      <c r="R82" s="54">
        <v>7.35</v>
      </c>
      <c r="S82" s="55">
        <f t="shared" si="39"/>
        <v>7.4636809866864233</v>
      </c>
      <c r="T82" s="55">
        <f t="shared" si="60"/>
        <v>7.4142201391661935</v>
      </c>
      <c r="U82" s="55">
        <f t="shared" si="49"/>
        <v>7.3579394468654211</v>
      </c>
      <c r="V82" s="55">
        <f t="shared" si="50"/>
        <v>7.2927239998874009</v>
      </c>
      <c r="W82" s="55">
        <f t="shared" si="51"/>
        <v>7.4642385882663023</v>
      </c>
      <c r="X82" s="41">
        <f t="shared" si="52"/>
        <v>7.4664129755454516</v>
      </c>
      <c r="Y82" s="41">
        <f t="shared" si="53"/>
        <v>7.4661278311655348</v>
      </c>
      <c r="Z82" s="30">
        <f t="shared" si="40"/>
        <v>4.0514033568667048E-4</v>
      </c>
      <c r="AA82" s="30">
        <f t="shared" si="41"/>
        <v>6.4690854621400964E-2</v>
      </c>
      <c r="AB82" s="30">
        <f t="shared" si="42"/>
        <v>-2.1298627933789759E-9</v>
      </c>
      <c r="AC82" s="30">
        <f t="shared" si="43"/>
        <v>-2.7444671543351216E-18</v>
      </c>
      <c r="AD82" s="30">
        <f t="shared" si="54"/>
        <v>3.4165440495102235E-8</v>
      </c>
      <c r="AE82" s="30">
        <f t="shared" si="55"/>
        <v>3.6273592792765235E-4</v>
      </c>
      <c r="AF82" s="30">
        <f t="shared" si="44"/>
        <v>6.4648450213641948E-2</v>
      </c>
      <c r="AG82" s="30">
        <f t="shared" si="45"/>
        <v>-2.1299174208382612E-9</v>
      </c>
      <c r="AH82" s="30">
        <f t="shared" si="46"/>
        <v>-2.7444671543351216E-18</v>
      </c>
      <c r="AI82" s="30">
        <f t="shared" si="56"/>
        <v>3.4187879836670312E-8</v>
      </c>
    </row>
    <row r="83" spans="1:35" x14ac:dyDescent="0.3">
      <c r="A83" s="39">
        <v>160.03472222221899</v>
      </c>
      <c r="B83">
        <v>34</v>
      </c>
      <c r="C83">
        <v>7.4</v>
      </c>
      <c r="D83" s="39"/>
      <c r="E83" s="39"/>
      <c r="F83" s="39"/>
      <c r="G83" s="39">
        <v>160</v>
      </c>
      <c r="H83" s="40">
        <f t="shared" si="47"/>
        <v>0.34</v>
      </c>
      <c r="I83" s="41">
        <f t="shared" si="48"/>
        <v>7.4</v>
      </c>
      <c r="J83" s="39">
        <f t="shared" si="58"/>
        <v>851.0778555302262</v>
      </c>
      <c r="K83">
        <v>0.34599999999999997</v>
      </c>
      <c r="L83">
        <v>7.41</v>
      </c>
      <c r="M83" s="29">
        <f t="shared" si="59"/>
        <v>6.4285714285714293E-2</v>
      </c>
      <c r="N83" s="29">
        <f t="shared" si="59"/>
        <v>5.7142857142857148E-2</v>
      </c>
      <c r="O83" s="29">
        <f t="shared" si="59"/>
        <v>4.9999999999999996E-2</v>
      </c>
      <c r="P83" s="29">
        <f t="shared" si="59"/>
        <v>4.2857142857142858E-2</v>
      </c>
      <c r="Q83" s="54">
        <v>0.34</v>
      </c>
      <c r="R83" s="54">
        <v>7.4</v>
      </c>
      <c r="S83" s="55">
        <f t="shared" si="39"/>
        <v>7.4536967808453749</v>
      </c>
      <c r="T83" s="55">
        <f t="shared" si="60"/>
        <v>7.4041999133356171</v>
      </c>
      <c r="U83" s="55">
        <f t="shared" si="49"/>
        <v>7.3478823801452986</v>
      </c>
      <c r="V83" s="55">
        <f t="shared" si="50"/>
        <v>7.2826292397144412</v>
      </c>
      <c r="W83" s="55">
        <f t="shared" si="51"/>
        <v>7.4542548091239924</v>
      </c>
      <c r="X83" s="41">
        <f t="shared" si="52"/>
        <v>7.4574735115942907</v>
      </c>
      <c r="Y83" s="41">
        <f t="shared" si="53"/>
        <v>7.4570777345228265</v>
      </c>
      <c r="Z83" s="30">
        <f t="shared" si="40"/>
        <v>5.6077556987564332E-4</v>
      </c>
      <c r="AA83" s="30">
        <f t="shared" si="41"/>
        <v>6.4846489855589939E-2</v>
      </c>
      <c r="AB83" s="30">
        <f t="shared" si="42"/>
        <v>-2.1809968678097454E-9</v>
      </c>
      <c r="AC83" s="30">
        <f t="shared" si="43"/>
        <v>-2.8105988929937993E-18</v>
      </c>
      <c r="AD83" s="30">
        <f t="shared" si="54"/>
        <v>3.4875985498069448E-8</v>
      </c>
      <c r="AE83" s="30">
        <f t="shared" si="55"/>
        <v>5.0178144994329223E-4</v>
      </c>
      <c r="AF83" s="30">
        <f t="shared" si="44"/>
        <v>6.4787495735657591E-2</v>
      </c>
      <c r="AG83" s="30">
        <f t="shared" si="45"/>
        <v>-2.1810728669583005E-9</v>
      </c>
      <c r="AH83" s="30">
        <f t="shared" si="46"/>
        <v>-2.8105988929937993E-18</v>
      </c>
      <c r="AI83" s="30">
        <f t="shared" si="56"/>
        <v>3.4907782832257371E-8</v>
      </c>
    </row>
    <row r="84" spans="1:35" x14ac:dyDescent="0.3">
      <c r="A84" s="39">
        <v>161.03472222221899</v>
      </c>
      <c r="B84">
        <v>29.1</v>
      </c>
      <c r="C84">
        <v>7.45</v>
      </c>
      <c r="D84" s="39">
        <v>56.3</v>
      </c>
      <c r="E84" s="39">
        <v>884.99991588785076</v>
      </c>
      <c r="F84" s="39">
        <v>810.28589316987745</v>
      </c>
      <c r="G84" s="39">
        <v>161</v>
      </c>
      <c r="H84" s="40">
        <f t="shared" si="47"/>
        <v>0.29100000000000004</v>
      </c>
      <c r="I84" s="41">
        <f t="shared" si="48"/>
        <v>7.45</v>
      </c>
      <c r="J84" s="42">
        <f>AVERAGE(E84:F84)</f>
        <v>847.64290452886416</v>
      </c>
      <c r="K84">
        <v>0.28599999999999998</v>
      </c>
      <c r="L84">
        <v>7.47</v>
      </c>
      <c r="M84" s="29">
        <f t="shared" si="59"/>
        <v>6.4285714285714293E-2</v>
      </c>
      <c r="N84" s="29">
        <f t="shared" si="59"/>
        <v>5.7142857142857148E-2</v>
      </c>
      <c r="O84" s="29">
        <f t="shared" si="59"/>
        <v>4.9999999999999996E-2</v>
      </c>
      <c r="P84" s="29">
        <f t="shared" si="59"/>
        <v>4.2857142857142858E-2</v>
      </c>
      <c r="Q84" s="54">
        <v>0.29099999999999998</v>
      </c>
      <c r="R84" s="54">
        <v>7.45</v>
      </c>
      <c r="S84" s="55">
        <f t="shared" si="39"/>
        <v>7.5188083603046021</v>
      </c>
      <c r="T84" s="55">
        <f t="shared" si="60"/>
        <v>7.4695598442746771</v>
      </c>
      <c r="U84" s="55">
        <f t="shared" si="49"/>
        <v>7.4134966754477647</v>
      </c>
      <c r="V84" s="55">
        <f t="shared" si="50"/>
        <v>7.3485041592786908</v>
      </c>
      <c r="W84" s="55">
        <f t="shared" si="51"/>
        <v>7.5193634486004859</v>
      </c>
      <c r="X84" s="41">
        <f t="shared" si="52"/>
        <v>7.5158584961810337</v>
      </c>
      <c r="Y84" s="41">
        <f t="shared" si="53"/>
        <v>7.5161584015408689</v>
      </c>
      <c r="Z84" s="30">
        <f t="shared" si="40"/>
        <v>-4.3444924995992759E-4</v>
      </c>
      <c r="AA84" s="30">
        <f t="shared" si="41"/>
        <v>6.3851265035754362E-2</v>
      </c>
      <c r="AB84" s="30">
        <f t="shared" si="42"/>
        <v>-1.8678547155976565E-9</v>
      </c>
      <c r="AC84" s="30">
        <f t="shared" si="43"/>
        <v>-2.4055419937093981E-18</v>
      </c>
      <c r="AD84" s="30">
        <f t="shared" si="54"/>
        <v>3.0488882305478877E-8</v>
      </c>
      <c r="AE84" s="30">
        <f t="shared" si="55"/>
        <v>-3.9041407864959157E-4</v>
      </c>
      <c r="AF84" s="30">
        <f t="shared" si="44"/>
        <v>6.3895300207064701E-2</v>
      </c>
      <c r="AG84" s="30">
        <f t="shared" si="45"/>
        <v>-1.8677979873079573E-9</v>
      </c>
      <c r="AH84" s="30">
        <f t="shared" si="46"/>
        <v>-2.4055419937093981E-18</v>
      </c>
      <c r="AI84" s="30">
        <f t="shared" si="56"/>
        <v>3.0467835243696814E-8</v>
      </c>
    </row>
    <row r="85" spans="1:35" x14ac:dyDescent="0.3">
      <c r="A85" s="39">
        <v>162.03819444444525</v>
      </c>
      <c r="B85">
        <v>27</v>
      </c>
      <c r="C85">
        <v>7.38</v>
      </c>
      <c r="D85" s="39"/>
      <c r="E85" s="39"/>
      <c r="F85" s="39"/>
      <c r="G85" s="39">
        <v>162</v>
      </c>
      <c r="H85" s="40">
        <f t="shared" si="47"/>
        <v>0.27</v>
      </c>
      <c r="I85" s="41">
        <f t="shared" si="48"/>
        <v>7.38</v>
      </c>
      <c r="J85" s="39">
        <f>$J$84+($J$91-$J$84)*(G85-$G$84)/($G$91-$G$84)</f>
        <v>854.39593736524193</v>
      </c>
      <c r="K85">
        <v>0.26700000000000002</v>
      </c>
      <c r="L85">
        <v>7.46</v>
      </c>
      <c r="M85" s="29">
        <f t="shared" si="59"/>
        <v>6.4285714285714293E-2</v>
      </c>
      <c r="N85" s="29">
        <f t="shared" si="59"/>
        <v>5.7142857142857148E-2</v>
      </c>
      <c r="O85" s="29">
        <f t="shared" si="59"/>
        <v>4.9999999999999996E-2</v>
      </c>
      <c r="P85" s="29">
        <f t="shared" si="59"/>
        <v>4.2857142857142858E-2</v>
      </c>
      <c r="Q85" s="54">
        <v>0.27</v>
      </c>
      <c r="R85" s="54">
        <v>7.38</v>
      </c>
      <c r="S85" s="55">
        <f t="shared" si="39"/>
        <v>7.5500191481295209</v>
      </c>
      <c r="T85" s="55">
        <f t="shared" si="60"/>
        <v>7.5009014871951223</v>
      </c>
      <c r="U85" s="55">
        <f t="shared" si="49"/>
        <v>7.444972672948329</v>
      </c>
      <c r="V85" s="55">
        <f t="shared" si="50"/>
        <v>7.3801181697149323</v>
      </c>
      <c r="W85" s="55">
        <f t="shared" si="51"/>
        <v>7.5505726892632135</v>
      </c>
      <c r="X85" s="41">
        <f t="shared" si="52"/>
        <v>7.5439270116092594</v>
      </c>
      <c r="Y85" s="41">
        <f t="shared" si="53"/>
        <v>7.5445354283836767</v>
      </c>
      <c r="Z85" s="30">
        <f t="shared" si="40"/>
        <v>-8.9379458780855189E-4</v>
      </c>
      <c r="AA85" s="30">
        <f t="shared" si="41"/>
        <v>6.3391919697905738E-2</v>
      </c>
      <c r="AB85" s="30">
        <f t="shared" si="42"/>
        <v>-1.7336932169631802E-9</v>
      </c>
      <c r="AC85" s="30">
        <f t="shared" si="43"/>
        <v>-2.23194617973037E-18</v>
      </c>
      <c r="AD85" s="30">
        <f t="shared" si="54"/>
        <v>2.8580708360594117E-8</v>
      </c>
      <c r="AE85" s="30">
        <f t="shared" si="55"/>
        <v>-8.0509249322369516E-4</v>
      </c>
      <c r="AF85" s="30">
        <f t="shared" si="44"/>
        <v>6.3480621792490602E-2</v>
      </c>
      <c r="AG85" s="30">
        <f t="shared" si="45"/>
        <v>-1.733578946529597E-9</v>
      </c>
      <c r="AH85" s="30">
        <f t="shared" si="46"/>
        <v>-2.23194617973037E-18</v>
      </c>
      <c r="AI85" s="30">
        <f t="shared" si="56"/>
        <v>2.8540696782239595E-8</v>
      </c>
    </row>
    <row r="86" spans="1:35" x14ac:dyDescent="0.3">
      <c r="A86" s="39">
        <v>163.03819444444525</v>
      </c>
      <c r="B86">
        <v>25.2</v>
      </c>
      <c r="C86">
        <v>7.43</v>
      </c>
      <c r="D86" s="39"/>
      <c r="E86" s="39"/>
      <c r="F86" s="39"/>
      <c r="G86" s="39">
        <v>163</v>
      </c>
      <c r="H86" s="40">
        <f t="shared" si="47"/>
        <v>0.252</v>
      </c>
      <c r="I86" s="41">
        <f t="shared" si="48"/>
        <v>7.43</v>
      </c>
      <c r="J86" s="39">
        <f t="shared" ref="J86:J90" si="61">$J$84+($J$91-$J$84)*(G86-$G$84)/($G$91-$G$84)</f>
        <v>861.14897020161959</v>
      </c>
      <c r="K86">
        <v>0.25800000000000001</v>
      </c>
      <c r="L86">
        <v>7.46</v>
      </c>
      <c r="M86" s="29">
        <f t="shared" si="59"/>
        <v>6.4285714285714293E-2</v>
      </c>
      <c r="N86" s="29">
        <f t="shared" si="59"/>
        <v>5.7142857142857148E-2</v>
      </c>
      <c r="O86" s="29">
        <f t="shared" si="59"/>
        <v>4.9999999999999996E-2</v>
      </c>
      <c r="P86" s="29">
        <f t="shared" si="59"/>
        <v>4.2857142857142858E-2</v>
      </c>
      <c r="Q86" s="54">
        <v>0.252</v>
      </c>
      <c r="R86" s="54">
        <v>7.43</v>
      </c>
      <c r="S86" s="55">
        <f t="shared" si="39"/>
        <v>7.5786887822260471</v>
      </c>
      <c r="T86" s="55">
        <f t="shared" si="60"/>
        <v>7.5296985256511304</v>
      </c>
      <c r="U86" s="55">
        <f t="shared" si="49"/>
        <v>7.4739007419037451</v>
      </c>
      <c r="V86" s="55">
        <f t="shared" si="50"/>
        <v>7.4091810707030241</v>
      </c>
      <c r="W86" s="55">
        <f t="shared" si="51"/>
        <v>7.5792408182461699</v>
      </c>
      <c r="X86" s="41">
        <f t="shared" si="52"/>
        <v>7.5697643471933151</v>
      </c>
      <c r="Y86" s="41">
        <f t="shared" si="53"/>
        <v>7.5706394994535149</v>
      </c>
      <c r="Z86" s="30">
        <f t="shared" si="40"/>
        <v>-1.3047648786937538E-3</v>
      </c>
      <c r="AA86" s="30">
        <f t="shared" si="41"/>
        <v>6.2980949407020537E-2</v>
      </c>
      <c r="AB86" s="30">
        <f t="shared" si="42"/>
        <v>-1.6187198634904302E-9</v>
      </c>
      <c r="AC86" s="30">
        <f t="shared" si="43"/>
        <v>-2.0831497677483451E-18</v>
      </c>
      <c r="AD86" s="30">
        <f t="shared" si="54"/>
        <v>2.6929956556499054E-8</v>
      </c>
      <c r="AE86" s="30">
        <f t="shared" si="55"/>
        <v>-1.1779940055852865E-3</v>
      </c>
      <c r="AF86" s="30">
        <f t="shared" si="44"/>
        <v>6.3107720280129009E-2</v>
      </c>
      <c r="AG86" s="30">
        <f t="shared" si="45"/>
        <v>-1.6185565509699805E-9</v>
      </c>
      <c r="AH86" s="30">
        <f t="shared" si="46"/>
        <v>-2.0831497677483451E-18</v>
      </c>
      <c r="AI86" s="30">
        <f t="shared" si="56"/>
        <v>2.6875744303353868E-8</v>
      </c>
    </row>
    <row r="87" spans="1:35" x14ac:dyDescent="0.3">
      <c r="A87" s="39">
        <v>164.03472222221899</v>
      </c>
      <c r="B87">
        <v>24.1</v>
      </c>
      <c r="C87">
        <v>7.43</v>
      </c>
      <c r="D87" s="39">
        <v>0</v>
      </c>
      <c r="E87" s="39"/>
      <c r="F87" s="39"/>
      <c r="G87" s="39">
        <v>164</v>
      </c>
      <c r="H87" s="40">
        <f t="shared" si="47"/>
        <v>0.24100000000000002</v>
      </c>
      <c r="I87" s="41">
        <f t="shared" si="48"/>
        <v>7.43</v>
      </c>
      <c r="J87" s="39">
        <f t="shared" si="61"/>
        <v>867.90200303799736</v>
      </c>
      <c r="K87">
        <v>0.252</v>
      </c>
      <c r="L87">
        <v>7.47</v>
      </c>
      <c r="M87" s="29">
        <f t="shared" si="59"/>
        <v>6.4285714285714293E-2</v>
      </c>
      <c r="N87" s="29">
        <f t="shared" si="59"/>
        <v>5.7142857142857148E-2</v>
      </c>
      <c r="O87" s="29">
        <f t="shared" si="59"/>
        <v>4.9999999999999996E-2</v>
      </c>
      <c r="P87" s="29">
        <f t="shared" si="59"/>
        <v>4.2857142857142858E-2</v>
      </c>
      <c r="Q87" s="54">
        <v>0.24099999999999999</v>
      </c>
      <c r="R87" s="54">
        <v>7.43</v>
      </c>
      <c r="S87" s="55">
        <f t="shared" si="39"/>
        <v>7.597193053717306</v>
      </c>
      <c r="T87" s="55">
        <f t="shared" si="60"/>
        <v>7.5482888397860002</v>
      </c>
      <c r="U87" s="55">
        <f t="shared" si="49"/>
        <v>7.4925796695100493</v>
      </c>
      <c r="V87" s="55">
        <f t="shared" si="50"/>
        <v>7.4279513132501718</v>
      </c>
      <c r="W87" s="55">
        <f t="shared" si="51"/>
        <v>7.5977440739508202</v>
      </c>
      <c r="X87" s="41">
        <f t="shared" si="52"/>
        <v>7.5864701528354956</v>
      </c>
      <c r="Y87" s="41">
        <f t="shared" si="53"/>
        <v>7.5875083801773995</v>
      </c>
      <c r="Z87" s="30">
        <f t="shared" si="40"/>
        <v>-1.5642049817305378E-3</v>
      </c>
      <c r="AA87" s="30">
        <f t="shared" si="41"/>
        <v>6.272150930398375E-2</v>
      </c>
      <c r="AB87" s="30">
        <f t="shared" si="42"/>
        <v>-1.5484690513411274E-9</v>
      </c>
      <c r="AC87" s="30">
        <f t="shared" si="43"/>
        <v>-1.9922186270926635E-18</v>
      </c>
      <c r="AD87" s="30">
        <f t="shared" si="54"/>
        <v>2.5913725089589382E-8</v>
      </c>
      <c r="AE87" s="30">
        <f t="shared" si="55"/>
        <v>-1.414429029006506E-3</v>
      </c>
      <c r="AF87" s="30">
        <f t="shared" si="44"/>
        <v>6.2871285256707793E-2</v>
      </c>
      <c r="AG87" s="30">
        <f t="shared" si="45"/>
        <v>-1.5482761025371761E-9</v>
      </c>
      <c r="AH87" s="30">
        <f t="shared" si="46"/>
        <v>-1.9922186270926635E-18</v>
      </c>
      <c r="AI87" s="30">
        <f t="shared" si="56"/>
        <v>2.5851849551670259E-8</v>
      </c>
    </row>
    <row r="88" spans="1:35" x14ac:dyDescent="0.3">
      <c r="A88" s="39">
        <v>165.04513888889051</v>
      </c>
      <c r="B88">
        <v>22.8</v>
      </c>
      <c r="C88">
        <v>7.43</v>
      </c>
      <c r="D88" s="39"/>
      <c r="E88" s="39"/>
      <c r="F88" s="39"/>
      <c r="G88" s="39">
        <v>165</v>
      </c>
      <c r="H88" s="40">
        <f t="shared" si="47"/>
        <v>0.22800000000000001</v>
      </c>
      <c r="I88" s="41">
        <f t="shared" si="48"/>
        <v>7.43</v>
      </c>
      <c r="J88" s="39">
        <f t="shared" si="61"/>
        <v>874.65503587437513</v>
      </c>
      <c r="K88">
        <v>0.25900000000000001</v>
      </c>
      <c r="L88">
        <v>7.44</v>
      </c>
      <c r="M88" s="29">
        <f t="shared" si="59"/>
        <v>6.4285714285714293E-2</v>
      </c>
      <c r="N88" s="29">
        <f t="shared" si="59"/>
        <v>5.7142857142857148E-2</v>
      </c>
      <c r="O88" s="29">
        <f t="shared" si="59"/>
        <v>4.9999999999999996E-2</v>
      </c>
      <c r="P88" s="29">
        <f t="shared" si="59"/>
        <v>4.2857142857142858E-2</v>
      </c>
      <c r="Q88" s="54">
        <v>0.22800000000000001</v>
      </c>
      <c r="R88" s="54">
        <v>7.43</v>
      </c>
      <c r="S88" s="55">
        <f t="shared" si="39"/>
        <v>7.620134525127086</v>
      </c>
      <c r="T88" s="55">
        <f t="shared" si="60"/>
        <v>7.5713412850008703</v>
      </c>
      <c r="U88" s="55">
        <f t="shared" si="49"/>
        <v>7.5157465490635209</v>
      </c>
      <c r="V88" s="55">
        <f t="shared" si="50"/>
        <v>7.451236271384535</v>
      </c>
      <c r="W88" s="55">
        <f t="shared" si="51"/>
        <v>7.6206842360669249</v>
      </c>
      <c r="X88" s="41">
        <f t="shared" si="52"/>
        <v>7.6072159488197313</v>
      </c>
      <c r="Y88" s="41">
        <f t="shared" si="53"/>
        <v>7.6084459703683001</v>
      </c>
      <c r="Z88" s="30">
        <f t="shared" si="40"/>
        <v>-1.879329065183191E-3</v>
      </c>
      <c r="AA88" s="30">
        <f t="shared" si="41"/>
        <v>6.2406385220531102E-2</v>
      </c>
      <c r="AB88" s="30">
        <f t="shared" si="42"/>
        <v>-1.4654563311917714E-9</v>
      </c>
      <c r="AC88" s="30">
        <f t="shared" si="43"/>
        <v>-1.8847545517723122E-18</v>
      </c>
      <c r="AD88" s="30">
        <f t="shared" si="54"/>
        <v>2.4704954090984008E-8</v>
      </c>
      <c r="AE88" s="30">
        <f t="shared" si="55"/>
        <v>-1.7027784031343565E-3</v>
      </c>
      <c r="AF88" s="30">
        <f t="shared" si="44"/>
        <v>6.2582935882579932E-2</v>
      </c>
      <c r="AG88" s="30">
        <f t="shared" si="45"/>
        <v>-1.4652288898805358E-9</v>
      </c>
      <c r="AH88" s="30">
        <f t="shared" si="46"/>
        <v>-1.8847545517723122E-18</v>
      </c>
      <c r="AI88" s="30">
        <f t="shared" si="56"/>
        <v>2.4635082988798888E-8</v>
      </c>
    </row>
    <row r="89" spans="1:35" x14ac:dyDescent="0.3">
      <c r="A89" s="39">
        <v>166.03819444444525</v>
      </c>
      <c r="B89">
        <v>23.5</v>
      </c>
      <c r="C89">
        <v>7.42</v>
      </c>
      <c r="D89" s="39"/>
      <c r="E89" s="39"/>
      <c r="F89" s="39"/>
      <c r="G89" s="39">
        <v>166</v>
      </c>
      <c r="H89" s="40">
        <f t="shared" si="47"/>
        <v>0.23499999999999999</v>
      </c>
      <c r="I89" s="41">
        <f t="shared" si="48"/>
        <v>7.42</v>
      </c>
      <c r="J89" s="39">
        <f t="shared" si="61"/>
        <v>881.4080687107529</v>
      </c>
      <c r="K89">
        <v>0.245</v>
      </c>
      <c r="L89">
        <v>7.38</v>
      </c>
      <c r="M89" s="29">
        <f t="shared" si="59"/>
        <v>6.4285714285714293E-2</v>
      </c>
      <c r="N89" s="29">
        <f t="shared" si="59"/>
        <v>5.7142857142857148E-2</v>
      </c>
      <c r="O89" s="29">
        <f t="shared" si="59"/>
        <v>4.9999999999999996E-2</v>
      </c>
      <c r="P89" s="29">
        <f t="shared" si="59"/>
        <v>4.2857142857142858E-2</v>
      </c>
      <c r="Q89" s="54">
        <v>0.23499999999999999</v>
      </c>
      <c r="R89" s="54">
        <v>7.42</v>
      </c>
      <c r="S89" s="55">
        <f t="shared" si="39"/>
        <v>7.6076303520176909</v>
      </c>
      <c r="T89" s="55">
        <f t="shared" si="60"/>
        <v>7.5587760276160214</v>
      </c>
      <c r="U89" s="55">
        <f t="shared" si="49"/>
        <v>7.5031182824284173</v>
      </c>
      <c r="V89" s="55">
        <f t="shared" si="50"/>
        <v>7.4385429672425625</v>
      </c>
      <c r="W89" s="55">
        <f t="shared" si="51"/>
        <v>7.608180783529285</v>
      </c>
      <c r="X89" s="41">
        <f t="shared" si="52"/>
        <v>7.5959037505569116</v>
      </c>
      <c r="Y89" s="41">
        <f t="shared" si="53"/>
        <v>7.5970306850147322</v>
      </c>
      <c r="Z89" s="30">
        <f t="shared" si="40"/>
        <v>-1.7084779234469933E-3</v>
      </c>
      <c r="AA89" s="30">
        <f t="shared" si="41"/>
        <v>6.2577236362267294E-2</v>
      </c>
      <c r="AB89" s="30">
        <f t="shared" si="42"/>
        <v>-1.5101539823050343E-9</v>
      </c>
      <c r="AC89" s="30">
        <f t="shared" si="43"/>
        <v>-1.9426198230986552E-18</v>
      </c>
      <c r="AD89" s="30">
        <f t="shared" si="54"/>
        <v>2.5356905343891154E-8</v>
      </c>
      <c r="AE89" s="30">
        <f t="shared" si="55"/>
        <v>-1.5462791488821705E-3</v>
      </c>
      <c r="AF89" s="30">
        <f t="shared" si="44"/>
        <v>6.2739435136832125E-2</v>
      </c>
      <c r="AG89" s="30">
        <f t="shared" si="45"/>
        <v>-1.5099450298064159E-9</v>
      </c>
      <c r="AH89" s="30">
        <f t="shared" si="46"/>
        <v>-1.9426198230986552E-18</v>
      </c>
      <c r="AI89" s="30">
        <f t="shared" si="56"/>
        <v>2.5291192955697454E-8</v>
      </c>
    </row>
    <row r="90" spans="1:35" x14ac:dyDescent="0.3">
      <c r="A90" s="39">
        <v>167.03819444444525</v>
      </c>
      <c r="B90">
        <v>23.8</v>
      </c>
      <c r="C90">
        <v>7.49</v>
      </c>
      <c r="D90" s="39">
        <v>16.100000000000001</v>
      </c>
      <c r="E90" s="39"/>
      <c r="F90" s="39"/>
      <c r="G90" s="39">
        <v>167</v>
      </c>
      <c r="H90" s="40">
        <f t="shared" si="47"/>
        <v>0.23800000000000002</v>
      </c>
      <c r="I90" s="41">
        <f t="shared" si="48"/>
        <v>7.49</v>
      </c>
      <c r="J90" s="39">
        <f t="shared" si="61"/>
        <v>888.16110154713056</v>
      </c>
      <c r="K90">
        <v>0.23300000000000001</v>
      </c>
      <c r="L90">
        <v>7.5</v>
      </c>
      <c r="M90" s="29">
        <f t="shared" si="59"/>
        <v>6.4285714285714293E-2</v>
      </c>
      <c r="N90" s="29">
        <f t="shared" si="59"/>
        <v>5.7142857142857148E-2</v>
      </c>
      <c r="O90" s="29">
        <f t="shared" si="59"/>
        <v>4.9999999999999996E-2</v>
      </c>
      <c r="P90" s="29">
        <f t="shared" si="59"/>
        <v>4.2857142857142858E-2</v>
      </c>
      <c r="Q90" s="54">
        <v>0.23799999999999999</v>
      </c>
      <c r="R90" s="54">
        <v>7.49</v>
      </c>
      <c r="S90" s="55">
        <f t="shared" si="39"/>
        <v>7.6023802052156748</v>
      </c>
      <c r="T90" s="55">
        <f t="shared" si="60"/>
        <v>7.5535006616990703</v>
      </c>
      <c r="U90" s="55">
        <f t="shared" si="49"/>
        <v>7.4978169170538589</v>
      </c>
      <c r="V90" s="55">
        <f t="shared" si="50"/>
        <v>7.4332147809759883</v>
      </c>
      <c r="W90" s="55">
        <f t="shared" si="51"/>
        <v>7.6029309343023659</v>
      </c>
      <c r="X90" s="41">
        <f t="shared" si="52"/>
        <v>7.5911574995874123</v>
      </c>
      <c r="Y90" s="41">
        <f t="shared" si="53"/>
        <v>7.592240112377949</v>
      </c>
      <c r="Z90" s="30">
        <f t="shared" si="40"/>
        <v>-1.6360939098570184E-3</v>
      </c>
      <c r="AA90" s="30">
        <f t="shared" si="41"/>
        <v>6.2649620375857279E-2</v>
      </c>
      <c r="AB90" s="30">
        <f t="shared" si="42"/>
        <v>-1.5293111979262674E-9</v>
      </c>
      <c r="AC90" s="30">
        <f t="shared" si="43"/>
        <v>-1.9674192250956592E-18</v>
      </c>
      <c r="AD90" s="30">
        <f t="shared" si="54"/>
        <v>2.5635541790960883E-8</v>
      </c>
      <c r="AE90" s="30">
        <f t="shared" si="55"/>
        <v>-1.480093829650082E-3</v>
      </c>
      <c r="AF90" s="30">
        <f t="shared" si="44"/>
        <v>6.2805620456064207E-2</v>
      </c>
      <c r="AG90" s="30">
        <f t="shared" si="45"/>
        <v>-1.5291102308928768E-9</v>
      </c>
      <c r="AH90" s="30">
        <f t="shared" si="46"/>
        <v>-1.9674192250956592E-18</v>
      </c>
      <c r="AI90" s="30">
        <f t="shared" si="56"/>
        <v>2.5571716890094525E-8</v>
      </c>
    </row>
    <row r="91" spans="1:35" x14ac:dyDescent="0.3">
      <c r="A91" s="39">
        <v>168.04513888889051</v>
      </c>
      <c r="B91">
        <v>23.6</v>
      </c>
      <c r="C91">
        <v>7.41</v>
      </c>
      <c r="D91" s="39"/>
      <c r="E91" s="39">
        <v>920.14566666666667</v>
      </c>
      <c r="F91" s="39">
        <v>869.6826021003501</v>
      </c>
      <c r="G91" s="39">
        <v>168</v>
      </c>
      <c r="H91" s="40">
        <f t="shared" si="47"/>
        <v>0.23600000000000002</v>
      </c>
      <c r="I91" s="41">
        <f t="shared" si="48"/>
        <v>7.41</v>
      </c>
      <c r="J91" s="42">
        <f>AVERAGE(E91:F91)</f>
        <v>894.91413438350833</v>
      </c>
      <c r="K91">
        <v>0.23400000000000001</v>
      </c>
      <c r="L91">
        <v>7.44</v>
      </c>
      <c r="M91" s="29">
        <f t="shared" si="59"/>
        <v>6.4285714285714293E-2</v>
      </c>
      <c r="N91" s="29">
        <f t="shared" si="59"/>
        <v>5.7142857142857148E-2</v>
      </c>
      <c r="O91" s="29">
        <f t="shared" si="59"/>
        <v>4.9999999999999996E-2</v>
      </c>
      <c r="P91" s="29">
        <f t="shared" si="59"/>
        <v>4.2857142857142858E-2</v>
      </c>
      <c r="Q91" s="54">
        <v>0.23599999999999999</v>
      </c>
      <c r="R91" s="54">
        <v>7.41</v>
      </c>
      <c r="S91" s="55">
        <f t="shared" si="39"/>
        <v>7.6058732087528993</v>
      </c>
      <c r="T91" s="55">
        <f t="shared" si="60"/>
        <v>7.5570104158843545</v>
      </c>
      <c r="U91" s="55">
        <f t="shared" si="49"/>
        <v>7.5013439392554151</v>
      </c>
      <c r="V91" s="55">
        <f t="shared" si="50"/>
        <v>7.4367596157553608</v>
      </c>
      <c r="W91" s="55">
        <f t="shared" si="51"/>
        <v>7.6064237401835735</v>
      </c>
      <c r="X91" s="41">
        <f t="shared" si="52"/>
        <v>7.5943150304724547</v>
      </c>
      <c r="Y91" s="41">
        <f t="shared" si="53"/>
        <v>7.5954271990050213</v>
      </c>
      <c r="Z91" s="30">
        <f t="shared" si="40"/>
        <v>-1.6842945855485216E-3</v>
      </c>
      <c r="AA91" s="30">
        <f t="shared" si="41"/>
        <v>6.2601419700165778E-2</v>
      </c>
      <c r="AB91" s="30">
        <f t="shared" si="42"/>
        <v>-1.5165396495622582E-9</v>
      </c>
      <c r="AC91" s="30">
        <f t="shared" si="43"/>
        <v>-1.9508862904309895E-18</v>
      </c>
      <c r="AD91" s="30">
        <f t="shared" si="54"/>
        <v>2.5449834913597541E-8</v>
      </c>
      <c r="AE91" s="30">
        <f t="shared" si="55"/>
        <v>-1.5241590790026178E-3</v>
      </c>
      <c r="AF91" s="30">
        <f t="shared" si="44"/>
        <v>6.2761555206711672E-2</v>
      </c>
      <c r="AG91" s="30">
        <f t="shared" si="45"/>
        <v>-1.5163333550677401E-9</v>
      </c>
      <c r="AH91" s="30">
        <f t="shared" si="46"/>
        <v>-1.9508862904309895E-18</v>
      </c>
      <c r="AI91" s="30">
        <f t="shared" si="56"/>
        <v>2.5384744760098204E-8</v>
      </c>
    </row>
    <row r="92" spans="1:35" x14ac:dyDescent="0.3">
      <c r="A92" s="39">
        <v>169.03819444444525</v>
      </c>
      <c r="B92">
        <v>23.9</v>
      </c>
      <c r="C92">
        <v>7.4</v>
      </c>
      <c r="D92" s="39">
        <v>25.5</v>
      </c>
      <c r="E92" s="39"/>
      <c r="F92" s="39"/>
      <c r="G92" s="39">
        <v>169</v>
      </c>
      <c r="H92" s="40">
        <f t="shared" si="47"/>
        <v>0.23899999999999999</v>
      </c>
      <c r="I92" s="41">
        <f t="shared" si="48"/>
        <v>7.4</v>
      </c>
      <c r="J92" s="39">
        <f>$J$91+($J$98-$J$91)*(G92-$G$91)/($G$98-$G$91)</f>
        <v>903.22847815776845</v>
      </c>
      <c r="K92">
        <v>0.245</v>
      </c>
      <c r="L92">
        <v>7.42</v>
      </c>
      <c r="M92" s="29">
        <f t="shared" si="59"/>
        <v>6.4285714285714293E-2</v>
      </c>
      <c r="N92" s="29">
        <f t="shared" si="59"/>
        <v>5.7142857142857148E-2</v>
      </c>
      <c r="O92" s="29">
        <f t="shared" si="59"/>
        <v>4.9999999999999996E-2</v>
      </c>
      <c r="P92" s="29">
        <f t="shared" si="59"/>
        <v>4.2857142857142858E-2</v>
      </c>
      <c r="Q92" s="54">
        <v>0.23899999999999999</v>
      </c>
      <c r="R92" s="54">
        <v>7.4</v>
      </c>
      <c r="S92" s="55">
        <f t="shared" si="39"/>
        <v>7.6006442304295296</v>
      </c>
      <c r="T92" s="55">
        <f t="shared" si="60"/>
        <v>7.5517564033675528</v>
      </c>
      <c r="U92" s="55">
        <f t="shared" si="49"/>
        <v>7.4960641207004084</v>
      </c>
      <c r="V92" s="55">
        <f t="shared" si="50"/>
        <v>7.4314531788218474</v>
      </c>
      <c r="W92" s="55">
        <f t="shared" si="51"/>
        <v>7.6011950572690257</v>
      </c>
      <c r="X92" s="41">
        <f t="shared" si="52"/>
        <v>7.5895885782924593</v>
      </c>
      <c r="Y92" s="41">
        <f t="shared" si="53"/>
        <v>7.5906564023259682</v>
      </c>
      <c r="Z92" s="30">
        <f t="shared" si="40"/>
        <v>-1.6120761824279656E-3</v>
      </c>
      <c r="AA92" s="30">
        <f t="shared" si="41"/>
        <v>6.2673638103286328E-2</v>
      </c>
      <c r="AB92" s="30">
        <f t="shared" si="42"/>
        <v>-1.5356970785311045E-9</v>
      </c>
      <c r="AC92" s="30">
        <f t="shared" si="43"/>
        <v>-1.9756856924279938E-18</v>
      </c>
      <c r="AD92" s="30">
        <f t="shared" si="54"/>
        <v>2.5728319585315297E-8</v>
      </c>
      <c r="AE92" s="30">
        <f t="shared" si="55"/>
        <v>-1.458148094505922E-3</v>
      </c>
      <c r="AF92" s="30">
        <f t="shared" si="44"/>
        <v>6.282756619120837E-2</v>
      </c>
      <c r="AG92" s="30">
        <f t="shared" si="45"/>
        <v>-1.535498780740846E-9</v>
      </c>
      <c r="AH92" s="30">
        <f t="shared" si="46"/>
        <v>-1.9756856924279938E-18</v>
      </c>
      <c r="AI92" s="30">
        <f t="shared" si="56"/>
        <v>2.5665137639160516E-8</v>
      </c>
    </row>
    <row r="93" spans="1:35" x14ac:dyDescent="0.3">
      <c r="A93" s="39">
        <v>170.03472222221899</v>
      </c>
      <c r="B93">
        <v>24.3</v>
      </c>
      <c r="C93">
        <v>7.42</v>
      </c>
      <c r="D93" s="39"/>
      <c r="E93" s="39"/>
      <c r="F93" s="39"/>
      <c r="G93" s="39">
        <v>170</v>
      </c>
      <c r="H93" s="40">
        <f t="shared" si="47"/>
        <v>0.24299999999999999</v>
      </c>
      <c r="I93" s="41">
        <f t="shared" si="48"/>
        <v>7.42</v>
      </c>
      <c r="J93" s="39">
        <f t="shared" ref="J93:J97" si="62">$J$91+($J$98-$J$91)*(G93-$G$91)/($G$98-$G$91)</f>
        <v>911.54282193202846</v>
      </c>
      <c r="K93">
        <v>0.24399999999999999</v>
      </c>
      <c r="L93">
        <v>7.45</v>
      </c>
      <c r="M93" s="29">
        <f t="shared" si="59"/>
        <v>6.4285714285714293E-2</v>
      </c>
      <c r="N93" s="29">
        <f t="shared" si="59"/>
        <v>5.7142857142857148E-2</v>
      </c>
      <c r="O93" s="29">
        <f t="shared" si="59"/>
        <v>4.9999999999999996E-2</v>
      </c>
      <c r="P93" s="29">
        <f t="shared" si="59"/>
        <v>4.2857142857142858E-2</v>
      </c>
      <c r="Q93" s="54">
        <v>0.24299999999999999</v>
      </c>
      <c r="R93" s="54">
        <v>7.42</v>
      </c>
      <c r="S93" s="55">
        <f t="shared" si="39"/>
        <v>7.5937692071958152</v>
      </c>
      <c r="T93" s="55">
        <f t="shared" si="60"/>
        <v>7.5448488423551483</v>
      </c>
      <c r="U93" s="55">
        <f t="shared" si="49"/>
        <v>7.4891230311216823</v>
      </c>
      <c r="V93" s="55">
        <f t="shared" si="50"/>
        <v>7.4244775185623508</v>
      </c>
      <c r="W93" s="55">
        <f t="shared" si="51"/>
        <v>7.5943204180583379</v>
      </c>
      <c r="X93" s="41">
        <f t="shared" si="52"/>
        <v>7.5833772630287193</v>
      </c>
      <c r="Y93" s="41">
        <f t="shared" si="53"/>
        <v>7.5843858714846126</v>
      </c>
      <c r="Z93" s="30">
        <f t="shared" si="40"/>
        <v>-1.5165515090791936E-3</v>
      </c>
      <c r="AA93" s="30">
        <f t="shared" si="41"/>
        <v>6.2769162776635093E-2</v>
      </c>
      <c r="AB93" s="30">
        <f t="shared" si="42"/>
        <v>-1.5612413046392078E-9</v>
      </c>
      <c r="AC93" s="30">
        <f t="shared" si="43"/>
        <v>-2.0087515617573328E-18</v>
      </c>
      <c r="AD93" s="30">
        <f t="shared" si="54"/>
        <v>2.6098932067734683E-8</v>
      </c>
      <c r="AE93" s="30">
        <f t="shared" si="55"/>
        <v>-1.3709380270129688E-3</v>
      </c>
      <c r="AF93" s="30">
        <f t="shared" si="44"/>
        <v>6.291477625870133E-2</v>
      </c>
      <c r="AG93" s="30">
        <f t="shared" si="45"/>
        <v>-1.5610537181362156E-9</v>
      </c>
      <c r="AH93" s="30">
        <f t="shared" si="46"/>
        <v>-2.0087515617573328E-18</v>
      </c>
      <c r="AI93" s="30">
        <f t="shared" si="56"/>
        <v>2.6038390059350235E-8</v>
      </c>
    </row>
    <row r="94" spans="1:35" x14ac:dyDescent="0.3">
      <c r="A94" s="39">
        <v>171.03819444444525</v>
      </c>
      <c r="B94">
        <v>24.2</v>
      </c>
      <c r="C94">
        <v>7.42</v>
      </c>
      <c r="D94" s="39">
        <v>24.2</v>
      </c>
      <c r="E94" s="39"/>
      <c r="F94" s="39"/>
      <c r="G94" s="39">
        <v>171</v>
      </c>
      <c r="H94" s="40">
        <f t="shared" si="47"/>
        <v>0.24199999999999999</v>
      </c>
      <c r="I94" s="41">
        <f t="shared" si="48"/>
        <v>7.42</v>
      </c>
      <c r="J94" s="39">
        <f t="shared" si="62"/>
        <v>919.85716570628858</v>
      </c>
      <c r="K94">
        <v>0.24099999999999999</v>
      </c>
      <c r="L94">
        <v>7.48</v>
      </c>
      <c r="M94" s="29">
        <f t="shared" si="59"/>
        <v>6.4285714285714293E-2</v>
      </c>
      <c r="N94" s="29">
        <f t="shared" si="59"/>
        <v>5.7142857142857148E-2</v>
      </c>
      <c r="O94" s="29">
        <f t="shared" si="59"/>
        <v>4.9999999999999996E-2</v>
      </c>
      <c r="P94" s="29">
        <f t="shared" si="59"/>
        <v>4.2857142857142858E-2</v>
      </c>
      <c r="Q94" s="54">
        <v>0.24199999999999999</v>
      </c>
      <c r="R94" s="54">
        <v>7.42</v>
      </c>
      <c r="S94" s="55">
        <f t="shared" si="39"/>
        <v>7.5954777413744505</v>
      </c>
      <c r="T94" s="55">
        <f t="shared" si="60"/>
        <v>7.5465654228138916</v>
      </c>
      <c r="U94" s="55">
        <f t="shared" si="49"/>
        <v>7.490847901567359</v>
      </c>
      <c r="V94" s="55">
        <f t="shared" si="50"/>
        <v>7.4262109352579309</v>
      </c>
      <c r="W94" s="55">
        <f t="shared" si="51"/>
        <v>7.5960288572643666</v>
      </c>
      <c r="X94" s="41">
        <f t="shared" si="52"/>
        <v>7.584920542192207</v>
      </c>
      <c r="Y94" s="41">
        <f t="shared" si="53"/>
        <v>7.5859439626157608</v>
      </c>
      <c r="Z94" s="30">
        <f t="shared" si="40"/>
        <v>-1.540351124727866E-3</v>
      </c>
      <c r="AA94" s="30">
        <f t="shared" si="41"/>
        <v>6.2745363160986431E-2</v>
      </c>
      <c r="AB94" s="30">
        <f t="shared" si="42"/>
        <v>-1.5548551430519675E-9</v>
      </c>
      <c r="AC94" s="30">
        <f t="shared" si="43"/>
        <v>-2.0004850944249978E-18</v>
      </c>
      <c r="AD94" s="30">
        <f t="shared" si="54"/>
        <v>2.6006353276256439E-8</v>
      </c>
      <c r="AE94" s="30">
        <f t="shared" si="55"/>
        <v>-1.3926551548207953E-3</v>
      </c>
      <c r="AF94" s="30">
        <f t="shared" si="44"/>
        <v>6.2893059130893492E-2</v>
      </c>
      <c r="AG94" s="30">
        <f t="shared" si="45"/>
        <v>-1.5546648737849478E-9</v>
      </c>
      <c r="AH94" s="30">
        <f t="shared" si="46"/>
        <v>-2.0004850944249978E-18</v>
      </c>
      <c r="AI94" s="30">
        <f t="shared" si="56"/>
        <v>2.5945141128716695E-8</v>
      </c>
    </row>
    <row r="95" spans="1:35" x14ac:dyDescent="0.3">
      <c r="A95" s="39">
        <v>172.03472222221899</v>
      </c>
      <c r="B95">
        <v>24.2</v>
      </c>
      <c r="C95">
        <v>7.4</v>
      </c>
      <c r="D95" s="39"/>
      <c r="E95" s="39"/>
      <c r="F95" s="39"/>
      <c r="G95" s="39">
        <v>172</v>
      </c>
      <c r="H95" s="40">
        <f t="shared" si="47"/>
        <v>0.24199999999999999</v>
      </c>
      <c r="I95" s="41">
        <f t="shared" si="48"/>
        <v>7.4</v>
      </c>
      <c r="J95" s="39">
        <f t="shared" si="62"/>
        <v>928.17150948054871</v>
      </c>
      <c r="K95">
        <v>0.23899999999999999</v>
      </c>
      <c r="L95">
        <v>7.42</v>
      </c>
      <c r="M95" s="29">
        <f t="shared" si="59"/>
        <v>6.4285714285714293E-2</v>
      </c>
      <c r="N95" s="29">
        <f t="shared" si="59"/>
        <v>5.7142857142857148E-2</v>
      </c>
      <c r="O95" s="29">
        <f t="shared" si="59"/>
        <v>4.9999999999999996E-2</v>
      </c>
      <c r="P95" s="29">
        <f t="shared" si="59"/>
        <v>4.2857142857142858E-2</v>
      </c>
      <c r="Q95" s="54">
        <v>0.24199999999999999</v>
      </c>
      <c r="R95" s="54">
        <v>7.4</v>
      </c>
      <c r="S95" s="55">
        <f t="shared" si="39"/>
        <v>7.5954777413744505</v>
      </c>
      <c r="T95" s="55">
        <f t="shared" si="60"/>
        <v>7.5465654228138916</v>
      </c>
      <c r="U95" s="55">
        <f t="shared" si="49"/>
        <v>7.490847901567359</v>
      </c>
      <c r="V95" s="55">
        <f t="shared" si="50"/>
        <v>7.4262109352579309</v>
      </c>
      <c r="W95" s="55">
        <f t="shared" si="51"/>
        <v>7.5960288572643666</v>
      </c>
      <c r="X95" s="41">
        <f t="shared" si="52"/>
        <v>7.584920542192207</v>
      </c>
      <c r="Y95" s="41">
        <f t="shared" si="53"/>
        <v>7.5859439626157608</v>
      </c>
      <c r="Z95" s="30">
        <f t="shared" si="40"/>
        <v>-1.540351124727866E-3</v>
      </c>
      <c r="AA95" s="30">
        <f t="shared" si="41"/>
        <v>6.2745363160986431E-2</v>
      </c>
      <c r="AB95" s="30">
        <f t="shared" si="42"/>
        <v>-1.5548551430519675E-9</v>
      </c>
      <c r="AC95" s="30">
        <f t="shared" si="43"/>
        <v>-2.0004850944249978E-18</v>
      </c>
      <c r="AD95" s="30">
        <f t="shared" si="54"/>
        <v>2.6006353276256439E-8</v>
      </c>
      <c r="AE95" s="30">
        <f t="shared" si="55"/>
        <v>-1.3926551548207953E-3</v>
      </c>
      <c r="AF95" s="30">
        <f t="shared" si="44"/>
        <v>6.2893059130893492E-2</v>
      </c>
      <c r="AG95" s="30">
        <f t="shared" si="45"/>
        <v>-1.5546648737849478E-9</v>
      </c>
      <c r="AH95" s="30">
        <f t="shared" si="46"/>
        <v>-2.0004850944249978E-18</v>
      </c>
      <c r="AI95" s="30">
        <f t="shared" si="56"/>
        <v>2.5945141128716695E-8</v>
      </c>
    </row>
    <row r="96" spans="1:35" x14ac:dyDescent="0.3">
      <c r="A96" s="39">
        <v>173.03472222221899</v>
      </c>
      <c r="B96">
        <v>24.1</v>
      </c>
      <c r="C96">
        <v>7.42</v>
      </c>
      <c r="D96" s="39"/>
      <c r="E96" s="39"/>
      <c r="F96" s="39"/>
      <c r="G96" s="39">
        <v>173</v>
      </c>
      <c r="H96" s="40">
        <f t="shared" si="47"/>
        <v>0.24100000000000002</v>
      </c>
      <c r="I96" s="41">
        <f t="shared" si="48"/>
        <v>7.42</v>
      </c>
      <c r="J96" s="39">
        <f t="shared" si="62"/>
        <v>936.48585325480883</v>
      </c>
      <c r="K96">
        <v>0.24199999999999999</v>
      </c>
      <c r="L96">
        <v>7.44</v>
      </c>
      <c r="M96" s="29">
        <f t="shared" si="59"/>
        <v>6.4285714285714293E-2</v>
      </c>
      <c r="N96" s="29">
        <f t="shared" si="59"/>
        <v>5.7142857142857148E-2</v>
      </c>
      <c r="O96" s="29">
        <f t="shared" si="59"/>
        <v>4.9999999999999996E-2</v>
      </c>
      <c r="P96" s="29">
        <f t="shared" si="59"/>
        <v>4.2857142857142858E-2</v>
      </c>
      <c r="Q96" s="54">
        <v>0.24099999999999999</v>
      </c>
      <c r="R96" s="54">
        <v>7.42</v>
      </c>
      <c r="S96" s="55">
        <f t="shared" si="39"/>
        <v>7.597193053717306</v>
      </c>
      <c r="T96" s="55">
        <f t="shared" si="60"/>
        <v>7.5482888397860002</v>
      </c>
      <c r="U96" s="55">
        <f t="shared" si="49"/>
        <v>7.4925796695100493</v>
      </c>
      <c r="V96" s="55">
        <f t="shared" si="50"/>
        <v>7.4279513132501718</v>
      </c>
      <c r="W96" s="55">
        <f t="shared" si="51"/>
        <v>7.5977440739508202</v>
      </c>
      <c r="X96" s="41">
        <f t="shared" si="52"/>
        <v>7.5864701528354956</v>
      </c>
      <c r="Y96" s="41">
        <f t="shared" si="53"/>
        <v>7.5875083801773995</v>
      </c>
      <c r="Z96" s="30">
        <f t="shared" si="40"/>
        <v>-1.5642049817305378E-3</v>
      </c>
      <c r="AA96" s="30">
        <f t="shared" si="41"/>
        <v>6.272150930398375E-2</v>
      </c>
      <c r="AB96" s="30">
        <f t="shared" si="42"/>
        <v>-1.5484690513411274E-9</v>
      </c>
      <c r="AC96" s="30">
        <f t="shared" si="43"/>
        <v>-1.9922186270926635E-18</v>
      </c>
      <c r="AD96" s="30">
        <f t="shared" si="54"/>
        <v>2.5913725089589382E-8</v>
      </c>
      <c r="AE96" s="30">
        <f t="shared" si="55"/>
        <v>-1.414429029006506E-3</v>
      </c>
      <c r="AF96" s="30">
        <f t="shared" si="44"/>
        <v>6.2871285256707793E-2</v>
      </c>
      <c r="AG96" s="30">
        <f t="shared" si="45"/>
        <v>-1.5482761025371761E-9</v>
      </c>
      <c r="AH96" s="30">
        <f t="shared" si="46"/>
        <v>-1.9922186270926635E-18</v>
      </c>
      <c r="AI96" s="30">
        <f t="shared" si="56"/>
        <v>2.5851849551670259E-8</v>
      </c>
    </row>
    <row r="97" spans="1:35" x14ac:dyDescent="0.3">
      <c r="A97" s="39">
        <v>174.04513888889051</v>
      </c>
      <c r="B97">
        <v>24.3</v>
      </c>
      <c r="C97">
        <v>7.45</v>
      </c>
      <c r="D97" s="39">
        <v>0</v>
      </c>
      <c r="E97" s="39"/>
      <c r="F97" s="39"/>
      <c r="G97" s="39">
        <v>174</v>
      </c>
      <c r="H97" s="40">
        <f t="shared" si="47"/>
        <v>0.24299999999999999</v>
      </c>
      <c r="I97" s="41">
        <f t="shared" si="48"/>
        <v>7.45</v>
      </c>
      <c r="J97" s="39">
        <f t="shared" si="62"/>
        <v>944.80019702906884</v>
      </c>
      <c r="K97">
        <v>0.23799999999999999</v>
      </c>
      <c r="L97">
        <v>7.48</v>
      </c>
      <c r="M97" s="29">
        <f t="shared" ref="M97:P112" si="63">M96</f>
        <v>6.4285714285714293E-2</v>
      </c>
      <c r="N97" s="29">
        <f t="shared" si="63"/>
        <v>5.7142857142857148E-2</v>
      </c>
      <c r="O97" s="29">
        <f t="shared" si="63"/>
        <v>4.9999999999999996E-2</v>
      </c>
      <c r="P97" s="29">
        <f t="shared" si="63"/>
        <v>4.2857142857142858E-2</v>
      </c>
      <c r="Q97" s="54">
        <v>0.24299999999999999</v>
      </c>
      <c r="R97" s="54">
        <v>7.45</v>
      </c>
      <c r="S97" s="55">
        <f t="shared" si="39"/>
        <v>7.5937692071958152</v>
      </c>
      <c r="T97" s="55">
        <f t="shared" si="60"/>
        <v>7.5448488423551483</v>
      </c>
      <c r="U97" s="55">
        <f t="shared" si="49"/>
        <v>7.4891230311216823</v>
      </c>
      <c r="V97" s="55">
        <f t="shared" si="50"/>
        <v>7.4244775185623508</v>
      </c>
      <c r="W97" s="55">
        <f t="shared" si="51"/>
        <v>7.5943204180583379</v>
      </c>
      <c r="X97" s="41">
        <f t="shared" si="52"/>
        <v>7.5833772630287193</v>
      </c>
      <c r="Y97" s="41">
        <f t="shared" si="53"/>
        <v>7.5843858714846126</v>
      </c>
      <c r="Z97" s="30">
        <f t="shared" si="40"/>
        <v>-1.5165515090791936E-3</v>
      </c>
      <c r="AA97" s="30">
        <f t="shared" si="41"/>
        <v>6.2769162776635093E-2</v>
      </c>
      <c r="AB97" s="30">
        <f t="shared" si="42"/>
        <v>-1.5612413046392078E-9</v>
      </c>
      <c r="AC97" s="30">
        <f t="shared" si="43"/>
        <v>-2.0087515617573328E-18</v>
      </c>
      <c r="AD97" s="30">
        <f t="shared" si="54"/>
        <v>2.6098932067734683E-8</v>
      </c>
      <c r="AE97" s="30">
        <f t="shared" si="55"/>
        <v>-1.3709380270129688E-3</v>
      </c>
      <c r="AF97" s="30">
        <f t="shared" si="44"/>
        <v>6.291477625870133E-2</v>
      </c>
      <c r="AG97" s="30">
        <f t="shared" si="45"/>
        <v>-1.5610537181362156E-9</v>
      </c>
      <c r="AH97" s="30">
        <f t="shared" si="46"/>
        <v>-2.0087515617573328E-18</v>
      </c>
      <c r="AI97" s="30">
        <f t="shared" si="56"/>
        <v>2.6038390059350235E-8</v>
      </c>
    </row>
    <row r="98" spans="1:35" x14ac:dyDescent="0.3">
      <c r="A98" s="39">
        <v>175.02777777778101</v>
      </c>
      <c r="B98">
        <v>24.2</v>
      </c>
      <c r="C98">
        <v>7.46</v>
      </c>
      <c r="D98" s="39"/>
      <c r="E98" s="39">
        <v>966.94995117187511</v>
      </c>
      <c r="F98" s="39">
        <v>939.27913043478293</v>
      </c>
      <c r="G98" s="39">
        <v>175</v>
      </c>
      <c r="H98" s="40">
        <f t="shared" si="47"/>
        <v>0.24199999999999999</v>
      </c>
      <c r="I98" s="41">
        <f t="shared" si="48"/>
        <v>7.46</v>
      </c>
      <c r="J98" s="42">
        <f>AVERAGE(E98:F98)</f>
        <v>953.11454080332896</v>
      </c>
      <c r="K98">
        <v>0.22900000000000001</v>
      </c>
      <c r="L98">
        <v>7.43</v>
      </c>
      <c r="M98" s="29">
        <f t="shared" si="63"/>
        <v>6.4285714285714293E-2</v>
      </c>
      <c r="N98" s="29">
        <f t="shared" si="63"/>
        <v>5.7142857142857148E-2</v>
      </c>
      <c r="O98" s="29">
        <f t="shared" si="63"/>
        <v>4.9999999999999996E-2</v>
      </c>
      <c r="P98" s="29">
        <f t="shared" si="63"/>
        <v>4.2857142857142858E-2</v>
      </c>
      <c r="Q98" s="54">
        <v>0.24199999999999999</v>
      </c>
      <c r="R98" s="54">
        <v>7.46</v>
      </c>
      <c r="S98" s="55">
        <f t="shared" si="39"/>
        <v>7.5954777413744505</v>
      </c>
      <c r="T98" s="55">
        <f t="shared" si="60"/>
        <v>7.5465654228138916</v>
      </c>
      <c r="U98" s="55">
        <f t="shared" si="49"/>
        <v>7.490847901567359</v>
      </c>
      <c r="V98" s="55">
        <f t="shared" si="50"/>
        <v>7.4262109352579309</v>
      </c>
      <c r="W98" s="55">
        <f t="shared" si="51"/>
        <v>7.5960288572643666</v>
      </c>
      <c r="X98" s="41">
        <f t="shared" si="52"/>
        <v>7.584920542192207</v>
      </c>
      <c r="Y98" s="41">
        <f t="shared" si="53"/>
        <v>7.5859439626157608</v>
      </c>
      <c r="Z98" s="30">
        <f t="shared" si="40"/>
        <v>-1.540351124727866E-3</v>
      </c>
      <c r="AA98" s="30">
        <f t="shared" si="41"/>
        <v>6.2745363160986431E-2</v>
      </c>
      <c r="AB98" s="30">
        <f t="shared" si="42"/>
        <v>-1.5548551430519675E-9</v>
      </c>
      <c r="AC98" s="30">
        <f t="shared" si="43"/>
        <v>-2.0004850944249978E-18</v>
      </c>
      <c r="AD98" s="30">
        <f t="shared" si="54"/>
        <v>2.6006353276256439E-8</v>
      </c>
      <c r="AE98" s="30">
        <f t="shared" si="55"/>
        <v>-1.3926551548207953E-3</v>
      </c>
      <c r="AF98" s="30">
        <f t="shared" si="44"/>
        <v>6.2893059130893492E-2</v>
      </c>
      <c r="AG98" s="30">
        <f t="shared" si="45"/>
        <v>-1.5546648737849478E-9</v>
      </c>
      <c r="AH98" s="30">
        <f t="shared" si="46"/>
        <v>-2.0004850944249978E-18</v>
      </c>
      <c r="AI98" s="30">
        <f t="shared" si="56"/>
        <v>2.5945141128716695E-8</v>
      </c>
    </row>
    <row r="99" spans="1:35" x14ac:dyDescent="0.3">
      <c r="A99" s="39">
        <v>176.03819444444525</v>
      </c>
      <c r="B99">
        <v>24</v>
      </c>
      <c r="C99">
        <v>7.43</v>
      </c>
      <c r="D99" s="39">
        <v>43.8</v>
      </c>
      <c r="E99" s="39"/>
      <c r="F99" s="39"/>
      <c r="G99" s="39">
        <v>176</v>
      </c>
      <c r="H99" s="40">
        <f t="shared" si="47"/>
        <v>0.24</v>
      </c>
      <c r="I99" s="41">
        <f t="shared" si="48"/>
        <v>7.43</v>
      </c>
      <c r="J99" s="39">
        <f>$J$98+($J$106-$J$98)*(G99-$G$98)/($G$106-$G$98)</f>
        <v>938.53201933355763</v>
      </c>
      <c r="K99">
        <v>0.24399999999999999</v>
      </c>
      <c r="L99">
        <v>7.43</v>
      </c>
      <c r="M99" s="29">
        <f t="shared" si="63"/>
        <v>6.4285714285714293E-2</v>
      </c>
      <c r="N99" s="29">
        <f t="shared" si="63"/>
        <v>5.7142857142857148E-2</v>
      </c>
      <c r="O99" s="29">
        <f t="shared" si="63"/>
        <v>4.9999999999999996E-2</v>
      </c>
      <c r="P99" s="29">
        <f t="shared" si="63"/>
        <v>4.2857142857142858E-2</v>
      </c>
      <c r="Q99" s="54">
        <v>0.24</v>
      </c>
      <c r="R99" s="54">
        <v>7.43</v>
      </c>
      <c r="S99" s="55">
        <f t="shared" si="39"/>
        <v>7.5989151984439243</v>
      </c>
      <c r="T99" s="55">
        <f t="shared" si="60"/>
        <v>7.5500191481295209</v>
      </c>
      <c r="U99" s="55">
        <f t="shared" si="49"/>
        <v>7.4943183904844579</v>
      </c>
      <c r="V99" s="55">
        <f t="shared" si="50"/>
        <v>7.4296987087918875</v>
      </c>
      <c r="W99" s="55">
        <f t="shared" si="51"/>
        <v>7.5994661223298126</v>
      </c>
      <c r="X99" s="41">
        <f t="shared" si="52"/>
        <v>7.588026147230801</v>
      </c>
      <c r="Y99" s="41">
        <f t="shared" si="53"/>
        <v>7.5890791759442093</v>
      </c>
      <c r="Z99" s="30">
        <f t="shared" si="40"/>
        <v>-1.588113270503555E-3</v>
      </c>
      <c r="AA99" s="30">
        <f t="shared" si="41"/>
        <v>6.2697601015210741E-2</v>
      </c>
      <c r="AB99" s="30">
        <f t="shared" si="42"/>
        <v>-1.5420830297519907E-9</v>
      </c>
      <c r="AC99" s="30">
        <f t="shared" si="43"/>
        <v>-1.9839521597603285E-18</v>
      </c>
      <c r="AD99" s="30">
        <f t="shared" si="54"/>
        <v>2.5821047271794591E-8</v>
      </c>
      <c r="AE99" s="30">
        <f t="shared" si="55"/>
        <v>-1.4362599185872374E-3</v>
      </c>
      <c r="AF99" s="30">
        <f t="shared" si="44"/>
        <v>6.284945436712705E-2</v>
      </c>
      <c r="AG99" s="30">
        <f t="shared" si="45"/>
        <v>-1.5418874047394613E-9</v>
      </c>
      <c r="AH99" s="30">
        <f t="shared" si="46"/>
        <v>-1.9839521597603285E-18</v>
      </c>
      <c r="AI99" s="30">
        <f t="shared" si="56"/>
        <v>2.5758515123815911E-8</v>
      </c>
    </row>
    <row r="100" spans="1:35" x14ac:dyDescent="0.3">
      <c r="A100" s="39">
        <v>177.03472222221899</v>
      </c>
      <c r="B100">
        <v>24.2</v>
      </c>
      <c r="C100">
        <v>7.4</v>
      </c>
      <c r="D100" s="39"/>
      <c r="E100" s="39"/>
      <c r="F100" s="39"/>
      <c r="G100" s="39">
        <v>177</v>
      </c>
      <c r="H100" s="40">
        <f t="shared" si="47"/>
        <v>0.24199999999999999</v>
      </c>
      <c r="I100" s="41">
        <f t="shared" si="48"/>
        <v>7.4</v>
      </c>
      <c r="J100" s="39">
        <f t="shared" ref="J100:J105" si="64">$J$98+($J$106-$J$98)*(G100-$G$98)/($G$106-$G$98)</f>
        <v>923.94949786378629</v>
      </c>
      <c r="K100">
        <v>0.24099999999999999</v>
      </c>
      <c r="L100">
        <v>7.43</v>
      </c>
      <c r="M100" s="29">
        <f t="shared" si="63"/>
        <v>6.4285714285714293E-2</v>
      </c>
      <c r="N100" s="29">
        <f t="shared" si="63"/>
        <v>5.7142857142857148E-2</v>
      </c>
      <c r="O100" s="29">
        <f t="shared" si="63"/>
        <v>4.9999999999999996E-2</v>
      </c>
      <c r="P100" s="29">
        <f t="shared" si="63"/>
        <v>4.2857142857142858E-2</v>
      </c>
      <c r="Q100" s="54">
        <v>0.24199999999999999</v>
      </c>
      <c r="R100" s="54">
        <v>7.4</v>
      </c>
      <c r="S100" s="55">
        <f t="shared" si="39"/>
        <v>7.5954777413744505</v>
      </c>
      <c r="T100" s="55">
        <f t="shared" si="60"/>
        <v>7.5465654228138916</v>
      </c>
      <c r="U100" s="55">
        <f t="shared" si="49"/>
        <v>7.490847901567359</v>
      </c>
      <c r="V100" s="55">
        <f t="shared" si="50"/>
        <v>7.4262109352579309</v>
      </c>
      <c r="W100" s="55">
        <f t="shared" si="51"/>
        <v>7.5960288572643666</v>
      </c>
      <c r="X100" s="41">
        <f t="shared" si="52"/>
        <v>7.584920542192207</v>
      </c>
      <c r="Y100" s="41">
        <f t="shared" si="53"/>
        <v>7.5859439626157608</v>
      </c>
      <c r="Z100" s="30">
        <f t="shared" si="40"/>
        <v>-1.540351124727866E-3</v>
      </c>
      <c r="AA100" s="30">
        <f t="shared" si="41"/>
        <v>6.2745363160986431E-2</v>
      </c>
      <c r="AB100" s="30">
        <f t="shared" si="42"/>
        <v>-1.5548551430519675E-9</v>
      </c>
      <c r="AC100" s="30">
        <f t="shared" si="43"/>
        <v>-2.0004850944249978E-18</v>
      </c>
      <c r="AD100" s="30">
        <f t="shared" si="54"/>
        <v>2.6006353276256439E-8</v>
      </c>
      <c r="AE100" s="30">
        <f t="shared" si="55"/>
        <v>-1.3926551548207953E-3</v>
      </c>
      <c r="AF100" s="30">
        <f t="shared" si="44"/>
        <v>6.2893059130893492E-2</v>
      </c>
      <c r="AG100" s="30">
        <f t="shared" si="45"/>
        <v>-1.5546648737849478E-9</v>
      </c>
      <c r="AH100" s="30">
        <f t="shared" si="46"/>
        <v>-2.0004850944249978E-18</v>
      </c>
      <c r="AI100" s="30">
        <f t="shared" si="56"/>
        <v>2.5945141128716695E-8</v>
      </c>
    </row>
    <row r="101" spans="1:35" x14ac:dyDescent="0.3">
      <c r="A101" s="39">
        <v>178.03819444444525</v>
      </c>
      <c r="B101">
        <v>24</v>
      </c>
      <c r="C101">
        <v>7.41</v>
      </c>
      <c r="D101" s="39"/>
      <c r="E101" s="39"/>
      <c r="F101" s="39"/>
      <c r="G101" s="39">
        <v>178</v>
      </c>
      <c r="H101" s="40">
        <f t="shared" si="47"/>
        <v>0.24</v>
      </c>
      <c r="I101" s="41">
        <f t="shared" si="48"/>
        <v>7.41</v>
      </c>
      <c r="J101" s="39">
        <f t="shared" si="64"/>
        <v>909.36697639401496</v>
      </c>
      <c r="K101">
        <v>0.247</v>
      </c>
      <c r="L101">
        <v>7.43</v>
      </c>
      <c r="M101" s="29">
        <f t="shared" si="63"/>
        <v>6.4285714285714293E-2</v>
      </c>
      <c r="N101" s="29">
        <f t="shared" si="63"/>
        <v>5.7142857142857148E-2</v>
      </c>
      <c r="O101" s="29">
        <f t="shared" si="63"/>
        <v>4.9999999999999996E-2</v>
      </c>
      <c r="P101" s="29">
        <f t="shared" si="63"/>
        <v>4.2857142857142858E-2</v>
      </c>
      <c r="Q101" s="54">
        <v>0.24</v>
      </c>
      <c r="R101" s="54">
        <v>7.41</v>
      </c>
      <c r="S101" s="55">
        <f t="shared" si="39"/>
        <v>7.5989151984439243</v>
      </c>
      <c r="T101" s="55">
        <f t="shared" si="60"/>
        <v>7.5500191481295209</v>
      </c>
      <c r="U101" s="55">
        <f t="shared" si="49"/>
        <v>7.4943183904844579</v>
      </c>
      <c r="V101" s="55">
        <f t="shared" si="50"/>
        <v>7.4296987087918875</v>
      </c>
      <c r="W101" s="55">
        <f t="shared" si="51"/>
        <v>7.5994661223298126</v>
      </c>
      <c r="X101" s="41">
        <f t="shared" si="52"/>
        <v>7.588026147230801</v>
      </c>
      <c r="Y101" s="41">
        <f t="shared" si="53"/>
        <v>7.5890791759442093</v>
      </c>
      <c r="Z101" s="30">
        <f t="shared" si="40"/>
        <v>-1.588113270503555E-3</v>
      </c>
      <c r="AA101" s="30">
        <f t="shared" si="41"/>
        <v>6.2697601015210741E-2</v>
      </c>
      <c r="AB101" s="30">
        <f t="shared" si="42"/>
        <v>-1.5420830297519907E-9</v>
      </c>
      <c r="AC101" s="30">
        <f t="shared" si="43"/>
        <v>-1.9839521597603285E-18</v>
      </c>
      <c r="AD101" s="30">
        <f t="shared" si="54"/>
        <v>2.5821047271794591E-8</v>
      </c>
      <c r="AE101" s="30">
        <f t="shared" si="55"/>
        <v>-1.4362599185872374E-3</v>
      </c>
      <c r="AF101" s="30">
        <f t="shared" si="44"/>
        <v>6.284945436712705E-2</v>
      </c>
      <c r="AG101" s="30">
        <f t="shared" si="45"/>
        <v>-1.5418874047394613E-9</v>
      </c>
      <c r="AH101" s="30">
        <f t="shared" si="46"/>
        <v>-1.9839521597603285E-18</v>
      </c>
      <c r="AI101" s="30">
        <f t="shared" si="56"/>
        <v>2.5758515123815911E-8</v>
      </c>
    </row>
    <row r="102" spans="1:35" x14ac:dyDescent="0.3">
      <c r="A102" s="39">
        <v>179.03472222221899</v>
      </c>
      <c r="B102">
        <v>24</v>
      </c>
      <c r="C102">
        <v>7.45</v>
      </c>
      <c r="D102" s="39"/>
      <c r="E102" s="39"/>
      <c r="F102" s="39"/>
      <c r="G102" s="39">
        <v>179</v>
      </c>
      <c r="H102" s="40">
        <f t="shared" si="47"/>
        <v>0.24</v>
      </c>
      <c r="I102" s="41">
        <f t="shared" si="48"/>
        <v>7.45</v>
      </c>
      <c r="J102" s="39">
        <f t="shared" si="64"/>
        <v>894.78445492424362</v>
      </c>
      <c r="K102">
        <v>0.252</v>
      </c>
      <c r="L102">
        <v>7.41</v>
      </c>
      <c r="M102" s="29">
        <f t="shared" si="63"/>
        <v>6.4285714285714293E-2</v>
      </c>
      <c r="N102" s="29">
        <f t="shared" si="63"/>
        <v>5.7142857142857148E-2</v>
      </c>
      <c r="O102" s="29">
        <f t="shared" si="63"/>
        <v>4.9999999999999996E-2</v>
      </c>
      <c r="P102" s="29">
        <f t="shared" si="63"/>
        <v>4.2857142857142858E-2</v>
      </c>
      <c r="Q102" s="54">
        <v>0.24</v>
      </c>
      <c r="R102" s="54">
        <v>7.45</v>
      </c>
      <c r="S102" s="55">
        <f t="shared" si="39"/>
        <v>7.5989151984439243</v>
      </c>
      <c r="T102" s="55">
        <f t="shared" si="60"/>
        <v>7.5500191481295209</v>
      </c>
      <c r="U102" s="55">
        <f t="shared" si="49"/>
        <v>7.4943183904844579</v>
      </c>
      <c r="V102" s="55">
        <f t="shared" si="50"/>
        <v>7.4296987087918875</v>
      </c>
      <c r="W102" s="55">
        <f t="shared" si="51"/>
        <v>7.5994661223298126</v>
      </c>
      <c r="X102" s="41">
        <f t="shared" si="52"/>
        <v>7.588026147230801</v>
      </c>
      <c r="Y102" s="41">
        <f t="shared" si="53"/>
        <v>7.5890791759442093</v>
      </c>
      <c r="Z102" s="30">
        <f t="shared" si="40"/>
        <v>-1.588113270503555E-3</v>
      </c>
      <c r="AA102" s="30">
        <f t="shared" si="41"/>
        <v>6.2697601015210741E-2</v>
      </c>
      <c r="AB102" s="30">
        <f t="shared" si="42"/>
        <v>-1.5420830297519907E-9</v>
      </c>
      <c r="AC102" s="30">
        <f t="shared" si="43"/>
        <v>-1.9839521597603285E-18</v>
      </c>
      <c r="AD102" s="30">
        <f t="shared" si="54"/>
        <v>2.5821047271794591E-8</v>
      </c>
      <c r="AE102" s="30">
        <f t="shared" si="55"/>
        <v>-1.4362599185872374E-3</v>
      </c>
      <c r="AF102" s="30">
        <f t="shared" si="44"/>
        <v>6.284945436712705E-2</v>
      </c>
      <c r="AG102" s="30">
        <f t="shared" si="45"/>
        <v>-1.5418874047394613E-9</v>
      </c>
      <c r="AH102" s="30">
        <f t="shared" si="46"/>
        <v>-1.9839521597603285E-18</v>
      </c>
      <c r="AI102" s="30">
        <f t="shared" si="56"/>
        <v>2.5758515123815911E-8</v>
      </c>
    </row>
    <row r="103" spans="1:35" x14ac:dyDescent="0.3">
      <c r="A103" s="39">
        <v>180.03472222221899</v>
      </c>
      <c r="B103">
        <v>24.4</v>
      </c>
      <c r="C103">
        <v>7.41</v>
      </c>
      <c r="D103" s="39"/>
      <c r="E103" s="39"/>
      <c r="F103" s="39"/>
      <c r="G103" s="39">
        <v>180</v>
      </c>
      <c r="H103" s="40">
        <f t="shared" si="47"/>
        <v>0.24399999999999999</v>
      </c>
      <c r="I103" s="41">
        <f t="shared" si="48"/>
        <v>7.41</v>
      </c>
      <c r="J103" s="39">
        <f t="shared" si="64"/>
        <v>880.20193345447217</v>
      </c>
      <c r="K103">
        <v>0.23699999999999999</v>
      </c>
      <c r="L103">
        <v>7.44</v>
      </c>
      <c r="M103" s="29">
        <f t="shared" si="63"/>
        <v>6.4285714285714293E-2</v>
      </c>
      <c r="N103" s="29">
        <f t="shared" si="63"/>
        <v>5.7142857142857148E-2</v>
      </c>
      <c r="O103" s="29">
        <f t="shared" si="63"/>
        <v>4.9999999999999996E-2</v>
      </c>
      <c r="P103" s="29">
        <f t="shared" si="63"/>
        <v>4.2857142857142858E-2</v>
      </c>
      <c r="Q103" s="54">
        <v>0.24399999999999999</v>
      </c>
      <c r="R103" s="54">
        <v>7.41</v>
      </c>
      <c r="S103" s="55">
        <f t="shared" si="39"/>
        <v>7.5920673976070923</v>
      </c>
      <c r="T103" s="55">
        <f t="shared" si="60"/>
        <v>7.5431390442061677</v>
      </c>
      <c r="U103" s="55">
        <f t="shared" si="49"/>
        <v>7.487405003302638</v>
      </c>
      <c r="V103" s="55">
        <f t="shared" si="50"/>
        <v>7.4227510075855747</v>
      </c>
      <c r="W103" s="55">
        <f t="shared" si="51"/>
        <v>7.5926187027657521</v>
      </c>
      <c r="X103" s="41">
        <f t="shared" si="52"/>
        <v>7.5818402637046542</v>
      </c>
      <c r="Y103" s="41">
        <f t="shared" si="53"/>
        <v>7.5828340556341818</v>
      </c>
      <c r="Z103" s="30">
        <f t="shared" si="40"/>
        <v>-1.4928059453255906E-3</v>
      </c>
      <c r="AA103" s="30">
        <f t="shared" si="41"/>
        <v>6.2792908340388698E-2</v>
      </c>
      <c r="AB103" s="30">
        <f t="shared" si="42"/>
        <v>-1.5676275358587776E-9</v>
      </c>
      <c r="AC103" s="30">
        <f t="shared" si="43"/>
        <v>-2.0170180290896675E-18</v>
      </c>
      <c r="AD103" s="30">
        <f t="shared" si="54"/>
        <v>2.6191461698360881E-8</v>
      </c>
      <c r="AE103" s="30">
        <f t="shared" si="55"/>
        <v>-1.3492773784729742E-3</v>
      </c>
      <c r="AF103" s="30">
        <f t="shared" si="44"/>
        <v>6.2936436907241322E-2</v>
      </c>
      <c r="AG103" s="30">
        <f t="shared" si="45"/>
        <v>-1.5674426352468745E-9</v>
      </c>
      <c r="AH103" s="30">
        <f t="shared" si="46"/>
        <v>-2.0170180290896675E-18</v>
      </c>
      <c r="AI103" s="30">
        <f t="shared" si="56"/>
        <v>2.6131596546385854E-8</v>
      </c>
    </row>
    <row r="104" spans="1:35" x14ac:dyDescent="0.3">
      <c r="A104" s="39">
        <v>181.0625</v>
      </c>
      <c r="B104">
        <v>23.8</v>
      </c>
      <c r="C104">
        <v>7.36</v>
      </c>
      <c r="D104" s="39"/>
      <c r="E104" s="39"/>
      <c r="F104" s="39"/>
      <c r="G104" s="39">
        <v>181</v>
      </c>
      <c r="H104" s="40">
        <f t="shared" si="47"/>
        <v>0.23800000000000002</v>
      </c>
      <c r="I104" s="41">
        <f t="shared" si="48"/>
        <v>7.36</v>
      </c>
      <c r="J104" s="39">
        <f t="shared" si="64"/>
        <v>865.61941198470083</v>
      </c>
      <c r="K104">
        <v>0.23799999999999999</v>
      </c>
      <c r="L104">
        <v>7.36</v>
      </c>
      <c r="M104" s="29">
        <f t="shared" si="63"/>
        <v>6.4285714285714293E-2</v>
      </c>
      <c r="N104" s="29">
        <f t="shared" si="63"/>
        <v>5.7142857142857148E-2</v>
      </c>
      <c r="O104" s="29">
        <f t="shared" si="63"/>
        <v>4.9999999999999996E-2</v>
      </c>
      <c r="P104" s="29">
        <f t="shared" si="63"/>
        <v>4.2857142857142858E-2</v>
      </c>
      <c r="Q104" s="54">
        <v>0.23799999999999999</v>
      </c>
      <c r="R104" s="54">
        <v>7.36</v>
      </c>
      <c r="S104" s="55">
        <f t="shared" si="39"/>
        <v>7.6023802052156748</v>
      </c>
      <c r="T104" s="55">
        <f t="shared" si="60"/>
        <v>7.5535006616990703</v>
      </c>
      <c r="U104" s="55">
        <f t="shared" si="49"/>
        <v>7.4978169170538589</v>
      </c>
      <c r="V104" s="55">
        <f t="shared" si="50"/>
        <v>7.4332147809759883</v>
      </c>
      <c r="W104" s="55">
        <f t="shared" si="51"/>
        <v>7.6029309343023659</v>
      </c>
      <c r="X104" s="41">
        <f t="shared" si="52"/>
        <v>7.5911574995874123</v>
      </c>
      <c r="Y104" s="41">
        <f t="shared" si="53"/>
        <v>7.592240112377949</v>
      </c>
      <c r="Z104" s="30">
        <f t="shared" si="40"/>
        <v>-1.6360939098570184E-3</v>
      </c>
      <c r="AA104" s="30">
        <f t="shared" si="41"/>
        <v>6.2649620375857279E-2</v>
      </c>
      <c r="AB104" s="30">
        <f t="shared" si="42"/>
        <v>-1.5293111979262674E-9</v>
      </c>
      <c r="AC104" s="30">
        <f t="shared" si="43"/>
        <v>-1.9674192250956592E-18</v>
      </c>
      <c r="AD104" s="30">
        <f t="shared" si="54"/>
        <v>2.5635541790960883E-8</v>
      </c>
      <c r="AE104" s="30">
        <f t="shared" si="55"/>
        <v>-1.480093829650082E-3</v>
      </c>
      <c r="AF104" s="30">
        <f t="shared" si="44"/>
        <v>6.2805620456064207E-2</v>
      </c>
      <c r="AG104" s="30">
        <f t="shared" si="45"/>
        <v>-1.5291102308928768E-9</v>
      </c>
      <c r="AH104" s="30">
        <f t="shared" si="46"/>
        <v>-1.9674192250956592E-18</v>
      </c>
      <c r="AI104" s="30">
        <f t="shared" si="56"/>
        <v>2.5571716890094525E-8</v>
      </c>
    </row>
    <row r="105" spans="1:35" x14ac:dyDescent="0.3">
      <c r="A105" s="39">
        <v>182.04166666666424</v>
      </c>
      <c r="B105">
        <v>24.1</v>
      </c>
      <c r="C105">
        <v>7.41</v>
      </c>
      <c r="D105" s="39"/>
      <c r="E105" s="39"/>
      <c r="F105" s="39"/>
      <c r="G105" s="39">
        <v>182</v>
      </c>
      <c r="H105" s="40">
        <f t="shared" si="47"/>
        <v>0.24100000000000002</v>
      </c>
      <c r="I105" s="41">
        <f t="shared" si="48"/>
        <v>7.41</v>
      </c>
      <c r="J105" s="39">
        <f t="shared" si="64"/>
        <v>851.0368905149295</v>
      </c>
      <c r="K105">
        <v>0.23300000000000001</v>
      </c>
      <c r="L105">
        <v>7.41</v>
      </c>
      <c r="M105" s="29">
        <f t="shared" si="63"/>
        <v>6.4285714285714293E-2</v>
      </c>
      <c r="N105" s="29">
        <f t="shared" si="63"/>
        <v>5.7142857142857148E-2</v>
      </c>
      <c r="O105" s="29">
        <f t="shared" si="63"/>
        <v>4.9999999999999996E-2</v>
      </c>
      <c r="P105" s="29">
        <f t="shared" si="63"/>
        <v>4.2857142857142858E-2</v>
      </c>
      <c r="Q105" s="54">
        <v>0.24099999999999999</v>
      </c>
      <c r="R105" s="54">
        <v>7.41</v>
      </c>
      <c r="S105" s="55">
        <f t="shared" si="39"/>
        <v>7.597193053717306</v>
      </c>
      <c r="T105" s="55">
        <f t="shared" si="60"/>
        <v>7.5482888397860002</v>
      </c>
      <c r="U105" s="55">
        <f t="shared" si="49"/>
        <v>7.4925796695100493</v>
      </c>
      <c r="V105" s="55">
        <f t="shared" si="50"/>
        <v>7.4279513132501718</v>
      </c>
      <c r="W105" s="55">
        <f t="shared" si="51"/>
        <v>7.5977440739508202</v>
      </c>
      <c r="X105" s="41">
        <f t="shared" si="52"/>
        <v>7.5864701528354956</v>
      </c>
      <c r="Y105" s="41">
        <f t="shared" si="53"/>
        <v>7.5875083801773995</v>
      </c>
      <c r="Z105" s="30">
        <f t="shared" si="40"/>
        <v>-1.5642049817305378E-3</v>
      </c>
      <c r="AA105" s="30">
        <f t="shared" si="41"/>
        <v>6.272150930398375E-2</v>
      </c>
      <c r="AB105" s="30">
        <f t="shared" si="42"/>
        <v>-1.5484690513411274E-9</v>
      </c>
      <c r="AC105" s="30">
        <f t="shared" si="43"/>
        <v>-1.9922186270926635E-18</v>
      </c>
      <c r="AD105" s="30">
        <f t="shared" si="54"/>
        <v>2.5913725089589382E-8</v>
      </c>
      <c r="AE105" s="30">
        <f t="shared" si="55"/>
        <v>-1.414429029006506E-3</v>
      </c>
      <c r="AF105" s="30">
        <f t="shared" si="44"/>
        <v>6.2871285256707793E-2</v>
      </c>
      <c r="AG105" s="30">
        <f t="shared" si="45"/>
        <v>-1.5482761025371761E-9</v>
      </c>
      <c r="AH105" s="30">
        <f t="shared" si="46"/>
        <v>-1.9922186270926635E-18</v>
      </c>
      <c r="AI105" s="30">
        <f t="shared" si="56"/>
        <v>2.5851849551670259E-8</v>
      </c>
    </row>
    <row r="106" spans="1:35" x14ac:dyDescent="0.3">
      <c r="A106" s="39">
        <v>183.03472222221899</v>
      </c>
      <c r="B106">
        <v>24.2</v>
      </c>
      <c r="C106">
        <v>7.38</v>
      </c>
      <c r="D106" s="39"/>
      <c r="E106" s="39">
        <v>822.1774015748033</v>
      </c>
      <c r="F106" s="39">
        <v>850.73133651551302</v>
      </c>
      <c r="G106" s="39">
        <v>183</v>
      </c>
      <c r="H106" s="40">
        <f t="shared" si="47"/>
        <v>0.24199999999999999</v>
      </c>
      <c r="I106" s="41">
        <f t="shared" si="48"/>
        <v>7.38</v>
      </c>
      <c r="J106" s="42">
        <f>AVERAGE(E106:F106)</f>
        <v>836.45436904515816</v>
      </c>
      <c r="K106">
        <v>0.23499999999999999</v>
      </c>
      <c r="L106">
        <v>7.39</v>
      </c>
      <c r="M106" s="29">
        <f t="shared" si="63"/>
        <v>6.4285714285714293E-2</v>
      </c>
      <c r="N106" s="29">
        <f t="shared" si="63"/>
        <v>5.7142857142857148E-2</v>
      </c>
      <c r="O106" s="29">
        <f t="shared" si="63"/>
        <v>4.9999999999999996E-2</v>
      </c>
      <c r="P106" s="29">
        <f t="shared" si="63"/>
        <v>4.2857142857142858E-2</v>
      </c>
      <c r="Q106" s="54">
        <v>0.24199999999999999</v>
      </c>
      <c r="R106" s="54">
        <v>7.38</v>
      </c>
      <c r="S106" s="55">
        <f t="shared" si="39"/>
        <v>7.5954777413744505</v>
      </c>
      <c r="T106" s="55">
        <f t="shared" si="60"/>
        <v>7.5465654228138916</v>
      </c>
      <c r="U106" s="55">
        <f t="shared" si="49"/>
        <v>7.490847901567359</v>
      </c>
      <c r="V106" s="55">
        <f t="shared" si="50"/>
        <v>7.4262109352579309</v>
      </c>
      <c r="W106" s="55">
        <f t="shared" si="51"/>
        <v>7.5960288572643666</v>
      </c>
      <c r="X106" s="41">
        <f t="shared" si="52"/>
        <v>7.584920542192207</v>
      </c>
      <c r="Y106" s="41">
        <f t="shared" si="53"/>
        <v>7.5859439626157608</v>
      </c>
      <c r="Z106" s="30">
        <f t="shared" si="40"/>
        <v>-1.540351124727866E-3</v>
      </c>
      <c r="AA106" s="30">
        <f t="shared" si="41"/>
        <v>6.2745363160986431E-2</v>
      </c>
      <c r="AB106" s="30">
        <f t="shared" si="42"/>
        <v>-1.5548551430519675E-9</v>
      </c>
      <c r="AC106" s="30">
        <f t="shared" si="43"/>
        <v>-2.0004850944249978E-18</v>
      </c>
      <c r="AD106" s="30">
        <f t="shared" si="54"/>
        <v>2.6006353276256439E-8</v>
      </c>
      <c r="AE106" s="30">
        <f t="shared" si="55"/>
        <v>-1.3926551548207953E-3</v>
      </c>
      <c r="AF106" s="30">
        <f t="shared" si="44"/>
        <v>6.2893059130893492E-2</v>
      </c>
      <c r="AG106" s="30">
        <f t="shared" si="45"/>
        <v>-1.5546648737849478E-9</v>
      </c>
      <c r="AH106" s="30">
        <f t="shared" si="46"/>
        <v>-2.0004850944249978E-18</v>
      </c>
      <c r="AI106" s="30">
        <f t="shared" si="56"/>
        <v>2.5945141128716695E-8</v>
      </c>
    </row>
    <row r="107" spans="1:35" x14ac:dyDescent="0.3">
      <c r="A107" s="39">
        <v>184.03819444444525</v>
      </c>
      <c r="B107">
        <v>24.2</v>
      </c>
      <c r="C107">
        <v>7.35</v>
      </c>
      <c r="D107" s="39"/>
      <c r="E107" s="39"/>
      <c r="F107" s="39"/>
      <c r="G107" s="39">
        <v>184</v>
      </c>
      <c r="H107" s="40">
        <f t="shared" si="47"/>
        <v>0.24199999999999999</v>
      </c>
      <c r="I107" s="41">
        <f t="shared" si="48"/>
        <v>7.35</v>
      </c>
      <c r="J107" s="39">
        <f>$J$106+($J$112-$J$106)*(G107-$G$106)/($G$112-$G$106)</f>
        <v>830.33602768195578</v>
      </c>
      <c r="K107">
        <v>0.24099999999999999</v>
      </c>
      <c r="L107">
        <v>7.35</v>
      </c>
      <c r="M107" s="29">
        <f t="shared" si="63"/>
        <v>6.4285714285714293E-2</v>
      </c>
      <c r="N107" s="29">
        <f t="shared" si="63"/>
        <v>5.7142857142857148E-2</v>
      </c>
      <c r="O107" s="29">
        <f t="shared" si="63"/>
        <v>4.9999999999999996E-2</v>
      </c>
      <c r="P107" s="29">
        <f t="shared" si="63"/>
        <v>4.2857142857142858E-2</v>
      </c>
      <c r="Q107" s="54">
        <v>0.24199999999999999</v>
      </c>
      <c r="R107" s="54">
        <v>7.35</v>
      </c>
      <c r="S107" s="55">
        <f t="shared" si="39"/>
        <v>7.5954777413744505</v>
      </c>
      <c r="T107" s="55">
        <f t="shared" si="60"/>
        <v>7.5465654228138916</v>
      </c>
      <c r="U107" s="55">
        <f t="shared" si="49"/>
        <v>7.490847901567359</v>
      </c>
      <c r="V107" s="55">
        <f t="shared" si="50"/>
        <v>7.4262109352579309</v>
      </c>
      <c r="W107" s="55">
        <f t="shared" si="51"/>
        <v>7.5960288572643666</v>
      </c>
      <c r="X107" s="41">
        <f t="shared" si="52"/>
        <v>7.584920542192207</v>
      </c>
      <c r="Y107" s="41">
        <f t="shared" si="53"/>
        <v>7.5859439626157608</v>
      </c>
      <c r="Z107" s="30">
        <f t="shared" si="40"/>
        <v>-1.540351124727866E-3</v>
      </c>
      <c r="AA107" s="30">
        <f t="shared" si="41"/>
        <v>6.2745363160986431E-2</v>
      </c>
      <c r="AB107" s="30">
        <f t="shared" si="42"/>
        <v>-1.5548551430519675E-9</v>
      </c>
      <c r="AC107" s="30">
        <f t="shared" si="43"/>
        <v>-2.0004850944249978E-18</v>
      </c>
      <c r="AD107" s="30">
        <f t="shared" si="54"/>
        <v>2.6006353276256439E-8</v>
      </c>
      <c r="AE107" s="30">
        <f t="shared" si="55"/>
        <v>-1.3926551548207953E-3</v>
      </c>
      <c r="AF107" s="30">
        <f t="shared" si="44"/>
        <v>6.2893059130893492E-2</v>
      </c>
      <c r="AG107" s="30">
        <f t="shared" si="45"/>
        <v>-1.5546648737849478E-9</v>
      </c>
      <c r="AH107" s="30">
        <f t="shared" si="46"/>
        <v>-2.0004850944249978E-18</v>
      </c>
      <c r="AI107" s="30">
        <f t="shared" si="56"/>
        <v>2.5945141128716695E-8</v>
      </c>
    </row>
    <row r="108" spans="1:35" x14ac:dyDescent="0.3">
      <c r="A108" s="39">
        <v>185.03472222221899</v>
      </c>
      <c r="B108">
        <v>24.1</v>
      </c>
      <c r="C108">
        <v>7.35</v>
      </c>
      <c r="D108" s="39">
        <v>54.8</v>
      </c>
      <c r="E108" s="39"/>
      <c r="F108" s="39"/>
      <c r="G108" s="39">
        <v>185</v>
      </c>
      <c r="H108" s="40">
        <f t="shared" si="47"/>
        <v>0.24100000000000002</v>
      </c>
      <c r="I108" s="41">
        <f t="shared" si="48"/>
        <v>7.35</v>
      </c>
      <c r="J108" s="39">
        <f t="shared" ref="J108:J111" si="65">$J$106+($J$112-$J$106)*(G108-$G$106)/($G$112-$G$106)</f>
        <v>824.21768631875341</v>
      </c>
      <c r="K108">
        <v>0.23499999999999999</v>
      </c>
      <c r="L108">
        <v>7.35</v>
      </c>
      <c r="M108" s="29">
        <f t="shared" si="63"/>
        <v>6.4285714285714293E-2</v>
      </c>
      <c r="N108" s="29">
        <f t="shared" si="63"/>
        <v>5.7142857142857148E-2</v>
      </c>
      <c r="O108" s="29">
        <f t="shared" si="63"/>
        <v>4.9999999999999996E-2</v>
      </c>
      <c r="P108" s="29">
        <f t="shared" si="63"/>
        <v>4.2857142857142858E-2</v>
      </c>
      <c r="Q108" s="54">
        <v>0.24099999999999999</v>
      </c>
      <c r="R108" s="54">
        <v>7.35</v>
      </c>
      <c r="S108" s="55">
        <f t="shared" si="39"/>
        <v>7.597193053717306</v>
      </c>
      <c r="T108" s="55">
        <f t="shared" si="60"/>
        <v>7.5482888397860002</v>
      </c>
      <c r="U108" s="55">
        <f t="shared" si="49"/>
        <v>7.4925796695100493</v>
      </c>
      <c r="V108" s="55">
        <f t="shared" si="50"/>
        <v>7.4279513132501718</v>
      </c>
      <c r="W108" s="55">
        <f t="shared" si="51"/>
        <v>7.5977440739508202</v>
      </c>
      <c r="X108" s="41">
        <f t="shared" si="52"/>
        <v>7.5864701528354956</v>
      </c>
      <c r="Y108" s="41">
        <f t="shared" si="53"/>
        <v>7.5875083801773995</v>
      </c>
      <c r="Z108" s="30">
        <f t="shared" si="40"/>
        <v>-1.5642049817305378E-3</v>
      </c>
      <c r="AA108" s="30">
        <f t="shared" si="41"/>
        <v>6.272150930398375E-2</v>
      </c>
      <c r="AB108" s="30">
        <f t="shared" si="42"/>
        <v>-1.5484690513411274E-9</v>
      </c>
      <c r="AC108" s="30">
        <f t="shared" si="43"/>
        <v>-1.9922186270926635E-18</v>
      </c>
      <c r="AD108" s="30">
        <f t="shared" si="54"/>
        <v>2.5913725089589382E-8</v>
      </c>
      <c r="AE108" s="30">
        <f t="shared" si="55"/>
        <v>-1.414429029006506E-3</v>
      </c>
      <c r="AF108" s="30">
        <f t="shared" si="44"/>
        <v>6.2871285256707793E-2</v>
      </c>
      <c r="AG108" s="30">
        <f t="shared" si="45"/>
        <v>-1.5482761025371761E-9</v>
      </c>
      <c r="AH108" s="30">
        <f t="shared" si="46"/>
        <v>-1.9922186270926635E-18</v>
      </c>
      <c r="AI108" s="30">
        <f t="shared" si="56"/>
        <v>2.5851849551670259E-8</v>
      </c>
    </row>
    <row r="109" spans="1:35" x14ac:dyDescent="0.3">
      <c r="A109" s="39">
        <v>186.02430555555475</v>
      </c>
      <c r="B109">
        <v>24.6</v>
      </c>
      <c r="C109">
        <v>7.37</v>
      </c>
      <c r="D109" s="39"/>
      <c r="E109" s="39"/>
      <c r="F109" s="39"/>
      <c r="G109" s="39">
        <v>186</v>
      </c>
      <c r="H109" s="40">
        <f t="shared" si="47"/>
        <v>0.24600000000000002</v>
      </c>
      <c r="I109" s="41">
        <f t="shared" si="48"/>
        <v>7.37</v>
      </c>
      <c r="J109" s="39">
        <f t="shared" si="65"/>
        <v>818.09934495555103</v>
      </c>
      <c r="K109">
        <v>0.245</v>
      </c>
      <c r="L109">
        <v>7.38</v>
      </c>
      <c r="M109" s="29">
        <f t="shared" si="63"/>
        <v>6.4285714285714293E-2</v>
      </c>
      <c r="N109" s="29">
        <f t="shared" si="63"/>
        <v>5.7142857142857148E-2</v>
      </c>
      <c r="O109" s="29">
        <f t="shared" si="63"/>
        <v>4.9999999999999996E-2</v>
      </c>
      <c r="P109" s="29">
        <f t="shared" si="63"/>
        <v>4.2857142857142858E-2</v>
      </c>
      <c r="Q109" s="54">
        <v>0.246</v>
      </c>
      <c r="R109" s="54">
        <v>7.37</v>
      </c>
      <c r="S109" s="55">
        <f t="shared" si="39"/>
        <v>7.5886837410671673</v>
      </c>
      <c r="T109" s="55">
        <f t="shared" si="60"/>
        <v>7.5397395812331087</v>
      </c>
      <c r="U109" s="55">
        <f t="shared" si="49"/>
        <v>7.4839892593213051</v>
      </c>
      <c r="V109" s="55">
        <f t="shared" si="50"/>
        <v>7.4193184837873751</v>
      </c>
      <c r="W109" s="55">
        <f t="shared" si="51"/>
        <v>7.589235232817467</v>
      </c>
      <c r="X109" s="41">
        <f t="shared" si="52"/>
        <v>7.5787849011122113</v>
      </c>
      <c r="Y109" s="41">
        <f t="shared" si="53"/>
        <v>7.5797490482411938</v>
      </c>
      <c r="Z109" s="30">
        <f t="shared" si="40"/>
        <v>-1.445476220410882E-3</v>
      </c>
      <c r="AA109" s="30">
        <f t="shared" si="41"/>
        <v>6.2840238065303408E-2</v>
      </c>
      <c r="AB109" s="30">
        <f t="shared" si="42"/>
        <v>-1.5804002062247346E-9</v>
      </c>
      <c r="AC109" s="30">
        <f t="shared" si="43"/>
        <v>-2.0335509637543368E-18</v>
      </c>
      <c r="AD109" s="30">
        <f t="shared" si="54"/>
        <v>2.6376374406486467E-8</v>
      </c>
      <c r="AE109" s="30">
        <f t="shared" si="55"/>
        <v>-1.3061244601816244E-3</v>
      </c>
      <c r="AF109" s="30">
        <f t="shared" si="44"/>
        <v>6.2979589825532672E-2</v>
      </c>
      <c r="AG109" s="30">
        <f t="shared" si="45"/>
        <v>-1.5802206863820916E-9</v>
      </c>
      <c r="AH109" s="30">
        <f t="shared" si="46"/>
        <v>-2.0335509637543368E-18</v>
      </c>
      <c r="AI109" s="30">
        <f t="shared" si="56"/>
        <v>2.6317882993129249E-8</v>
      </c>
    </row>
    <row r="110" spans="1:35" x14ac:dyDescent="0.3">
      <c r="A110" s="39">
        <v>187.03472222221899</v>
      </c>
      <c r="B110">
        <v>25</v>
      </c>
      <c r="C110">
        <v>7.37</v>
      </c>
      <c r="D110" s="39"/>
      <c r="E110" s="39"/>
      <c r="F110" s="39"/>
      <c r="G110" s="39">
        <v>187</v>
      </c>
      <c r="H110" s="40">
        <f t="shared" si="47"/>
        <v>0.25</v>
      </c>
      <c r="I110" s="41">
        <f t="shared" si="48"/>
        <v>7.37</v>
      </c>
      <c r="J110" s="39">
        <f t="shared" si="65"/>
        <v>811.98100359234877</v>
      </c>
      <c r="K110">
        <v>0.254</v>
      </c>
      <c r="L110">
        <v>7.37</v>
      </c>
      <c r="M110" s="29">
        <f t="shared" si="63"/>
        <v>6.4285714285714293E-2</v>
      </c>
      <c r="N110" s="29">
        <f t="shared" si="63"/>
        <v>5.7142857142857148E-2</v>
      </c>
      <c r="O110" s="29">
        <f t="shared" si="63"/>
        <v>4.9999999999999996E-2</v>
      </c>
      <c r="P110" s="29">
        <f t="shared" si="63"/>
        <v>4.2857142857142858E-2</v>
      </c>
      <c r="Q110" s="54">
        <v>0.25</v>
      </c>
      <c r="R110" s="54">
        <v>7.37</v>
      </c>
      <c r="S110" s="55">
        <f t="shared" si="39"/>
        <v>7.5819948350654167</v>
      </c>
      <c r="T110" s="55">
        <f t="shared" si="60"/>
        <v>7.5330197282977469</v>
      </c>
      <c r="U110" s="55">
        <f t="shared" si="49"/>
        <v>7.477237539889412</v>
      </c>
      <c r="V110" s="55">
        <f t="shared" si="50"/>
        <v>7.4125339318340071</v>
      </c>
      <c r="W110" s="55">
        <f t="shared" si="51"/>
        <v>7.5825466921922597</v>
      </c>
      <c r="X110" s="41">
        <f t="shared" si="52"/>
        <v>7.5727473296408121</v>
      </c>
      <c r="Y110" s="41">
        <f t="shared" si="53"/>
        <v>7.5736521533021692</v>
      </c>
      <c r="Z110" s="30">
        <f t="shared" si="40"/>
        <v>-1.3514571617113246E-3</v>
      </c>
      <c r="AA110" s="30">
        <f t="shared" si="41"/>
        <v>6.2934257124002968E-2</v>
      </c>
      <c r="AB110" s="30">
        <f t="shared" si="42"/>
        <v>-1.6059463719402348E-9</v>
      </c>
      <c r="AC110" s="30">
        <f t="shared" si="43"/>
        <v>-2.0666168330836758E-18</v>
      </c>
      <c r="AD110" s="30">
        <f t="shared" si="54"/>
        <v>2.6745620029081412E-8</v>
      </c>
      <c r="AE110" s="30">
        <f t="shared" si="55"/>
        <v>-1.2204848294052669E-3</v>
      </c>
      <c r="AF110" s="30">
        <f t="shared" si="44"/>
        <v>6.3065229456309033E-2</v>
      </c>
      <c r="AG110" s="30">
        <f t="shared" si="45"/>
        <v>-1.6057776468918574E-9</v>
      </c>
      <c r="AH110" s="30">
        <f t="shared" si="46"/>
        <v>-2.0666168330836758E-18</v>
      </c>
      <c r="AI110" s="30">
        <f t="shared" si="56"/>
        <v>2.6689955316017026E-8</v>
      </c>
    </row>
    <row r="111" spans="1:35" x14ac:dyDescent="0.3">
      <c r="A111" s="39">
        <v>188.04861111110949</v>
      </c>
      <c r="B111">
        <v>25.1</v>
      </c>
      <c r="C111">
        <v>7.41</v>
      </c>
      <c r="D111" s="39"/>
      <c r="E111" s="39"/>
      <c r="F111" s="39"/>
      <c r="G111" s="39">
        <v>188</v>
      </c>
      <c r="H111" s="40">
        <f t="shared" si="47"/>
        <v>0.251</v>
      </c>
      <c r="I111" s="41">
        <f t="shared" si="48"/>
        <v>7.41</v>
      </c>
      <c r="J111" s="39">
        <f t="shared" si="65"/>
        <v>805.86266222914639</v>
      </c>
      <c r="K111">
        <v>0.247</v>
      </c>
      <c r="L111">
        <v>7.39</v>
      </c>
      <c r="M111" s="29">
        <f t="shared" si="63"/>
        <v>6.4285714285714293E-2</v>
      </c>
      <c r="N111" s="29">
        <f t="shared" si="63"/>
        <v>5.7142857142857148E-2</v>
      </c>
      <c r="O111" s="29">
        <f t="shared" si="63"/>
        <v>4.9999999999999996E-2</v>
      </c>
      <c r="P111" s="29">
        <f t="shared" si="63"/>
        <v>4.2857142857142858E-2</v>
      </c>
      <c r="Q111" s="54">
        <v>0.251</v>
      </c>
      <c r="R111" s="54">
        <v>7.41</v>
      </c>
      <c r="S111" s="55">
        <f t="shared" si="39"/>
        <v>7.5803386496269347</v>
      </c>
      <c r="T111" s="55">
        <f t="shared" si="60"/>
        <v>7.5313559414568161</v>
      </c>
      <c r="U111" s="55">
        <f t="shared" si="49"/>
        <v>7.4755659277201323</v>
      </c>
      <c r="V111" s="55">
        <f t="shared" si="50"/>
        <v>7.4108542591958395</v>
      </c>
      <c r="W111" s="55">
        <f t="shared" si="51"/>
        <v>7.5808905965111606</v>
      </c>
      <c r="X111" s="41">
        <f t="shared" si="52"/>
        <v>7.5712528942699411</v>
      </c>
      <c r="Y111" s="41">
        <f t="shared" si="53"/>
        <v>7.5721428826671797</v>
      </c>
      <c r="Z111" s="30">
        <f t="shared" si="40"/>
        <v>-1.3280847352854573E-3</v>
      </c>
      <c r="AA111" s="30">
        <f t="shared" si="41"/>
        <v>6.2957629550428842E-2</v>
      </c>
      <c r="AB111" s="30">
        <f t="shared" si="42"/>
        <v>-1.6123330838537998E-9</v>
      </c>
      <c r="AC111" s="30">
        <f t="shared" si="43"/>
        <v>-2.0748833004160101E-18</v>
      </c>
      <c r="AD111" s="30">
        <f t="shared" si="54"/>
        <v>2.6837811963798789E-8</v>
      </c>
      <c r="AE111" s="30">
        <f t="shared" si="55"/>
        <v>-1.1992122130527467E-3</v>
      </c>
      <c r="AF111" s="30">
        <f t="shared" si="44"/>
        <v>6.3086502072661546E-2</v>
      </c>
      <c r="AG111" s="30">
        <f t="shared" si="45"/>
        <v>-1.612167063884808E-9</v>
      </c>
      <c r="AH111" s="30">
        <f t="shared" si="46"/>
        <v>-2.0748833004160101E-18</v>
      </c>
      <c r="AI111" s="30">
        <f t="shared" si="56"/>
        <v>2.678287024762692E-8</v>
      </c>
    </row>
    <row r="112" spans="1:35" x14ac:dyDescent="0.3">
      <c r="A112" s="39">
        <v>189.04166666666424</v>
      </c>
      <c r="B112">
        <v>19.3</v>
      </c>
      <c r="C112">
        <v>7.42</v>
      </c>
      <c r="D112" s="39">
        <v>30.3</v>
      </c>
      <c r="E112" s="39">
        <v>788.98688861985477</v>
      </c>
      <c r="F112" s="39">
        <v>810.50175311203327</v>
      </c>
      <c r="G112" s="39">
        <v>189</v>
      </c>
      <c r="H112" s="40">
        <f t="shared" si="47"/>
        <v>0.193</v>
      </c>
      <c r="I112" s="41">
        <f t="shared" si="48"/>
        <v>7.42</v>
      </c>
      <c r="J112" s="42">
        <f>AVERAGE(E112:F112)</f>
        <v>799.74432086594402</v>
      </c>
      <c r="K112">
        <v>0.19900000000000001</v>
      </c>
      <c r="L112">
        <v>7.41</v>
      </c>
      <c r="M112" s="29">
        <f t="shared" si="63"/>
        <v>6.4285714285714293E-2</v>
      </c>
      <c r="N112" s="29">
        <f t="shared" si="63"/>
        <v>5.7142857142857148E-2</v>
      </c>
      <c r="O112" s="29">
        <f t="shared" si="63"/>
        <v>4.9999999999999996E-2</v>
      </c>
      <c r="P112" s="29">
        <f t="shared" si="63"/>
        <v>4.2857142857142858E-2</v>
      </c>
      <c r="Q112" s="54">
        <v>0.193</v>
      </c>
      <c r="R112" s="54">
        <v>7.42</v>
      </c>
      <c r="S112" s="55">
        <f t="shared" si="39"/>
        <v>7.6887395426338179</v>
      </c>
      <c r="T112" s="55">
        <f t="shared" si="60"/>
        <v>7.6403080828388861</v>
      </c>
      <c r="U112" s="55">
        <f t="shared" si="49"/>
        <v>7.5850875369176425</v>
      </c>
      <c r="V112" s="55">
        <f t="shared" si="50"/>
        <v>7.5209645862370502</v>
      </c>
      <c r="W112" s="55">
        <f t="shared" si="51"/>
        <v>7.6892849915691528</v>
      </c>
      <c r="X112" s="41">
        <f t="shared" si="52"/>
        <v>7.6694959619366054</v>
      </c>
      <c r="Y112" s="41">
        <f t="shared" si="53"/>
        <v>7.6712273983036638</v>
      </c>
      <c r="Z112" s="30">
        <f t="shared" si="40"/>
        <v>-2.776949892538183E-3</v>
      </c>
      <c r="AA112" s="30">
        <f t="shared" si="41"/>
        <v>6.150876439317611E-2</v>
      </c>
      <c r="AB112" s="30">
        <f t="shared" si="42"/>
        <v>-1.242023940720148E-9</v>
      </c>
      <c r="AC112" s="30">
        <f t="shared" si="43"/>
        <v>-1.5954281951405976E-18</v>
      </c>
      <c r="AD112" s="30">
        <f t="shared" si="54"/>
        <v>2.1404448285021086E-8</v>
      </c>
      <c r="AE112" s="30">
        <f t="shared" si="55"/>
        <v>-2.5320692710372413E-3</v>
      </c>
      <c r="AF112" s="30">
        <f t="shared" si="44"/>
        <v>6.1753645014677054E-2</v>
      </c>
      <c r="AG112" s="30">
        <f t="shared" si="45"/>
        <v>-1.2417084733692812E-9</v>
      </c>
      <c r="AH112" s="30">
        <f t="shared" si="46"/>
        <v>-1.5954281951405976E-18</v>
      </c>
      <c r="AI112" s="30">
        <f t="shared" si="56"/>
        <v>2.1319283347648521E-8</v>
      </c>
    </row>
    <row r="113" spans="1:35" x14ac:dyDescent="0.3">
      <c r="A113" s="39">
        <v>190.04166666666424</v>
      </c>
      <c r="B113">
        <v>17.7</v>
      </c>
      <c r="C113">
        <v>7.49</v>
      </c>
      <c r="D113" s="39"/>
      <c r="E113" s="39"/>
      <c r="F113" s="39"/>
      <c r="G113" s="39">
        <v>190</v>
      </c>
      <c r="H113" s="40">
        <f t="shared" si="47"/>
        <v>0.17699999999999999</v>
      </c>
      <c r="I113" s="41">
        <f t="shared" si="48"/>
        <v>7.49</v>
      </c>
      <c r="J113" s="39">
        <f>$J$112+($J$119-$J$112)*(G113-$G$112)/($G$119-$G$112)</f>
        <v>790.69118978319455</v>
      </c>
      <c r="K113">
        <v>0.17199999999999999</v>
      </c>
      <c r="L113">
        <v>7.48</v>
      </c>
      <c r="M113" s="29">
        <f t="shared" ref="M113:P128" si="66">M112</f>
        <v>6.4285714285714293E-2</v>
      </c>
      <c r="N113" s="29">
        <f t="shared" si="66"/>
        <v>5.7142857142857148E-2</v>
      </c>
      <c r="O113" s="29">
        <f t="shared" si="66"/>
        <v>4.9999999999999996E-2</v>
      </c>
      <c r="P113" s="29">
        <f t="shared" si="66"/>
        <v>4.2857142857142858E-2</v>
      </c>
      <c r="Q113" s="54">
        <v>0.17699999999999999</v>
      </c>
      <c r="R113" s="54">
        <v>7.49</v>
      </c>
      <c r="S113" s="55">
        <f t="shared" si="39"/>
        <v>7.7241456077689286</v>
      </c>
      <c r="T113" s="55">
        <f t="shared" si="60"/>
        <v>7.6759194280937928</v>
      </c>
      <c r="U113" s="55">
        <f t="shared" si="49"/>
        <v>7.6209119677588761</v>
      </c>
      <c r="V113" s="55">
        <f t="shared" si="50"/>
        <v>7.5570104158843545</v>
      </c>
      <c r="W113" s="55">
        <f t="shared" si="51"/>
        <v>7.7246886426525201</v>
      </c>
      <c r="X113" s="41">
        <f t="shared" si="52"/>
        <v>7.7017879717050528</v>
      </c>
      <c r="Y113" s="41">
        <f t="shared" si="53"/>
        <v>7.7037345609842465</v>
      </c>
      <c r="Z113" s="30">
        <f t="shared" si="40"/>
        <v>-3.2131601828902143E-3</v>
      </c>
      <c r="AA113" s="30">
        <f t="shared" si="41"/>
        <v>6.1072554102824077E-2</v>
      </c>
      <c r="AB113" s="30">
        <f t="shared" si="42"/>
        <v>-1.1399167455282562E-9</v>
      </c>
      <c r="AC113" s="30">
        <f t="shared" si="43"/>
        <v>-1.4631647178232422E-18</v>
      </c>
      <c r="AD113" s="30">
        <f t="shared" si="54"/>
        <v>1.9870647918285663E-8</v>
      </c>
      <c r="AE113" s="30">
        <f t="shared" si="55"/>
        <v>-2.9398821837322902E-3</v>
      </c>
      <c r="AF113" s="30">
        <f t="shared" si="44"/>
        <v>6.1345832101982002E-2</v>
      </c>
      <c r="AG113" s="30">
        <f t="shared" si="45"/>
        <v>-1.1395646952683534E-9</v>
      </c>
      <c r="AH113" s="30">
        <f t="shared" si="46"/>
        <v>-1.4631647178232422E-18</v>
      </c>
      <c r="AI113" s="30">
        <f t="shared" si="56"/>
        <v>1.9781783252254665E-8</v>
      </c>
    </row>
    <row r="114" spans="1:35" x14ac:dyDescent="0.3">
      <c r="A114" s="39">
        <v>191.03333333333285</v>
      </c>
      <c r="B114">
        <v>15.1</v>
      </c>
      <c r="C114">
        <v>7.52</v>
      </c>
      <c r="D114" s="39"/>
      <c r="E114" s="39"/>
      <c r="F114" s="39"/>
      <c r="G114" s="39">
        <v>191</v>
      </c>
      <c r="H114" s="40">
        <f t="shared" si="47"/>
        <v>0.151</v>
      </c>
      <c r="I114" s="41">
        <f t="shared" si="48"/>
        <v>7.52</v>
      </c>
      <c r="J114" s="39">
        <f t="shared" ref="J114:J118" si="67">$J$112+($J$119-$J$112)*(G114-$G$112)/($G$119-$G$112)</f>
        <v>781.63805870044507</v>
      </c>
      <c r="K114">
        <v>0.14899999999999999</v>
      </c>
      <c r="L114">
        <v>7.52</v>
      </c>
      <c r="M114" s="29">
        <f t="shared" si="66"/>
        <v>6.4285714285714293E-2</v>
      </c>
      <c r="N114" s="29">
        <f t="shared" si="66"/>
        <v>5.7142857142857148E-2</v>
      </c>
      <c r="O114" s="29">
        <f t="shared" si="66"/>
        <v>4.9999999999999996E-2</v>
      </c>
      <c r="P114" s="29">
        <f t="shared" si="66"/>
        <v>4.2857142857142858E-2</v>
      </c>
      <c r="Q114" s="54">
        <v>0.151</v>
      </c>
      <c r="R114" s="54">
        <v>7.52</v>
      </c>
      <c r="S114" s="55">
        <f t="shared" si="39"/>
        <v>7.7887162886063876</v>
      </c>
      <c r="T114" s="55">
        <f t="shared" si="60"/>
        <v>7.7408993681455733</v>
      </c>
      <c r="U114" s="55">
        <f t="shared" si="49"/>
        <v>7.6863183669701751</v>
      </c>
      <c r="V114" s="55">
        <f t="shared" si="50"/>
        <v>7.6228617154915463</v>
      </c>
      <c r="W114" s="55">
        <f t="shared" si="51"/>
        <v>7.789254519781144</v>
      </c>
      <c r="X114" s="41">
        <f t="shared" si="52"/>
        <v>7.7609570946956312</v>
      </c>
      <c r="Y114" s="41">
        <f t="shared" si="53"/>
        <v>7.7632195614576629</v>
      </c>
      <c r="Z114" s="30">
        <f t="shared" si="40"/>
        <v>-3.96024106057605E-3</v>
      </c>
      <c r="AA114" s="30">
        <f t="shared" si="41"/>
        <v>6.0325473225138246E-2</v>
      </c>
      <c r="AB114" s="30">
        <f t="shared" si="42"/>
        <v>-9.740418149168305E-10</v>
      </c>
      <c r="AC114" s="30">
        <f t="shared" si="43"/>
        <v>-1.24823656718254E-18</v>
      </c>
      <c r="AD114" s="30">
        <f t="shared" si="54"/>
        <v>1.7339752941118855E-8</v>
      </c>
      <c r="AE114" s="30">
        <f t="shared" si="55"/>
        <v>-3.646767831644596E-3</v>
      </c>
      <c r="AF114" s="30">
        <f t="shared" si="44"/>
        <v>6.0638946454069698E-2</v>
      </c>
      <c r="AG114" s="30">
        <f t="shared" si="45"/>
        <v>-9.7363798317019168E-10</v>
      </c>
      <c r="AH114" s="30">
        <f t="shared" si="46"/>
        <v>-1.24823656718254E-18</v>
      </c>
      <c r="AI114" s="30">
        <f t="shared" si="56"/>
        <v>1.7249655997320883E-8</v>
      </c>
    </row>
    <row r="115" spans="1:35" x14ac:dyDescent="0.3">
      <c r="A115" s="39">
        <v>192.04513888889051</v>
      </c>
      <c r="B115">
        <v>13.6</v>
      </c>
      <c r="C115">
        <v>7.56</v>
      </c>
      <c r="D115" s="39"/>
      <c r="E115" s="39"/>
      <c r="F115" s="39"/>
      <c r="G115" s="39">
        <v>192</v>
      </c>
      <c r="H115" s="40">
        <f t="shared" si="47"/>
        <v>0.13600000000000001</v>
      </c>
      <c r="I115" s="41">
        <f t="shared" si="48"/>
        <v>7.56</v>
      </c>
      <c r="J115" s="39">
        <f t="shared" si="67"/>
        <v>772.5849276176956</v>
      </c>
      <c r="K115">
        <v>0.13200000000000001</v>
      </c>
      <c r="L115">
        <v>7.57</v>
      </c>
      <c r="M115" s="29">
        <f t="shared" si="66"/>
        <v>6.4285714285714293E-2</v>
      </c>
      <c r="N115" s="29">
        <f t="shared" si="66"/>
        <v>5.7142857142857148E-2</v>
      </c>
      <c r="O115" s="29">
        <f t="shared" si="66"/>
        <v>4.9999999999999996E-2</v>
      </c>
      <c r="P115" s="29">
        <f t="shared" si="66"/>
        <v>4.2857142857142858E-2</v>
      </c>
      <c r="Q115" s="54">
        <v>0.13600000000000001</v>
      </c>
      <c r="R115" s="54">
        <v>7.56</v>
      </c>
      <c r="S115" s="55">
        <f t="shared" si="39"/>
        <v>7.8309142511473446</v>
      </c>
      <c r="T115" s="55">
        <f t="shared" si="60"/>
        <v>7.7833904367472071</v>
      </c>
      <c r="U115" s="55">
        <f t="shared" si="49"/>
        <v>7.729116191596213</v>
      </c>
      <c r="V115" s="55">
        <f t="shared" si="50"/>
        <v>7.665981040202908</v>
      </c>
      <c r="W115" s="55">
        <f t="shared" si="51"/>
        <v>7.8314490492985751</v>
      </c>
      <c r="X115" s="41">
        <f t="shared" si="52"/>
        <v>7.7998231737942421</v>
      </c>
      <c r="Y115" s="41">
        <f t="shared" si="53"/>
        <v>7.8022404007639867</v>
      </c>
      <c r="Z115" s="30">
        <f t="shared" si="40"/>
        <v>-4.4145402765225208E-3</v>
      </c>
      <c r="AA115" s="30">
        <f t="shared" si="41"/>
        <v>5.9871174009191772E-2</v>
      </c>
      <c r="AB115" s="30">
        <f t="shared" si="42"/>
        <v>-8.7837474420665664E-10</v>
      </c>
      <c r="AC115" s="30">
        <f t="shared" si="43"/>
        <v>-1.1242395571975197E-18</v>
      </c>
      <c r="AD115" s="30">
        <f t="shared" si="54"/>
        <v>1.5855386248168986E-8</v>
      </c>
      <c r="AE115" s="30">
        <f t="shared" si="55"/>
        <v>-4.0824124706362337E-3</v>
      </c>
      <c r="AF115" s="30">
        <f t="shared" si="44"/>
        <v>6.0203301815078061E-2</v>
      </c>
      <c r="AG115" s="30">
        <f t="shared" si="45"/>
        <v>-8.7794688070961872E-10</v>
      </c>
      <c r="AH115" s="30">
        <f t="shared" si="46"/>
        <v>-1.1242395571975197E-18</v>
      </c>
      <c r="AI115" s="30">
        <f t="shared" si="56"/>
        <v>1.5767382353377256E-8</v>
      </c>
    </row>
    <row r="116" spans="1:35" x14ac:dyDescent="0.3">
      <c r="A116" s="39">
        <v>193.04513888889051</v>
      </c>
      <c r="B116">
        <v>12.6</v>
      </c>
      <c r="C116">
        <v>7.63</v>
      </c>
      <c r="D116" s="39"/>
      <c r="E116" s="39"/>
      <c r="F116" s="39"/>
      <c r="G116" s="39">
        <v>193</v>
      </c>
      <c r="H116" s="40">
        <f t="shared" si="47"/>
        <v>0.126</v>
      </c>
      <c r="I116" s="41">
        <f t="shared" si="48"/>
        <v>7.63</v>
      </c>
      <c r="J116" s="39">
        <f t="shared" si="67"/>
        <v>763.53179653494624</v>
      </c>
      <c r="K116">
        <v>0.123</v>
      </c>
      <c r="L116">
        <v>7.6</v>
      </c>
      <c r="M116" s="29">
        <f t="shared" si="66"/>
        <v>6.4285714285714293E-2</v>
      </c>
      <c r="N116" s="29">
        <f t="shared" si="66"/>
        <v>5.7142857142857148E-2</v>
      </c>
      <c r="O116" s="29">
        <f t="shared" si="66"/>
        <v>4.9999999999999996E-2</v>
      </c>
      <c r="P116" s="29">
        <f t="shared" si="66"/>
        <v>4.2857142857142858E-2</v>
      </c>
      <c r="Q116" s="54">
        <v>0.126</v>
      </c>
      <c r="R116" s="54">
        <v>7.63</v>
      </c>
      <c r="S116" s="55">
        <f t="shared" si="39"/>
        <v>7.8615426330702043</v>
      </c>
      <c r="T116" s="55">
        <f t="shared" si="60"/>
        <v>7.8142448393699526</v>
      </c>
      <c r="U116" s="55">
        <f t="shared" si="49"/>
        <v>7.7602078939256183</v>
      </c>
      <c r="V116" s="55">
        <f t="shared" si="50"/>
        <v>7.6973222919519539</v>
      </c>
      <c r="W116" s="55">
        <f t="shared" si="51"/>
        <v>7.862074788050224</v>
      </c>
      <c r="X116" s="41">
        <f t="shared" si="52"/>
        <v>7.8281318262696011</v>
      </c>
      <c r="Y116" s="41">
        <f t="shared" si="53"/>
        <v>7.8306371910310615</v>
      </c>
      <c r="Z116" s="30">
        <f t="shared" si="40"/>
        <v>-4.7275993165528723E-3</v>
      </c>
      <c r="AA116" s="30">
        <f t="shared" si="41"/>
        <v>5.955811496916142E-2</v>
      </c>
      <c r="AB116" s="30">
        <f t="shared" si="42"/>
        <v>-8.1460982806032796E-10</v>
      </c>
      <c r="AC116" s="30">
        <f t="shared" si="43"/>
        <v>-1.0415748838741725E-18</v>
      </c>
      <c r="AD116" s="30">
        <f t="shared" si="54"/>
        <v>1.4854846680422933E-8</v>
      </c>
      <c r="AE116" s="30">
        <f t="shared" si="55"/>
        <v>-4.3854077479302967E-3</v>
      </c>
      <c r="AF116" s="30">
        <f t="shared" si="44"/>
        <v>5.9900306537783998E-2</v>
      </c>
      <c r="AG116" s="30">
        <f t="shared" si="45"/>
        <v>-8.1416899992545674E-10</v>
      </c>
      <c r="AH116" s="30">
        <f t="shared" si="46"/>
        <v>-1.0415748838741725E-18</v>
      </c>
      <c r="AI116" s="30">
        <f t="shared" si="56"/>
        <v>1.4769398514192387E-8</v>
      </c>
    </row>
    <row r="117" spans="1:35" x14ac:dyDescent="0.3">
      <c r="A117" s="39">
        <v>194.03819444444525</v>
      </c>
      <c r="B117">
        <v>11.8</v>
      </c>
      <c r="C117">
        <v>7.65</v>
      </c>
      <c r="D117" s="39"/>
      <c r="E117" s="39"/>
      <c r="F117" s="39"/>
      <c r="G117" s="39">
        <v>194</v>
      </c>
      <c r="H117" s="40">
        <f t="shared" si="47"/>
        <v>0.11800000000000001</v>
      </c>
      <c r="I117" s="41">
        <f t="shared" si="48"/>
        <v>7.65</v>
      </c>
      <c r="J117" s="39">
        <f t="shared" si="67"/>
        <v>754.47866545219676</v>
      </c>
      <c r="K117">
        <v>0.114</v>
      </c>
      <c r="L117">
        <v>7.63</v>
      </c>
      <c r="M117" s="29">
        <f t="shared" si="66"/>
        <v>6.4285714285714293E-2</v>
      </c>
      <c r="N117" s="29">
        <f t="shared" si="66"/>
        <v>5.7142857142857148E-2</v>
      </c>
      <c r="O117" s="29">
        <f t="shared" si="66"/>
        <v>4.9999999999999996E-2</v>
      </c>
      <c r="P117" s="29">
        <f t="shared" si="66"/>
        <v>4.2857142857142858E-2</v>
      </c>
      <c r="Q117" s="54">
        <v>0.11799999999999999</v>
      </c>
      <c r="R117" s="54">
        <v>7.65</v>
      </c>
      <c r="S117" s="55">
        <f t="shared" si="39"/>
        <v>7.887726058163711</v>
      </c>
      <c r="T117" s="55">
        <f t="shared" si="60"/>
        <v>7.8406305890648706</v>
      </c>
      <c r="U117" s="55">
        <f t="shared" si="49"/>
        <v>7.7868066177041442</v>
      </c>
      <c r="V117" s="55">
        <f t="shared" si="50"/>
        <v>7.7241456077689286</v>
      </c>
      <c r="W117" s="55">
        <f t="shared" si="51"/>
        <v>7.8882558500818094</v>
      </c>
      <c r="X117" s="41">
        <f t="shared" si="52"/>
        <v>7.8523975457563582</v>
      </c>
      <c r="Y117" s="41">
        <f t="shared" si="53"/>
        <v>7.8549630022118393</v>
      </c>
      <c r="Z117" s="30">
        <f t="shared" si="40"/>
        <v>-4.9842247053416902E-3</v>
      </c>
      <c r="AA117" s="30">
        <f t="shared" si="41"/>
        <v>5.9301489580372603E-2</v>
      </c>
      <c r="AB117" s="30">
        <f t="shared" si="42"/>
        <v>-7.6360585415094734E-10</v>
      </c>
      <c r="AC117" s="30">
        <f t="shared" si="43"/>
        <v>-9.7544314521549474E-19</v>
      </c>
      <c r="AD117" s="30">
        <f t="shared" si="54"/>
        <v>1.4047610411263423E-8</v>
      </c>
      <c r="AE117" s="30">
        <f t="shared" si="55"/>
        <v>-4.6355854901770806E-3</v>
      </c>
      <c r="AF117" s="30">
        <f t="shared" si="44"/>
        <v>5.9650128795537216E-2</v>
      </c>
      <c r="AG117" s="30">
        <f t="shared" si="45"/>
        <v>-7.6315671983830888E-10</v>
      </c>
      <c r="AH117" s="30">
        <f t="shared" si="46"/>
        <v>-9.7544314521549474E-19</v>
      </c>
      <c r="AI117" s="30">
        <f t="shared" si="56"/>
        <v>1.3964873235194555E-8</v>
      </c>
    </row>
    <row r="118" spans="1:35" x14ac:dyDescent="0.3">
      <c r="A118" s="39">
        <v>195.05208333333576</v>
      </c>
      <c r="B118">
        <v>12.7</v>
      </c>
      <c r="C118">
        <v>7.65</v>
      </c>
      <c r="D118" s="39">
        <v>17.8</v>
      </c>
      <c r="E118" s="39"/>
      <c r="F118" s="39"/>
      <c r="G118" s="39">
        <v>195</v>
      </c>
      <c r="H118" s="40">
        <f t="shared" si="47"/>
        <v>0.127</v>
      </c>
      <c r="I118" s="41">
        <f t="shared" si="48"/>
        <v>7.65</v>
      </c>
      <c r="J118" s="39">
        <f t="shared" si="67"/>
        <v>745.42553436944729</v>
      </c>
      <c r="K118">
        <v>0.11600000000000001</v>
      </c>
      <c r="L118">
        <v>7.67</v>
      </c>
      <c r="M118" s="29">
        <f t="shared" si="66"/>
        <v>6.4285714285714293E-2</v>
      </c>
      <c r="N118" s="29">
        <f t="shared" si="66"/>
        <v>5.7142857142857148E-2</v>
      </c>
      <c r="O118" s="29">
        <f t="shared" si="66"/>
        <v>4.9999999999999996E-2</v>
      </c>
      <c r="P118" s="29">
        <f t="shared" si="66"/>
        <v>4.2857142857142858E-2</v>
      </c>
      <c r="Q118" s="54">
        <v>0.127</v>
      </c>
      <c r="R118" s="54">
        <v>7.65</v>
      </c>
      <c r="S118" s="55">
        <f t="shared" si="39"/>
        <v>7.858379443033856</v>
      </c>
      <c r="T118" s="55">
        <f t="shared" si="60"/>
        <v>7.811057779053975</v>
      </c>
      <c r="U118" s="55">
        <f t="shared" si="49"/>
        <v>7.7569957412943369</v>
      </c>
      <c r="V118" s="55">
        <f t="shared" si="50"/>
        <v>7.6940837170093541</v>
      </c>
      <c r="W118" s="55">
        <f t="shared" si="51"/>
        <v>7.8589118769943189</v>
      </c>
      <c r="X118" s="41">
        <f t="shared" si="52"/>
        <v>7.8252043797364061</v>
      </c>
      <c r="Y118" s="41">
        <f t="shared" si="53"/>
        <v>7.8277015493925282</v>
      </c>
      <c r="Z118" s="30">
        <f t="shared" si="40"/>
        <v>-4.6959128207634182E-3</v>
      </c>
      <c r="AA118" s="30">
        <f t="shared" si="41"/>
        <v>5.9589801464950874E-2</v>
      </c>
      <c r="AB118" s="30">
        <f t="shared" si="42"/>
        <v>-8.209858293777626E-10</v>
      </c>
      <c r="AC118" s="30">
        <f t="shared" si="43"/>
        <v>-1.0498413512065072E-18</v>
      </c>
      <c r="AD118" s="30">
        <f t="shared" si="54"/>
        <v>1.4955316906563365E-8</v>
      </c>
      <c r="AE118" s="30">
        <f t="shared" si="55"/>
        <v>-4.3546317667678847E-3</v>
      </c>
      <c r="AF118" s="30">
        <f t="shared" si="44"/>
        <v>5.993108251894641E-2</v>
      </c>
      <c r="AG118" s="30">
        <f t="shared" si="45"/>
        <v>-8.2054617421295155E-10</v>
      </c>
      <c r="AH118" s="30">
        <f t="shared" si="46"/>
        <v>-1.0498413512065072E-18</v>
      </c>
      <c r="AI118" s="30">
        <f t="shared" si="56"/>
        <v>1.4869571399790909E-8</v>
      </c>
    </row>
    <row r="119" spans="1:35" x14ac:dyDescent="0.3">
      <c r="A119" s="39">
        <v>196.04166666666424</v>
      </c>
      <c r="B119">
        <v>12.2</v>
      </c>
      <c r="C119">
        <v>7.63</v>
      </c>
      <c r="D119" s="39"/>
      <c r="E119" s="39">
        <v>723.15245569620265</v>
      </c>
      <c r="F119" s="39">
        <v>749.59235087719298</v>
      </c>
      <c r="G119" s="39">
        <v>196</v>
      </c>
      <c r="H119" s="40">
        <f t="shared" si="47"/>
        <v>0.122</v>
      </c>
      <c r="I119" s="41">
        <f t="shared" si="48"/>
        <v>7.63</v>
      </c>
      <c r="J119" s="42">
        <f>AVERAGE(E119:F119)</f>
        <v>736.37240328669782</v>
      </c>
      <c r="K119">
        <v>0.115</v>
      </c>
      <c r="L119">
        <v>7.65</v>
      </c>
      <c r="M119" s="29">
        <f t="shared" si="66"/>
        <v>6.4285714285714293E-2</v>
      </c>
      <c r="N119" s="29">
        <f t="shared" si="66"/>
        <v>5.7142857142857148E-2</v>
      </c>
      <c r="O119" s="29">
        <f t="shared" si="66"/>
        <v>4.9999999999999996E-2</v>
      </c>
      <c r="P119" s="29">
        <f t="shared" si="66"/>
        <v>4.2857142857142858E-2</v>
      </c>
      <c r="Q119" s="54">
        <v>0.122</v>
      </c>
      <c r="R119" s="54">
        <v>7.63</v>
      </c>
      <c r="S119" s="55">
        <f t="shared" si="39"/>
        <v>7.8744342432892438</v>
      </c>
      <c r="T119" s="55">
        <f t="shared" si="60"/>
        <v>7.8272350049326613</v>
      </c>
      <c r="U119" s="55">
        <f t="shared" si="49"/>
        <v>7.7733017372811659</v>
      </c>
      <c r="V119" s="55">
        <f t="shared" si="50"/>
        <v>7.7105253952608015</v>
      </c>
      <c r="W119" s="55">
        <f t="shared" si="51"/>
        <v>7.8749652468346181</v>
      </c>
      <c r="X119" s="41">
        <f t="shared" si="52"/>
        <v>7.8400717469298895</v>
      </c>
      <c r="Y119" s="41">
        <f t="shared" si="53"/>
        <v>7.8426084065621424</v>
      </c>
      <c r="Z119" s="30">
        <f t="shared" si="40"/>
        <v>-4.8552100179325153E-3</v>
      </c>
      <c r="AA119" s="30">
        <f t="shared" si="41"/>
        <v>5.9430504267781778E-2</v>
      </c>
      <c r="AB119" s="30">
        <f t="shared" si="42"/>
        <v>-7.8910693676345112E-10</v>
      </c>
      <c r="AC119" s="30">
        <f t="shared" si="43"/>
        <v>-1.0085090145448337E-18</v>
      </c>
      <c r="AD119" s="30">
        <f t="shared" si="54"/>
        <v>1.4452009988885762E-8</v>
      </c>
      <c r="AE119" s="30">
        <f t="shared" si="55"/>
        <v>-4.5096042530104853E-3</v>
      </c>
      <c r="AF119" s="30">
        <f t="shared" si="44"/>
        <v>5.9776110032703805E-2</v>
      </c>
      <c r="AG119" s="30">
        <f t="shared" si="45"/>
        <v>-7.8866171029172769E-10</v>
      </c>
      <c r="AH119" s="30">
        <f t="shared" si="46"/>
        <v>-1.0085090145448337E-18</v>
      </c>
      <c r="AI119" s="30">
        <f t="shared" si="56"/>
        <v>1.4367843651820587E-8</v>
      </c>
    </row>
    <row r="120" spans="1:35" x14ac:dyDescent="0.3">
      <c r="A120" s="39">
        <v>197.05208333333576</v>
      </c>
      <c r="B120">
        <v>12.6</v>
      </c>
      <c r="C120">
        <v>7.56</v>
      </c>
      <c r="D120" s="39">
        <v>11.2</v>
      </c>
      <c r="E120" s="39"/>
      <c r="F120" s="39"/>
      <c r="G120" s="39">
        <v>197</v>
      </c>
      <c r="H120" s="40">
        <f t="shared" si="47"/>
        <v>0.126</v>
      </c>
      <c r="I120" s="41">
        <f t="shared" si="48"/>
        <v>7.56</v>
      </c>
      <c r="J120" s="39">
        <f>$J$119+($J$132-$J$119)*(G120-$G$119)/($G$132-$G$119)</f>
        <v>740.46847675552897</v>
      </c>
      <c r="K120">
        <v>0.121</v>
      </c>
      <c r="L120">
        <v>7.57</v>
      </c>
      <c r="M120" s="29">
        <f t="shared" si="66"/>
        <v>6.4285714285714293E-2</v>
      </c>
      <c r="N120" s="29">
        <f t="shared" si="66"/>
        <v>5.7142857142857148E-2</v>
      </c>
      <c r="O120" s="29">
        <f t="shared" si="66"/>
        <v>4.9999999999999996E-2</v>
      </c>
      <c r="P120" s="29">
        <f t="shared" si="66"/>
        <v>4.2857142857142858E-2</v>
      </c>
      <c r="Q120" s="54">
        <v>0.126</v>
      </c>
      <c r="R120" s="54">
        <v>7.56</v>
      </c>
      <c r="S120" s="55">
        <f t="shared" si="39"/>
        <v>7.8615426330702043</v>
      </c>
      <c r="T120" s="55">
        <f t="shared" si="60"/>
        <v>7.8142448393699526</v>
      </c>
      <c r="U120" s="55">
        <f t="shared" si="49"/>
        <v>7.7602078939256183</v>
      </c>
      <c r="V120" s="55">
        <f t="shared" si="50"/>
        <v>7.6973222919519539</v>
      </c>
      <c r="W120" s="55">
        <f t="shared" si="51"/>
        <v>7.862074788050224</v>
      </c>
      <c r="X120" s="41">
        <f t="shared" si="52"/>
        <v>7.8281318262696011</v>
      </c>
      <c r="Y120" s="41">
        <f t="shared" si="53"/>
        <v>7.8306371910310615</v>
      </c>
      <c r="Z120" s="30">
        <f t="shared" si="40"/>
        <v>-4.7275993165528723E-3</v>
      </c>
      <c r="AA120" s="30">
        <f t="shared" si="41"/>
        <v>5.955811496916142E-2</v>
      </c>
      <c r="AB120" s="30">
        <f t="shared" si="42"/>
        <v>-8.1460982806032796E-10</v>
      </c>
      <c r="AC120" s="30">
        <f t="shared" si="43"/>
        <v>-1.0415748838741725E-18</v>
      </c>
      <c r="AD120" s="30">
        <f t="shared" si="54"/>
        <v>1.4854846680422933E-8</v>
      </c>
      <c r="AE120" s="30">
        <f t="shared" si="55"/>
        <v>-4.3854077479302967E-3</v>
      </c>
      <c r="AF120" s="30">
        <f t="shared" si="44"/>
        <v>5.9900306537783998E-2</v>
      </c>
      <c r="AG120" s="30">
        <f t="shared" si="45"/>
        <v>-8.1416899992545674E-10</v>
      </c>
      <c r="AH120" s="30">
        <f t="shared" si="46"/>
        <v>-1.0415748838741725E-18</v>
      </c>
      <c r="AI120" s="30">
        <f t="shared" si="56"/>
        <v>1.4769398514192387E-8</v>
      </c>
    </row>
    <row r="121" spans="1:35" x14ac:dyDescent="0.3">
      <c r="A121" s="39">
        <v>198.03472222221899</v>
      </c>
      <c r="B121">
        <v>13.2</v>
      </c>
      <c r="C121">
        <v>7.62</v>
      </c>
      <c r="D121" s="39"/>
      <c r="E121" s="39"/>
      <c r="F121" s="39"/>
      <c r="G121" s="39">
        <v>198</v>
      </c>
      <c r="H121" s="40">
        <f t="shared" si="47"/>
        <v>0.13200000000000001</v>
      </c>
      <c r="I121" s="41">
        <f t="shared" si="48"/>
        <v>7.62</v>
      </c>
      <c r="J121" s="39">
        <f t="shared" ref="J121:J131" si="68">$J$119+($J$132-$J$119)*(G121-$G$119)/($G$132-$G$119)</f>
        <v>744.56455022436012</v>
      </c>
      <c r="K121">
        <v>0.123</v>
      </c>
      <c r="L121">
        <v>7.64</v>
      </c>
      <c r="M121" s="29">
        <f t="shared" si="66"/>
        <v>6.4285714285714293E-2</v>
      </c>
      <c r="N121" s="29">
        <f t="shared" si="66"/>
        <v>5.7142857142857148E-2</v>
      </c>
      <c r="O121" s="29">
        <f t="shared" si="66"/>
        <v>4.9999999999999996E-2</v>
      </c>
      <c r="P121" s="29">
        <f t="shared" si="66"/>
        <v>4.2857142857142858E-2</v>
      </c>
      <c r="Q121" s="54">
        <v>0.13200000000000001</v>
      </c>
      <c r="R121" s="54">
        <v>7.62</v>
      </c>
      <c r="S121" s="55">
        <f t="shared" si="39"/>
        <v>7.842904419278665</v>
      </c>
      <c r="T121" s="55">
        <f t="shared" si="60"/>
        <v>7.7954677342372678</v>
      </c>
      <c r="U121" s="55">
        <f t="shared" si="49"/>
        <v>7.7412848889825305</v>
      </c>
      <c r="V121" s="55">
        <f t="shared" si="50"/>
        <v>7.6782457686996244</v>
      </c>
      <c r="W121" s="55">
        <f t="shared" si="51"/>
        <v>7.8434381980851864</v>
      </c>
      <c r="X121" s="41">
        <f t="shared" si="52"/>
        <v>7.810895368140204</v>
      </c>
      <c r="Y121" s="41">
        <f t="shared" si="53"/>
        <v>7.8133494541920561</v>
      </c>
      <c r="Z121" s="30">
        <f t="shared" si="40"/>
        <v>-4.5387569034111997E-3</v>
      </c>
      <c r="AA121" s="30">
        <f t="shared" si="41"/>
        <v>5.9746957382303095E-2</v>
      </c>
      <c r="AB121" s="30">
        <f t="shared" si="42"/>
        <v>-8.5286748049483828E-10</v>
      </c>
      <c r="AC121" s="30">
        <f t="shared" si="43"/>
        <v>-1.0911736878681809E-18</v>
      </c>
      <c r="AD121" s="30">
        <f t="shared" si="54"/>
        <v>1.5456267728992757E-8</v>
      </c>
      <c r="AE121" s="30">
        <f t="shared" si="55"/>
        <v>-4.2023541183462817E-3</v>
      </c>
      <c r="AF121" s="30">
        <f t="shared" si="44"/>
        <v>6.0083360167368011E-2</v>
      </c>
      <c r="AG121" s="30">
        <f t="shared" si="45"/>
        <v>-8.5243410975779007E-10</v>
      </c>
      <c r="AH121" s="30">
        <f t="shared" si="46"/>
        <v>-1.0911736878681809E-18</v>
      </c>
      <c r="AI121" s="30">
        <f t="shared" si="56"/>
        <v>1.5369174650396088E-8</v>
      </c>
    </row>
    <row r="122" spans="1:35" x14ac:dyDescent="0.3">
      <c r="A122" s="39">
        <v>199.03125</v>
      </c>
      <c r="B122">
        <v>13.3</v>
      </c>
      <c r="C122">
        <v>7.6</v>
      </c>
      <c r="D122" s="39"/>
      <c r="E122" s="39"/>
      <c r="F122" s="39"/>
      <c r="G122" s="39">
        <v>199</v>
      </c>
      <c r="H122" s="40">
        <f t="shared" si="47"/>
        <v>0.13300000000000001</v>
      </c>
      <c r="I122" s="41">
        <f t="shared" si="48"/>
        <v>7.6</v>
      </c>
      <c r="J122" s="39">
        <f t="shared" si="68"/>
        <v>748.66062369319127</v>
      </c>
      <c r="K122">
        <v>0.124</v>
      </c>
      <c r="L122">
        <v>7.57</v>
      </c>
      <c r="M122" s="29">
        <f t="shared" si="66"/>
        <v>6.4285714285714293E-2</v>
      </c>
      <c r="N122" s="29">
        <f t="shared" si="66"/>
        <v>5.7142857142857148E-2</v>
      </c>
      <c r="O122" s="29">
        <f t="shared" si="66"/>
        <v>4.9999999999999996E-2</v>
      </c>
      <c r="P122" s="29">
        <f t="shared" si="66"/>
        <v>4.2857142857142858E-2</v>
      </c>
      <c r="Q122" s="54">
        <v>0.13300000000000001</v>
      </c>
      <c r="R122" s="54">
        <v>7.6</v>
      </c>
      <c r="S122" s="55">
        <f t="shared" si="39"/>
        <v>7.8398753162688335</v>
      </c>
      <c r="T122" s="55">
        <f t="shared" si="60"/>
        <v>7.7924164563832017</v>
      </c>
      <c r="U122" s="55">
        <f t="shared" si="49"/>
        <v>7.738210340182258</v>
      </c>
      <c r="V122" s="55">
        <f t="shared" si="50"/>
        <v>7.6751467594688005</v>
      </c>
      <c r="W122" s="55">
        <f t="shared" si="51"/>
        <v>7.8404093544532563</v>
      </c>
      <c r="X122" s="41">
        <f t="shared" si="52"/>
        <v>7.8080969750980111</v>
      </c>
      <c r="Y122" s="41">
        <f t="shared" si="53"/>
        <v>7.8105420390193361</v>
      </c>
      <c r="Z122" s="30">
        <f t="shared" si="40"/>
        <v>-4.5075782391987562E-3</v>
      </c>
      <c r="AA122" s="30">
        <f t="shared" si="41"/>
        <v>5.9778136046515537E-2</v>
      </c>
      <c r="AB122" s="30">
        <f t="shared" si="42"/>
        <v>-8.5924413602607437E-10</v>
      </c>
      <c r="AC122" s="30">
        <f t="shared" si="43"/>
        <v>-1.0994401552005155E-18</v>
      </c>
      <c r="AD122" s="30">
        <f t="shared" si="54"/>
        <v>1.5556182335127539E-8</v>
      </c>
      <c r="AE122" s="30">
        <f t="shared" si="55"/>
        <v>-4.1722140716433809E-3</v>
      </c>
      <c r="AF122" s="30">
        <f t="shared" si="44"/>
        <v>6.0113500214070914E-2</v>
      </c>
      <c r="AG122" s="30">
        <f t="shared" si="45"/>
        <v>-8.588121032875672E-10</v>
      </c>
      <c r="AH122" s="30">
        <f t="shared" si="46"/>
        <v>-1.0994401552005155E-18</v>
      </c>
      <c r="AI122" s="30">
        <f t="shared" si="56"/>
        <v>1.5468847607009881E-8</v>
      </c>
    </row>
    <row r="123" spans="1:35" x14ac:dyDescent="0.3">
      <c r="A123" s="39">
        <v>200.04166666666424</v>
      </c>
      <c r="B123">
        <v>13.1</v>
      </c>
      <c r="C123">
        <v>7.67</v>
      </c>
      <c r="D123" s="39"/>
      <c r="E123" s="39"/>
      <c r="F123" s="39"/>
      <c r="G123" s="39">
        <v>200</v>
      </c>
      <c r="H123" s="40">
        <f t="shared" si="47"/>
        <v>0.13100000000000001</v>
      </c>
      <c r="I123" s="41">
        <f t="shared" si="48"/>
        <v>7.67</v>
      </c>
      <c r="J123" s="39">
        <f t="shared" si="68"/>
        <v>752.75669716202242</v>
      </c>
      <c r="K123">
        <v>0.123</v>
      </c>
      <c r="L123">
        <v>7.63</v>
      </c>
      <c r="M123" s="29">
        <f t="shared" si="66"/>
        <v>6.4285714285714293E-2</v>
      </c>
      <c r="N123" s="29">
        <f t="shared" si="66"/>
        <v>5.7142857142857148E-2</v>
      </c>
      <c r="O123" s="29">
        <f t="shared" si="66"/>
        <v>4.9999999999999996E-2</v>
      </c>
      <c r="P123" s="29">
        <f t="shared" si="66"/>
        <v>4.2857142857142858E-2</v>
      </c>
      <c r="Q123" s="54">
        <v>0.13100000000000001</v>
      </c>
      <c r="R123" s="54">
        <v>7.67</v>
      </c>
      <c r="S123" s="55">
        <f t="shared" si="39"/>
        <v>7.8459550664848221</v>
      </c>
      <c r="T123" s="55">
        <f t="shared" si="60"/>
        <v>7.7985408259691802</v>
      </c>
      <c r="U123" s="55">
        <f t="shared" si="49"/>
        <v>7.7443815410837482</v>
      </c>
      <c r="V123" s="55">
        <f t="shared" si="50"/>
        <v>7.6813671926462117</v>
      </c>
      <c r="W123" s="55">
        <f t="shared" si="51"/>
        <v>7.846488582793878</v>
      </c>
      <c r="X123" s="41">
        <f t="shared" si="52"/>
        <v>7.8137144835801813</v>
      </c>
      <c r="Y123" s="41">
        <f t="shared" si="53"/>
        <v>7.8161774596597606</v>
      </c>
      <c r="Z123" s="30">
        <f t="shared" si="40"/>
        <v>-4.5700192152703751E-3</v>
      </c>
      <c r="AA123" s="30">
        <f t="shared" si="41"/>
        <v>5.9715695070443921E-2</v>
      </c>
      <c r="AB123" s="30">
        <f t="shared" si="42"/>
        <v>-8.464909327226456E-10</v>
      </c>
      <c r="AC123" s="30">
        <f t="shared" si="43"/>
        <v>-1.082907220535846E-18</v>
      </c>
      <c r="AD123" s="30">
        <f t="shared" si="54"/>
        <v>1.5356262113869587E-8</v>
      </c>
      <c r="AE123" s="30">
        <f t="shared" si="55"/>
        <v>-4.2325983928337323E-3</v>
      </c>
      <c r="AF123" s="30">
        <f t="shared" si="44"/>
        <v>6.0053115892880558E-2</v>
      </c>
      <c r="AG123" s="30">
        <f t="shared" si="45"/>
        <v>-8.4605625049940969E-10</v>
      </c>
      <c r="AH123" s="30">
        <f t="shared" si="46"/>
        <v>-1.082907220535846E-18</v>
      </c>
      <c r="AI123" s="30">
        <f t="shared" si="56"/>
        <v>1.5269419978649639E-8</v>
      </c>
    </row>
    <row r="124" spans="1:35" x14ac:dyDescent="0.3">
      <c r="A124" s="39">
        <v>201.03819444444525</v>
      </c>
      <c r="B124">
        <v>12.6</v>
      </c>
      <c r="C124">
        <v>7.61</v>
      </c>
      <c r="D124" s="39"/>
      <c r="E124" s="39"/>
      <c r="F124" s="39"/>
      <c r="G124" s="39">
        <v>201</v>
      </c>
      <c r="H124" s="40">
        <f t="shared" si="47"/>
        <v>0.126</v>
      </c>
      <c r="I124" s="41">
        <f t="shared" si="48"/>
        <v>7.61</v>
      </c>
      <c r="J124" s="39">
        <f t="shared" si="68"/>
        <v>756.85277063085357</v>
      </c>
      <c r="K124">
        <v>0.11899999999999999</v>
      </c>
      <c r="L124">
        <v>7.63</v>
      </c>
      <c r="M124" s="29">
        <f t="shared" si="66"/>
        <v>6.4285714285714293E-2</v>
      </c>
      <c r="N124" s="29">
        <f t="shared" si="66"/>
        <v>5.7142857142857148E-2</v>
      </c>
      <c r="O124" s="29">
        <f t="shared" si="66"/>
        <v>4.9999999999999996E-2</v>
      </c>
      <c r="P124" s="29">
        <f t="shared" si="66"/>
        <v>4.2857142857142858E-2</v>
      </c>
      <c r="Q124" s="54">
        <v>0.126</v>
      </c>
      <c r="R124" s="54">
        <v>7.61</v>
      </c>
      <c r="S124" s="55">
        <f t="shared" si="39"/>
        <v>7.8615426330702043</v>
      </c>
      <c r="T124" s="55">
        <f t="shared" si="60"/>
        <v>7.8142448393699526</v>
      </c>
      <c r="U124" s="55">
        <f t="shared" si="49"/>
        <v>7.7602078939256183</v>
      </c>
      <c r="V124" s="55">
        <f t="shared" si="50"/>
        <v>7.6973222919519539</v>
      </c>
      <c r="W124" s="55">
        <f t="shared" si="51"/>
        <v>7.862074788050224</v>
      </c>
      <c r="X124" s="41">
        <f t="shared" si="52"/>
        <v>7.8281318262696011</v>
      </c>
      <c r="Y124" s="41">
        <f t="shared" si="53"/>
        <v>7.8306371910310615</v>
      </c>
      <c r="Z124" s="30">
        <f t="shared" si="40"/>
        <v>-4.7275993165528723E-3</v>
      </c>
      <c r="AA124" s="30">
        <f t="shared" si="41"/>
        <v>5.955811496916142E-2</v>
      </c>
      <c r="AB124" s="30">
        <f t="shared" si="42"/>
        <v>-8.1460982806032796E-10</v>
      </c>
      <c r="AC124" s="30">
        <f t="shared" si="43"/>
        <v>-1.0415748838741725E-18</v>
      </c>
      <c r="AD124" s="30">
        <f t="shared" si="54"/>
        <v>1.4854846680422933E-8</v>
      </c>
      <c r="AE124" s="30">
        <f t="shared" si="55"/>
        <v>-4.3854077479302967E-3</v>
      </c>
      <c r="AF124" s="30">
        <f t="shared" si="44"/>
        <v>5.9900306537783998E-2</v>
      </c>
      <c r="AG124" s="30">
        <f t="shared" si="45"/>
        <v>-8.1416899992545674E-10</v>
      </c>
      <c r="AH124" s="30">
        <f t="shared" si="46"/>
        <v>-1.0415748838741725E-18</v>
      </c>
      <c r="AI124" s="30">
        <f t="shared" si="56"/>
        <v>1.4769398514192387E-8</v>
      </c>
    </row>
    <row r="125" spans="1:35" x14ac:dyDescent="0.3">
      <c r="A125" s="39">
        <v>202.03472222221899</v>
      </c>
      <c r="B125">
        <v>12.5</v>
      </c>
      <c r="C125">
        <v>7.59</v>
      </c>
      <c r="D125" s="39"/>
      <c r="E125" s="39"/>
      <c r="F125" s="39"/>
      <c r="G125" s="39">
        <v>202</v>
      </c>
      <c r="H125" s="40">
        <f t="shared" si="47"/>
        <v>0.125</v>
      </c>
      <c r="I125" s="41">
        <f t="shared" si="48"/>
        <v>7.59</v>
      </c>
      <c r="J125" s="39">
        <f t="shared" si="68"/>
        <v>760.94884409968472</v>
      </c>
      <c r="K125">
        <v>0.121</v>
      </c>
      <c r="L125">
        <v>7.6</v>
      </c>
      <c r="M125" s="29">
        <f t="shared" si="66"/>
        <v>6.4285714285714293E-2</v>
      </c>
      <c r="N125" s="29">
        <f t="shared" si="66"/>
        <v>5.7142857142857148E-2</v>
      </c>
      <c r="O125" s="29">
        <f t="shared" si="66"/>
        <v>4.9999999999999996E-2</v>
      </c>
      <c r="P125" s="29">
        <f t="shared" si="66"/>
        <v>4.2857142857142858E-2</v>
      </c>
      <c r="Q125" s="54">
        <v>0.125</v>
      </c>
      <c r="R125" s="54">
        <v>7.59</v>
      </c>
      <c r="S125" s="55">
        <f t="shared" si="39"/>
        <v>7.864729347286632</v>
      </c>
      <c r="T125" s="55">
        <f t="shared" si="60"/>
        <v>7.8174557254159902</v>
      </c>
      <c r="U125" s="55">
        <f t="shared" si="49"/>
        <v>7.7634441966828316</v>
      </c>
      <c r="V125" s="55">
        <f t="shared" si="50"/>
        <v>7.7005853669624305</v>
      </c>
      <c r="W125" s="55">
        <f t="shared" si="51"/>
        <v>7.8652612198020435</v>
      </c>
      <c r="X125" s="41">
        <f t="shared" si="52"/>
        <v>7.831081933067547</v>
      </c>
      <c r="Y125" s="41">
        <f t="shared" si="53"/>
        <v>7.8335953468427384</v>
      </c>
      <c r="Z125" s="30">
        <f t="shared" si="40"/>
        <v>-4.7593718663839308E-3</v>
      </c>
      <c r="AA125" s="30">
        <f t="shared" si="41"/>
        <v>5.9526342419330365E-2</v>
      </c>
      <c r="AB125" s="30">
        <f t="shared" si="42"/>
        <v>-8.0823393760197392E-10</v>
      </c>
      <c r="AC125" s="30">
        <f t="shared" si="43"/>
        <v>-1.0333084165418379E-18</v>
      </c>
      <c r="AD125" s="30">
        <f t="shared" si="54"/>
        <v>1.4754281558992665E-8</v>
      </c>
      <c r="AE125" s="30">
        <f t="shared" si="55"/>
        <v>-4.4162922401295287E-3</v>
      </c>
      <c r="AF125" s="30">
        <f t="shared" si="44"/>
        <v>5.9869422045584764E-2</v>
      </c>
      <c r="AG125" s="30">
        <f t="shared" si="45"/>
        <v>-8.077919654272566E-10</v>
      </c>
      <c r="AH125" s="30">
        <f t="shared" si="46"/>
        <v>-1.0333084165418379E-18</v>
      </c>
      <c r="AI125" s="30">
        <f t="shared" si="56"/>
        <v>1.4669139990648815E-8</v>
      </c>
    </row>
    <row r="126" spans="1:35" x14ac:dyDescent="0.3">
      <c r="A126" s="39">
        <v>203.03125</v>
      </c>
      <c r="B126">
        <v>11.8</v>
      </c>
      <c r="C126">
        <v>7.63</v>
      </c>
      <c r="D126" s="39"/>
      <c r="E126" s="39"/>
      <c r="F126" s="39"/>
      <c r="G126" s="39">
        <v>203</v>
      </c>
      <c r="H126" s="40">
        <f t="shared" si="47"/>
        <v>0.11800000000000001</v>
      </c>
      <c r="I126" s="41">
        <f t="shared" si="48"/>
        <v>7.63</v>
      </c>
      <c r="J126" s="39">
        <f t="shared" si="68"/>
        <v>765.04491756851598</v>
      </c>
      <c r="K126">
        <v>0.113</v>
      </c>
      <c r="L126">
        <v>7.61</v>
      </c>
      <c r="M126" s="29">
        <f t="shared" si="66"/>
        <v>6.4285714285714293E-2</v>
      </c>
      <c r="N126" s="29">
        <f t="shared" si="66"/>
        <v>5.7142857142857148E-2</v>
      </c>
      <c r="O126" s="29">
        <f t="shared" si="66"/>
        <v>4.9999999999999996E-2</v>
      </c>
      <c r="P126" s="29">
        <f t="shared" si="66"/>
        <v>4.2857142857142858E-2</v>
      </c>
      <c r="Q126" s="54">
        <v>0.11799999999999999</v>
      </c>
      <c r="R126" s="54">
        <v>7.63</v>
      </c>
      <c r="S126" s="55">
        <f t="shared" si="39"/>
        <v>7.887726058163711</v>
      </c>
      <c r="T126" s="55">
        <f t="shared" si="60"/>
        <v>7.8406305890648706</v>
      </c>
      <c r="U126" s="55">
        <f t="shared" si="49"/>
        <v>7.7868066177041442</v>
      </c>
      <c r="V126" s="55">
        <f t="shared" si="50"/>
        <v>7.7241456077689286</v>
      </c>
      <c r="W126" s="55">
        <f t="shared" si="51"/>
        <v>7.8882558500818094</v>
      </c>
      <c r="X126" s="41">
        <f t="shared" si="52"/>
        <v>7.8523975457563582</v>
      </c>
      <c r="Y126" s="41">
        <f t="shared" si="53"/>
        <v>7.8549630022118393</v>
      </c>
      <c r="Z126" s="30">
        <f t="shared" si="40"/>
        <v>-4.9842247053416902E-3</v>
      </c>
      <c r="AA126" s="30">
        <f t="shared" si="41"/>
        <v>5.9301489580372603E-2</v>
      </c>
      <c r="AB126" s="30">
        <f t="shared" si="42"/>
        <v>-7.6360585415094734E-10</v>
      </c>
      <c r="AC126" s="30">
        <f t="shared" si="43"/>
        <v>-9.7544314521549474E-19</v>
      </c>
      <c r="AD126" s="30">
        <f t="shared" si="54"/>
        <v>1.4047610411263423E-8</v>
      </c>
      <c r="AE126" s="30">
        <f t="shared" si="55"/>
        <v>-4.6355854901770806E-3</v>
      </c>
      <c r="AF126" s="30">
        <f t="shared" si="44"/>
        <v>5.9650128795537216E-2</v>
      </c>
      <c r="AG126" s="30">
        <f t="shared" si="45"/>
        <v>-7.6315671983830888E-10</v>
      </c>
      <c r="AH126" s="30">
        <f t="shared" si="46"/>
        <v>-9.7544314521549474E-19</v>
      </c>
      <c r="AI126" s="30">
        <f t="shared" si="56"/>
        <v>1.3964873235194555E-8</v>
      </c>
    </row>
    <row r="127" spans="1:35" x14ac:dyDescent="0.3">
      <c r="A127" s="39">
        <v>204.04166666666424</v>
      </c>
      <c r="B127">
        <v>11.4</v>
      </c>
      <c r="C127">
        <v>7.66</v>
      </c>
      <c r="D127" s="39"/>
      <c r="E127" s="39"/>
      <c r="F127" s="39"/>
      <c r="G127" s="39">
        <v>204</v>
      </c>
      <c r="H127" s="40">
        <f t="shared" si="47"/>
        <v>0.114</v>
      </c>
      <c r="I127" s="41">
        <f t="shared" si="48"/>
        <v>7.66</v>
      </c>
      <c r="J127" s="39">
        <f t="shared" si="68"/>
        <v>769.14099103734713</v>
      </c>
      <c r="K127">
        <v>0.105</v>
      </c>
      <c r="L127">
        <v>7.62</v>
      </c>
      <c r="M127" s="29">
        <f t="shared" si="66"/>
        <v>6.4285714285714293E-2</v>
      </c>
      <c r="N127" s="29">
        <f t="shared" si="66"/>
        <v>5.7142857142857148E-2</v>
      </c>
      <c r="O127" s="29">
        <f t="shared" si="66"/>
        <v>4.9999999999999996E-2</v>
      </c>
      <c r="P127" s="29">
        <f t="shared" si="66"/>
        <v>4.2857142857142858E-2</v>
      </c>
      <c r="Q127" s="54">
        <v>0.114</v>
      </c>
      <c r="R127" s="54">
        <v>7.66</v>
      </c>
      <c r="S127" s="55">
        <f t="shared" si="39"/>
        <v>7.901444062937137</v>
      </c>
      <c r="T127" s="55">
        <f t="shared" si="60"/>
        <v>7.8544580059376035</v>
      </c>
      <c r="U127" s="55">
        <f t="shared" si="49"/>
        <v>7.8007494222725127</v>
      </c>
      <c r="V127" s="55">
        <f t="shared" si="50"/>
        <v>7.7382103401822588</v>
      </c>
      <c r="W127" s="55">
        <f t="shared" si="51"/>
        <v>7.9019725781391124</v>
      </c>
      <c r="X127" s="41">
        <f t="shared" si="52"/>
        <v>7.8651346588508595</v>
      </c>
      <c r="Y127" s="41">
        <f t="shared" si="53"/>
        <v>7.8677262450617302</v>
      </c>
      <c r="Z127" s="30">
        <f t="shared" si="40"/>
        <v>-5.1146716321453347E-3</v>
      </c>
      <c r="AA127" s="30">
        <f t="shared" si="41"/>
        <v>5.9171042653568956E-2</v>
      </c>
      <c r="AB127" s="30">
        <f t="shared" si="42"/>
        <v>-7.3810661662020142E-10</v>
      </c>
      <c r="AC127" s="30">
        <f t="shared" si="43"/>
        <v>-9.4237727588615612E-19</v>
      </c>
      <c r="AD127" s="30">
        <f t="shared" si="54"/>
        <v>1.3641600948048375E-8</v>
      </c>
      <c r="AE127" s="30">
        <f t="shared" si="55"/>
        <v>-4.7634021985101093E-3</v>
      </c>
      <c r="AF127" s="30">
        <f t="shared" si="44"/>
        <v>5.9522312087204182E-2</v>
      </c>
      <c r="AG127" s="30">
        <f t="shared" si="45"/>
        <v>-7.3765409392979742E-10</v>
      </c>
      <c r="AH127" s="30">
        <f t="shared" si="46"/>
        <v>-9.4237727588615612E-19</v>
      </c>
      <c r="AI127" s="30">
        <f t="shared" si="56"/>
        <v>1.3560439172079031E-8</v>
      </c>
    </row>
    <row r="128" spans="1:35" x14ac:dyDescent="0.3">
      <c r="A128" s="39">
        <v>205.04861111110949</v>
      </c>
      <c r="B128">
        <v>11.2</v>
      </c>
      <c r="C128">
        <v>7.65</v>
      </c>
      <c r="D128" s="39"/>
      <c r="E128" s="39"/>
      <c r="F128" s="39"/>
      <c r="G128" s="39">
        <v>205</v>
      </c>
      <c r="H128" s="40">
        <f t="shared" si="47"/>
        <v>0.11199999999999999</v>
      </c>
      <c r="I128" s="41">
        <f t="shared" si="48"/>
        <v>7.65</v>
      </c>
      <c r="J128" s="39">
        <f t="shared" si="68"/>
        <v>773.23706450617829</v>
      </c>
      <c r="K128">
        <v>0.108</v>
      </c>
      <c r="L128">
        <v>7.61</v>
      </c>
      <c r="M128" s="29">
        <f t="shared" si="66"/>
        <v>6.4285714285714293E-2</v>
      </c>
      <c r="N128" s="29">
        <f t="shared" si="66"/>
        <v>5.7142857142857148E-2</v>
      </c>
      <c r="O128" s="29">
        <f t="shared" si="66"/>
        <v>4.9999999999999996E-2</v>
      </c>
      <c r="P128" s="29">
        <f t="shared" si="66"/>
        <v>4.2857142857142858E-2</v>
      </c>
      <c r="Q128" s="54">
        <v>0.112</v>
      </c>
      <c r="R128" s="54">
        <v>7.65</v>
      </c>
      <c r="S128" s="55">
        <f t="shared" si="39"/>
        <v>7.9084717207383877</v>
      </c>
      <c r="T128" s="55">
        <f t="shared" si="60"/>
        <v>7.8615426330702043</v>
      </c>
      <c r="U128" s="55">
        <f t="shared" si="49"/>
        <v>7.8078941901507619</v>
      </c>
      <c r="V128" s="55">
        <f t="shared" si="50"/>
        <v>7.7454187258331961</v>
      </c>
      <c r="W128" s="55">
        <f t="shared" si="51"/>
        <v>7.9089995714950581</v>
      </c>
      <c r="X128" s="41">
        <f t="shared" si="52"/>
        <v>7.8716661055574715</v>
      </c>
      <c r="Y128" s="41">
        <f t="shared" si="53"/>
        <v>7.8742697010551295</v>
      </c>
      <c r="Z128" s="30">
        <f t="shared" si="40"/>
        <v>-5.1804413799209281E-3</v>
      </c>
      <c r="AA128" s="30">
        <f t="shared" si="41"/>
        <v>5.9105272905793364E-2</v>
      </c>
      <c r="AB128" s="30">
        <f t="shared" si="42"/>
        <v>-7.2535770160542807E-10</v>
      </c>
      <c r="AC128" s="30">
        <f t="shared" si="43"/>
        <v>-9.2584434122148662E-19</v>
      </c>
      <c r="AD128" s="30">
        <f t="shared" si="54"/>
        <v>1.3437977031324079E-8</v>
      </c>
      <c r="AE128" s="30">
        <f t="shared" si="55"/>
        <v>-4.8280154030967788E-3</v>
      </c>
      <c r="AF128" s="30">
        <f t="shared" si="44"/>
        <v>5.9457698882617517E-2</v>
      </c>
      <c r="AG128" s="30">
        <f t="shared" si="45"/>
        <v>-7.2490368899877939E-10</v>
      </c>
      <c r="AH128" s="30">
        <f t="shared" si="46"/>
        <v>-9.2584434122148662E-19</v>
      </c>
      <c r="AI128" s="30">
        <f t="shared" si="56"/>
        <v>1.3357657355381126E-8</v>
      </c>
    </row>
    <row r="129" spans="1:35" x14ac:dyDescent="0.3">
      <c r="A129" s="39">
        <v>206.03472222221899</v>
      </c>
      <c r="B129">
        <v>10.8</v>
      </c>
      <c r="C129">
        <v>7.66</v>
      </c>
      <c r="D129" s="39">
        <v>43.7</v>
      </c>
      <c r="E129" s="39"/>
      <c r="F129" s="39"/>
      <c r="G129" s="39">
        <v>206</v>
      </c>
      <c r="H129" s="40">
        <f t="shared" si="47"/>
        <v>0.10800000000000001</v>
      </c>
      <c r="I129" s="41">
        <f t="shared" si="48"/>
        <v>7.66</v>
      </c>
      <c r="J129" s="39">
        <f t="shared" si="68"/>
        <v>777.33313797500944</v>
      </c>
      <c r="K129">
        <v>0.105</v>
      </c>
      <c r="L129">
        <v>7.64</v>
      </c>
      <c r="M129" s="29">
        <f t="shared" ref="M129:P144" si="69">M128</f>
        <v>6.4285714285714293E-2</v>
      </c>
      <c r="N129" s="29">
        <f t="shared" si="69"/>
        <v>5.7142857142857148E-2</v>
      </c>
      <c r="O129" s="29">
        <f t="shared" si="69"/>
        <v>4.9999999999999996E-2</v>
      </c>
      <c r="P129" s="29">
        <f t="shared" si="69"/>
        <v>4.2857142857142858E-2</v>
      </c>
      <c r="Q129" s="54">
        <v>0.108</v>
      </c>
      <c r="R129" s="54">
        <v>7.66</v>
      </c>
      <c r="S129" s="55">
        <f t="shared" si="39"/>
        <v>7.9228836228262693</v>
      </c>
      <c r="T129" s="55">
        <f t="shared" si="60"/>
        <v>7.8760733246348753</v>
      </c>
      <c r="U129" s="55">
        <f t="shared" si="49"/>
        <v>7.8225504158991139</v>
      </c>
      <c r="V129" s="55">
        <f t="shared" si="50"/>
        <v>7.7602078939256183</v>
      </c>
      <c r="W129" s="55">
        <f t="shared" si="51"/>
        <v>7.9234100888234931</v>
      </c>
      <c r="X129" s="41">
        <f t="shared" si="52"/>
        <v>7.8850736457376254</v>
      </c>
      <c r="Y129" s="41">
        <f t="shared" si="53"/>
        <v>7.8876990322284035</v>
      </c>
      <c r="Z129" s="30">
        <f t="shared" si="40"/>
        <v>-5.3130926394318418E-3</v>
      </c>
      <c r="AA129" s="30">
        <f t="shared" si="41"/>
        <v>5.8972621646282454E-2</v>
      </c>
      <c r="AB129" s="30">
        <f t="shared" si="42"/>
        <v>-6.998613038053041E-10</v>
      </c>
      <c r="AC129" s="30">
        <f t="shared" si="43"/>
        <v>-8.9277847189214781E-19</v>
      </c>
      <c r="AD129" s="30">
        <f t="shared" si="54"/>
        <v>1.3029458119289031E-8</v>
      </c>
      <c r="AE129" s="30">
        <f t="shared" si="55"/>
        <v>-4.9586861076534742E-3</v>
      </c>
      <c r="AF129" s="30">
        <f t="shared" si="44"/>
        <v>5.932702817806082E-2</v>
      </c>
      <c r="AG129" s="30">
        <f t="shared" si="45"/>
        <v>-6.994047397496235E-10</v>
      </c>
      <c r="AH129" s="30">
        <f t="shared" si="46"/>
        <v>-8.9277847189214781E-19</v>
      </c>
      <c r="AI129" s="30">
        <f t="shared" si="56"/>
        <v>1.2950930350645359E-8</v>
      </c>
    </row>
    <row r="130" spans="1:35" x14ac:dyDescent="0.3">
      <c r="A130" s="39">
        <v>207.03958333333139</v>
      </c>
      <c r="B130">
        <v>11.1</v>
      </c>
      <c r="C130">
        <v>7.66</v>
      </c>
      <c r="D130" s="39"/>
      <c r="E130" s="39"/>
      <c r="F130" s="39"/>
      <c r="G130" s="39">
        <v>207</v>
      </c>
      <c r="H130" s="40">
        <f t="shared" si="47"/>
        <v>0.111</v>
      </c>
      <c r="I130" s="41">
        <f t="shared" si="48"/>
        <v>7.66</v>
      </c>
      <c r="J130" s="39">
        <f t="shared" si="68"/>
        <v>781.42921144384059</v>
      </c>
      <c r="K130">
        <v>0.107</v>
      </c>
      <c r="L130">
        <v>7.66</v>
      </c>
      <c r="M130" s="29">
        <f t="shared" si="69"/>
        <v>6.4285714285714293E-2</v>
      </c>
      <c r="N130" s="29">
        <f t="shared" si="69"/>
        <v>5.7142857142857148E-2</v>
      </c>
      <c r="O130" s="29">
        <f t="shared" si="69"/>
        <v>4.9999999999999996E-2</v>
      </c>
      <c r="P130" s="29">
        <f t="shared" si="69"/>
        <v>4.2857142857142858E-2</v>
      </c>
      <c r="Q130" s="54">
        <v>0.111</v>
      </c>
      <c r="R130" s="54">
        <v>7.66</v>
      </c>
      <c r="S130" s="55">
        <f t="shared" si="39"/>
        <v>7.9120293676959665</v>
      </c>
      <c r="T130" s="55">
        <f t="shared" si="60"/>
        <v>7.8651293582827</v>
      </c>
      <c r="U130" s="55">
        <f t="shared" si="49"/>
        <v>7.8115116281823491</v>
      </c>
      <c r="V130" s="55">
        <f t="shared" si="50"/>
        <v>7.7490686703595051</v>
      </c>
      <c r="W130" s="55">
        <f t="shared" si="51"/>
        <v>7.9125568793917207</v>
      </c>
      <c r="X130" s="41">
        <f t="shared" si="52"/>
        <v>7.8749741705754293</v>
      </c>
      <c r="Y130" s="41">
        <f t="shared" si="53"/>
        <v>7.8775834967405833</v>
      </c>
      <c r="Z130" s="30">
        <f t="shared" si="40"/>
        <v>-5.2134644884155373E-3</v>
      </c>
      <c r="AA130" s="30">
        <f t="shared" si="41"/>
        <v>5.9072249797298755E-2</v>
      </c>
      <c r="AB130" s="30">
        <f t="shared" si="42"/>
        <v>-7.1898342217871171E-10</v>
      </c>
      <c r="AC130" s="30">
        <f t="shared" si="43"/>
        <v>-9.1757787388915197E-19</v>
      </c>
      <c r="AD130" s="30">
        <f t="shared" si="54"/>
        <v>1.3336007449728883E-8</v>
      </c>
      <c r="AE130" s="30">
        <f t="shared" si="55"/>
        <v>-4.8605012155545418E-3</v>
      </c>
      <c r="AF130" s="30">
        <f t="shared" si="44"/>
        <v>5.9425213070159751E-2</v>
      </c>
      <c r="AG130" s="30">
        <f t="shared" si="45"/>
        <v>-7.1852871740068438E-10</v>
      </c>
      <c r="AH130" s="30">
        <f t="shared" si="46"/>
        <v>-9.1757787388915197E-19</v>
      </c>
      <c r="AI130" s="30">
        <f t="shared" si="56"/>
        <v>1.3256122332385645E-8</v>
      </c>
    </row>
    <row r="131" spans="1:35" x14ac:dyDescent="0.3">
      <c r="A131" s="39">
        <v>208.04166666666424</v>
      </c>
      <c r="B131">
        <v>11.3</v>
      </c>
      <c r="C131">
        <v>7.65</v>
      </c>
      <c r="D131" s="39"/>
      <c r="E131" s="39"/>
      <c r="F131" s="39"/>
      <c r="G131" s="39">
        <v>208</v>
      </c>
      <c r="H131" s="40">
        <f t="shared" si="47"/>
        <v>0.113</v>
      </c>
      <c r="I131" s="41">
        <f t="shared" si="48"/>
        <v>7.65</v>
      </c>
      <c r="J131" s="39">
        <f t="shared" si="68"/>
        <v>785.52528491267174</v>
      </c>
      <c r="K131">
        <v>0.106</v>
      </c>
      <c r="L131">
        <v>7.66</v>
      </c>
      <c r="M131" s="29">
        <f t="shared" si="69"/>
        <v>6.4285714285714293E-2</v>
      </c>
      <c r="N131" s="29">
        <f t="shared" si="69"/>
        <v>5.7142857142857148E-2</v>
      </c>
      <c r="O131" s="29">
        <f t="shared" si="69"/>
        <v>4.9999999999999996E-2</v>
      </c>
      <c r="P131" s="29">
        <f t="shared" si="69"/>
        <v>4.2857142857142858E-2</v>
      </c>
      <c r="Q131" s="54">
        <v>0.113</v>
      </c>
      <c r="R131" s="54">
        <v>7.65</v>
      </c>
      <c r="S131" s="55">
        <f t="shared" si="39"/>
        <v>7.9049434483323449</v>
      </c>
      <c r="T131" s="55">
        <f t="shared" si="60"/>
        <v>7.8579856808724076</v>
      </c>
      <c r="U131" s="55">
        <f t="shared" si="49"/>
        <v>7.8043069564615797</v>
      </c>
      <c r="V131" s="55">
        <f t="shared" si="50"/>
        <v>7.7417994540920709</v>
      </c>
      <c r="W131" s="55">
        <f t="shared" si="51"/>
        <v>7.9054716335599089</v>
      </c>
      <c r="X131" s="41">
        <f t="shared" si="52"/>
        <v>7.8683864273781889</v>
      </c>
      <c r="Y131" s="41">
        <f t="shared" si="53"/>
        <v>7.8709841085812275</v>
      </c>
      <c r="Z131" s="30">
        <f t="shared" si="40"/>
        <v>-5.1475105887377609E-3</v>
      </c>
      <c r="AA131" s="30">
        <f t="shared" si="41"/>
        <v>5.9138203696976532E-2</v>
      </c>
      <c r="AB131" s="30">
        <f t="shared" si="42"/>
        <v>-7.3173209995987963E-10</v>
      </c>
      <c r="AC131" s="30">
        <f t="shared" si="43"/>
        <v>-9.3411080855382147E-19</v>
      </c>
      <c r="AD131" s="30">
        <f t="shared" si="54"/>
        <v>1.35398412561371E-8</v>
      </c>
      <c r="AE131" s="30">
        <f t="shared" si="55"/>
        <v>-4.7956493541345662E-3</v>
      </c>
      <c r="AF131" s="30">
        <f t="shared" si="44"/>
        <v>5.9490064931579725E-2</v>
      </c>
      <c r="AG131" s="30">
        <f t="shared" si="45"/>
        <v>-7.312788148821439E-10</v>
      </c>
      <c r="AH131" s="30">
        <f t="shared" si="46"/>
        <v>-9.3411080855382147E-19</v>
      </c>
      <c r="AI131" s="30">
        <f t="shared" si="56"/>
        <v>1.3459096017961161E-8</v>
      </c>
    </row>
    <row r="132" spans="1:35" x14ac:dyDescent="0.3">
      <c r="A132" s="39">
        <v>209.04166666666424</v>
      </c>
      <c r="B132">
        <v>11.3</v>
      </c>
      <c r="C132">
        <v>7.66</v>
      </c>
      <c r="D132" s="39">
        <v>33.9</v>
      </c>
      <c r="E132" s="39">
        <v>704.15771676300596</v>
      </c>
      <c r="F132" s="39">
        <v>875.08499999999992</v>
      </c>
      <c r="G132" s="39">
        <v>209</v>
      </c>
      <c r="H132" s="40">
        <f t="shared" si="47"/>
        <v>0.113</v>
      </c>
      <c r="I132" s="41">
        <f t="shared" si="48"/>
        <v>7.66</v>
      </c>
      <c r="J132" s="42">
        <f>AVERAGE(E132:F132)</f>
        <v>789.62135838150289</v>
      </c>
      <c r="K132">
        <v>0.106</v>
      </c>
      <c r="L132">
        <v>7.66</v>
      </c>
      <c r="M132" s="29">
        <f t="shared" si="69"/>
        <v>6.4285714285714293E-2</v>
      </c>
      <c r="N132" s="29">
        <f t="shared" si="69"/>
        <v>5.7142857142857148E-2</v>
      </c>
      <c r="O132" s="29">
        <f t="shared" si="69"/>
        <v>4.9999999999999996E-2</v>
      </c>
      <c r="P132" s="29">
        <f t="shared" si="69"/>
        <v>4.2857142857142858E-2</v>
      </c>
      <c r="Q132" s="54">
        <v>0.113</v>
      </c>
      <c r="R132" s="54">
        <v>7.66</v>
      </c>
      <c r="S132" s="55">
        <f t="shared" si="39"/>
        <v>7.9049434483323449</v>
      </c>
      <c r="T132" s="55">
        <f t="shared" si="60"/>
        <v>7.8579856808724076</v>
      </c>
      <c r="U132" s="55">
        <f t="shared" si="49"/>
        <v>7.8043069564615797</v>
      </c>
      <c r="V132" s="55">
        <f t="shared" si="50"/>
        <v>7.7417994540920709</v>
      </c>
      <c r="W132" s="55">
        <f t="shared" si="51"/>
        <v>7.9054716335599089</v>
      </c>
      <c r="X132" s="41">
        <f t="shared" si="52"/>
        <v>7.8683864273781889</v>
      </c>
      <c r="Y132" s="41">
        <f t="shared" si="53"/>
        <v>7.8709841085812275</v>
      </c>
      <c r="Z132" s="30">
        <f t="shared" si="40"/>
        <v>-5.1475105887377609E-3</v>
      </c>
      <c r="AA132" s="30">
        <f t="shared" si="41"/>
        <v>5.9138203696976532E-2</v>
      </c>
      <c r="AB132" s="30">
        <f t="shared" si="42"/>
        <v>-7.3173209995987963E-10</v>
      </c>
      <c r="AC132" s="30">
        <f t="shared" si="43"/>
        <v>-9.3411080855382147E-19</v>
      </c>
      <c r="AD132" s="30">
        <f t="shared" si="54"/>
        <v>1.35398412561371E-8</v>
      </c>
      <c r="AE132" s="30">
        <f t="shared" si="55"/>
        <v>-4.7956493541345662E-3</v>
      </c>
      <c r="AF132" s="30">
        <f t="shared" si="44"/>
        <v>5.9490064931579725E-2</v>
      </c>
      <c r="AG132" s="30">
        <f t="shared" si="45"/>
        <v>-7.312788148821439E-10</v>
      </c>
      <c r="AH132" s="30">
        <f t="shared" si="46"/>
        <v>-9.3411080855382147E-19</v>
      </c>
      <c r="AI132" s="30">
        <f t="shared" si="56"/>
        <v>1.3459096017961161E-8</v>
      </c>
    </row>
    <row r="133" spans="1:35" x14ac:dyDescent="0.3">
      <c r="A133" s="39">
        <v>210.05208333333576</v>
      </c>
      <c r="B133">
        <v>11.3</v>
      </c>
      <c r="C133">
        <v>7.66</v>
      </c>
      <c r="D133" s="39"/>
      <c r="E133" s="39"/>
      <c r="F133" s="39"/>
      <c r="G133" s="39">
        <v>210</v>
      </c>
      <c r="H133" s="40">
        <f t="shared" si="47"/>
        <v>0.113</v>
      </c>
      <c r="I133" s="41">
        <f t="shared" si="48"/>
        <v>7.66</v>
      </c>
      <c r="J133" s="39">
        <f>$J$132+($J$140-$J$132)*(G133-$G$132)/($G$140-$G$132)</f>
        <v>782.26237532361336</v>
      </c>
      <c r="K133">
        <v>0.107</v>
      </c>
      <c r="L133">
        <v>7.65</v>
      </c>
      <c r="M133" s="29">
        <f t="shared" si="69"/>
        <v>6.4285714285714293E-2</v>
      </c>
      <c r="N133" s="29">
        <f t="shared" si="69"/>
        <v>5.7142857142857148E-2</v>
      </c>
      <c r="O133" s="29">
        <f t="shared" si="69"/>
        <v>4.9999999999999996E-2</v>
      </c>
      <c r="P133" s="29">
        <f t="shared" si="69"/>
        <v>4.2857142857142858E-2</v>
      </c>
      <c r="Q133" s="54">
        <v>0.113</v>
      </c>
      <c r="R133" s="54">
        <v>7.66</v>
      </c>
      <c r="S133" s="55">
        <f t="shared" ref="S133:S196" si="70">-LOG10(($AS$15*Q133+(($AS$15*Q133)^2-4*M133*(-$AS$15*Q133*10^(-8.89)))^0.5)/(2*M133))</f>
        <v>7.9049434483323449</v>
      </c>
      <c r="T133" s="55">
        <f t="shared" si="60"/>
        <v>7.8579856808724076</v>
      </c>
      <c r="U133" s="55">
        <f t="shared" si="49"/>
        <v>7.8043069564615797</v>
      </c>
      <c r="V133" s="55">
        <f t="shared" si="50"/>
        <v>7.7417994540920709</v>
      </c>
      <c r="W133" s="55">
        <f t="shared" si="51"/>
        <v>7.9054716335599089</v>
      </c>
      <c r="X133" s="41">
        <f t="shared" si="52"/>
        <v>7.8683864273781889</v>
      </c>
      <c r="Y133" s="41">
        <f t="shared" si="53"/>
        <v>7.8709841085812275</v>
      </c>
      <c r="Z133" s="30">
        <f t="shared" ref="Z133:Z196" si="71">$AN$10*(1/($AM$4/10^(-S133)+1)-1/($AM$4/10^(-$AL$16)+1))</f>
        <v>-5.1475105887377609E-3</v>
      </c>
      <c r="AA133" s="30">
        <f t="shared" ref="AA133:AA196" si="72">M133+Z133</f>
        <v>5.9138203696976532E-2</v>
      </c>
      <c r="AB133" s="30">
        <f t="shared" ref="AB133:AB196" si="73">Z133*10^(-8.89)-$AS$15*Q133</f>
        <v>-7.3173209995987963E-10</v>
      </c>
      <c r="AC133" s="30">
        <f t="shared" ref="AC133:AC196" si="74">-$AS$15*Q133*10^(-8.89)</f>
        <v>-9.3411080855382147E-19</v>
      </c>
      <c r="AD133" s="30">
        <f t="shared" si="54"/>
        <v>1.35398412561371E-8</v>
      </c>
      <c r="AE133" s="30">
        <f t="shared" si="55"/>
        <v>-4.7956493541345662E-3</v>
      </c>
      <c r="AF133" s="30">
        <f t="shared" ref="AF133:AF196" si="75">M133+AE133</f>
        <v>5.9490064931579725E-2</v>
      </c>
      <c r="AG133" s="30">
        <f t="shared" ref="AG133:AG196" si="76">AE133*10^(-8.89)-$AS$15*Q133</f>
        <v>-7.312788148821439E-10</v>
      </c>
      <c r="AH133" s="30">
        <f t="shared" ref="AH133:AH196" si="77">-$AS$15*Q133*10^(-8.89)</f>
        <v>-9.3411080855382147E-19</v>
      </c>
      <c r="AI133" s="30">
        <f t="shared" si="56"/>
        <v>1.3459096017961161E-8</v>
      </c>
    </row>
    <row r="134" spans="1:35" x14ac:dyDescent="0.3">
      <c r="A134" s="39">
        <v>211.04513888889051</v>
      </c>
      <c r="B134">
        <v>11.3</v>
      </c>
      <c r="C134">
        <v>7.72</v>
      </c>
      <c r="D134" s="39">
        <v>16</v>
      </c>
      <c r="E134" s="39"/>
      <c r="F134" s="39"/>
      <c r="G134" s="39">
        <v>211</v>
      </c>
      <c r="H134" s="40">
        <f t="shared" ref="H134:H197" si="78">B134/100</f>
        <v>0.113</v>
      </c>
      <c r="I134" s="41">
        <f t="shared" ref="I134:I197" si="79">C134</f>
        <v>7.72</v>
      </c>
      <c r="J134" s="39">
        <f t="shared" ref="J134:J139" si="80">$J$132+($J$140-$J$132)*(G134-$G$132)/($G$140-$G$132)</f>
        <v>774.90339226572382</v>
      </c>
      <c r="K134">
        <v>0.10100000000000001</v>
      </c>
      <c r="L134">
        <v>7.7</v>
      </c>
      <c r="M134" s="29">
        <f t="shared" si="69"/>
        <v>6.4285714285714293E-2</v>
      </c>
      <c r="N134" s="29">
        <f t="shared" si="69"/>
        <v>5.7142857142857148E-2</v>
      </c>
      <c r="O134" s="29">
        <f t="shared" si="69"/>
        <v>4.9999999999999996E-2</v>
      </c>
      <c r="P134" s="29">
        <f t="shared" si="69"/>
        <v>4.2857142857142858E-2</v>
      </c>
      <c r="Q134" s="54">
        <v>0.113</v>
      </c>
      <c r="R134" s="54">
        <v>7.72</v>
      </c>
      <c r="S134" s="55">
        <f t="shared" si="70"/>
        <v>7.9049434483323449</v>
      </c>
      <c r="T134" s="55">
        <f t="shared" si="60"/>
        <v>7.8579856808724076</v>
      </c>
      <c r="U134" s="55">
        <f t="shared" ref="U134:U197" si="81">-LOG10(($AS$15*Q134+(($AS$15*Q134)^2-4*O134*(-$AS$15*Q134*10^(-8.89)))^0.5)/(2*O134))</f>
        <v>7.8043069564615797</v>
      </c>
      <c r="V134" s="55">
        <f t="shared" ref="V134:V197" si="82">-LOG10(($AS$15*Q134+(($AS$15*Q134)^2-4*P134*(-$AS$15*Q134*10^(-8.89)))^0.5)/(2*P134))</f>
        <v>7.7417994540920709</v>
      </c>
      <c r="W134" s="55">
        <f t="shared" ref="W134:W197" si="83">-LOG10(($S$1*Q134+($S$1*$S$1*Q134*Q134+4*$S$1*Q134*10^(-8.89))^0.5)/2)</f>
        <v>7.9054716335599089</v>
      </c>
      <c r="X134" s="41">
        <f t="shared" ref="X134:X197" si="84">-LOG10(AD134)</f>
        <v>7.8683864273781889</v>
      </c>
      <c r="Y134" s="41">
        <f t="shared" ref="Y134:Y197" si="85">-LOG(AI134)</f>
        <v>7.8709841085812275</v>
      </c>
      <c r="Z134" s="30">
        <f t="shared" si="71"/>
        <v>-5.1475105887377609E-3</v>
      </c>
      <c r="AA134" s="30">
        <f t="shared" si="72"/>
        <v>5.9138203696976532E-2</v>
      </c>
      <c r="AB134" s="30">
        <f t="shared" si="73"/>
        <v>-7.3173209995987963E-10</v>
      </c>
      <c r="AC134" s="30">
        <f t="shared" si="74"/>
        <v>-9.3411080855382147E-19</v>
      </c>
      <c r="AD134" s="30">
        <f t="shared" ref="AD134:AD197" si="86">(-AB134+(AB134*AB134-4*AA134*AC134)^0.5)/(2*AA134)</f>
        <v>1.35398412561371E-8</v>
      </c>
      <c r="AE134" s="30">
        <f t="shared" ref="AE134:AE197" si="87">$AN$10*(1/($AM$4/10^(-X134)+1)-1/($AM$4/10^(-$AL$16)+1))</f>
        <v>-4.7956493541345662E-3</v>
      </c>
      <c r="AF134" s="30">
        <f t="shared" si="75"/>
        <v>5.9490064931579725E-2</v>
      </c>
      <c r="AG134" s="30">
        <f t="shared" si="76"/>
        <v>-7.312788148821439E-10</v>
      </c>
      <c r="AH134" s="30">
        <f t="shared" si="77"/>
        <v>-9.3411080855382147E-19</v>
      </c>
      <c r="AI134" s="30">
        <f t="shared" ref="AI134:AI197" si="88">(-AG134+(AG134*AG134-4*AF134*AH134)^0.5)/(2*AF134)</f>
        <v>1.3459096017961161E-8</v>
      </c>
    </row>
    <row r="135" spans="1:35" x14ac:dyDescent="0.3">
      <c r="A135" s="39">
        <v>212.05138888888905</v>
      </c>
      <c r="B135">
        <v>11.6</v>
      </c>
      <c r="C135">
        <v>7.64</v>
      </c>
      <c r="D135" s="39"/>
      <c r="E135" s="39"/>
      <c r="F135" s="39"/>
      <c r="G135" s="39">
        <v>212</v>
      </c>
      <c r="H135" s="40">
        <f t="shared" si="78"/>
        <v>0.11599999999999999</v>
      </c>
      <c r="I135" s="41">
        <f t="shared" si="79"/>
        <v>7.64</v>
      </c>
      <c r="J135" s="39">
        <f t="shared" si="80"/>
        <v>767.54440920783441</v>
      </c>
      <c r="K135">
        <v>0.112</v>
      </c>
      <c r="L135">
        <v>7.65</v>
      </c>
      <c r="M135" s="29">
        <f t="shared" si="69"/>
        <v>6.4285714285714293E-2</v>
      </c>
      <c r="N135" s="29">
        <f t="shared" si="69"/>
        <v>5.7142857142857148E-2</v>
      </c>
      <c r="O135" s="29">
        <f t="shared" si="69"/>
        <v>4.9999999999999996E-2</v>
      </c>
      <c r="P135" s="29">
        <f t="shared" si="69"/>
        <v>4.2857142857142858E-2</v>
      </c>
      <c r="Q135" s="54">
        <v>0.11600000000000001</v>
      </c>
      <c r="R135" s="54">
        <v>7.64</v>
      </c>
      <c r="S135" s="55">
        <f t="shared" si="70"/>
        <v>7.8945300634546607</v>
      </c>
      <c r="T135" s="55">
        <f t="shared" si="60"/>
        <v>7.84748856641193</v>
      </c>
      <c r="U135" s="55">
        <f t="shared" si="81"/>
        <v>7.7937214958566585</v>
      </c>
      <c r="V135" s="55">
        <f t="shared" si="82"/>
        <v>7.7311205903151334</v>
      </c>
      <c r="W135" s="55">
        <f t="shared" si="83"/>
        <v>7.8950592254774996</v>
      </c>
      <c r="X135" s="41">
        <f t="shared" si="84"/>
        <v>7.8587130010952668</v>
      </c>
      <c r="Y135" s="41">
        <f t="shared" si="85"/>
        <v>7.8612918667459315</v>
      </c>
      <c r="Z135" s="30">
        <f t="shared" si="71"/>
        <v>-5.0492673219067691E-3</v>
      </c>
      <c r="AA135" s="30">
        <f t="shared" si="72"/>
        <v>5.9236446963807525E-2</v>
      </c>
      <c r="AB135" s="30">
        <f t="shared" si="73"/>
        <v>-7.5085600240971805E-10</v>
      </c>
      <c r="AC135" s="30">
        <f t="shared" si="74"/>
        <v>-9.5891021055082562E-19</v>
      </c>
      <c r="AD135" s="30">
        <f t="shared" si="86"/>
        <v>1.3844809963214707E-8</v>
      </c>
      <c r="AE135" s="30">
        <f t="shared" si="87"/>
        <v>-4.6992611419765769E-3</v>
      </c>
      <c r="AF135" s="30">
        <f t="shared" si="75"/>
        <v>5.9586453143737714E-2</v>
      </c>
      <c r="AG135" s="30">
        <f t="shared" si="76"/>
        <v>-7.5040510710533318E-10</v>
      </c>
      <c r="AH135" s="30">
        <f t="shared" si="77"/>
        <v>-9.5891021055082562E-19</v>
      </c>
      <c r="AI135" s="30">
        <f t="shared" si="88"/>
        <v>1.3762842289372249E-8</v>
      </c>
    </row>
    <row r="136" spans="1:35" x14ac:dyDescent="0.3">
      <c r="A136" s="39">
        <v>213.03819444444525</v>
      </c>
      <c r="B136">
        <v>10.7</v>
      </c>
      <c r="C136">
        <v>7.65</v>
      </c>
      <c r="D136" s="39"/>
      <c r="E136" s="39"/>
      <c r="F136" s="39"/>
      <c r="G136" s="39">
        <v>213</v>
      </c>
      <c r="H136" s="40">
        <f t="shared" si="78"/>
        <v>0.107</v>
      </c>
      <c r="I136" s="41">
        <f t="shared" si="79"/>
        <v>7.65</v>
      </c>
      <c r="J136" s="39">
        <f t="shared" si="80"/>
        <v>760.18542614994487</v>
      </c>
      <c r="K136">
        <v>0.11899999999999999</v>
      </c>
      <c r="L136">
        <v>7.65</v>
      </c>
      <c r="M136" s="29">
        <f t="shared" si="69"/>
        <v>6.4285714285714293E-2</v>
      </c>
      <c r="N136" s="29">
        <f t="shared" si="69"/>
        <v>5.7142857142857148E-2</v>
      </c>
      <c r="O136" s="29">
        <f t="shared" si="69"/>
        <v>4.9999999999999996E-2</v>
      </c>
      <c r="P136" s="29">
        <f t="shared" si="69"/>
        <v>4.2857142857142858E-2</v>
      </c>
      <c r="Q136" s="54">
        <v>0.107</v>
      </c>
      <c r="R136" s="54">
        <v>7.65</v>
      </c>
      <c r="S136" s="55">
        <f t="shared" si="70"/>
        <v>7.926563901968871</v>
      </c>
      <c r="T136" s="55">
        <f t="shared" si="60"/>
        <v>7.8797843628139956</v>
      </c>
      <c r="U136" s="55">
        <f t="shared" si="81"/>
        <v>7.8262939885651441</v>
      </c>
      <c r="V136" s="55">
        <f t="shared" si="82"/>
        <v>7.7639859541792244</v>
      </c>
      <c r="W136" s="55">
        <f t="shared" si="83"/>
        <v>7.92709000955535</v>
      </c>
      <c r="X136" s="41">
        <f t="shared" si="84"/>
        <v>7.8885002826819672</v>
      </c>
      <c r="Y136" s="41">
        <f t="shared" si="85"/>
        <v>7.8911306352073787</v>
      </c>
      <c r="Z136" s="30">
        <f t="shared" si="71"/>
        <v>-5.3464899716565203E-3</v>
      </c>
      <c r="AA136" s="30">
        <f t="shared" si="72"/>
        <v>5.8939224314057771E-2</v>
      </c>
      <c r="AB136" s="30">
        <f t="shared" si="73"/>
        <v>-6.9348750647214016E-10</v>
      </c>
      <c r="AC136" s="30">
        <f t="shared" si="74"/>
        <v>-8.8451200455981316E-19</v>
      </c>
      <c r="AD136" s="30">
        <f t="shared" si="86"/>
        <v>1.292705859385171E-8</v>
      </c>
      <c r="AE136" s="30">
        <f t="shared" si="87"/>
        <v>-4.9916599071403661E-3</v>
      </c>
      <c r="AF136" s="30">
        <f t="shared" si="75"/>
        <v>5.9294054378573928E-2</v>
      </c>
      <c r="AG136" s="30">
        <f t="shared" si="76"/>
        <v>-6.9303039680059997E-10</v>
      </c>
      <c r="AH136" s="30">
        <f t="shared" si="77"/>
        <v>-8.8451200455981316E-19</v>
      </c>
      <c r="AI136" s="30">
        <f t="shared" si="88"/>
        <v>1.2849001055518707E-8</v>
      </c>
    </row>
    <row r="137" spans="1:35" x14ac:dyDescent="0.3">
      <c r="A137" s="39">
        <v>214.03819444444525</v>
      </c>
      <c r="B137">
        <v>11</v>
      </c>
      <c r="C137">
        <v>7.69</v>
      </c>
      <c r="D137" s="39"/>
      <c r="E137" s="39"/>
      <c r="F137" s="39"/>
      <c r="G137" s="39">
        <v>214</v>
      </c>
      <c r="H137" s="40">
        <f t="shared" si="78"/>
        <v>0.11</v>
      </c>
      <c r="I137" s="41">
        <f t="shared" si="79"/>
        <v>7.69</v>
      </c>
      <c r="J137" s="39">
        <f t="shared" si="80"/>
        <v>752.82644309205534</v>
      </c>
      <c r="K137">
        <v>0.114</v>
      </c>
      <c r="L137">
        <v>7.67</v>
      </c>
      <c r="M137" s="29">
        <f t="shared" si="69"/>
        <v>6.4285714285714293E-2</v>
      </c>
      <c r="N137" s="29">
        <f t="shared" si="69"/>
        <v>5.7142857142857148E-2</v>
      </c>
      <c r="O137" s="29">
        <f t="shared" si="69"/>
        <v>4.9999999999999996E-2</v>
      </c>
      <c r="P137" s="29">
        <f t="shared" si="69"/>
        <v>4.2857142857142858E-2</v>
      </c>
      <c r="Q137" s="54">
        <v>0.11</v>
      </c>
      <c r="R137" s="54">
        <v>7.69</v>
      </c>
      <c r="S137" s="55">
        <f t="shared" si="70"/>
        <v>7.9156168893372909</v>
      </c>
      <c r="T137" s="55">
        <f t="shared" si="60"/>
        <v>7.8687463650875493</v>
      </c>
      <c r="U137" s="55">
        <f t="shared" si="81"/>
        <v>7.8151597884896384</v>
      </c>
      <c r="V137" s="55">
        <f t="shared" si="82"/>
        <v>7.7527498160174568</v>
      </c>
      <c r="W137" s="55">
        <f t="shared" si="83"/>
        <v>7.9161440572859201</v>
      </c>
      <c r="X137" s="41">
        <f t="shared" si="84"/>
        <v>7.878311111926533</v>
      </c>
      <c r="Y137" s="41">
        <f t="shared" si="85"/>
        <v>7.880925982161493</v>
      </c>
      <c r="Z137" s="30">
        <f t="shared" si="71"/>
        <v>-5.2465804031648338E-3</v>
      </c>
      <c r="AA137" s="30">
        <f t="shared" si="72"/>
        <v>5.9039133882549458E-2</v>
      </c>
      <c r="AB137" s="30">
        <f t="shared" si="73"/>
        <v>-7.126092623096112E-10</v>
      </c>
      <c r="AC137" s="30">
        <f t="shared" si="74"/>
        <v>-9.0931140655681731E-19</v>
      </c>
      <c r="AD137" s="30">
        <f t="shared" si="86"/>
        <v>1.3233931673896775E-8</v>
      </c>
      <c r="AE137" s="30">
        <f t="shared" si="87"/>
        <v>-4.8931076730372516E-3</v>
      </c>
      <c r="AF137" s="30">
        <f t="shared" si="75"/>
        <v>5.9392606612677042E-2</v>
      </c>
      <c r="AG137" s="30">
        <f t="shared" si="76"/>
        <v>-7.121539012234886E-10</v>
      </c>
      <c r="AH137" s="30">
        <f t="shared" si="77"/>
        <v>-9.0931140655681731E-19</v>
      </c>
      <c r="AI137" s="30">
        <f t="shared" si="88"/>
        <v>1.3154490081824048E-8</v>
      </c>
    </row>
    <row r="138" spans="1:35" x14ac:dyDescent="0.3">
      <c r="A138" s="39">
        <v>215.03819444444525</v>
      </c>
      <c r="B138">
        <v>13.6</v>
      </c>
      <c r="C138">
        <v>7.61</v>
      </c>
      <c r="D138" s="39"/>
      <c r="E138" s="39"/>
      <c r="F138" s="39"/>
      <c r="G138" s="39">
        <v>215</v>
      </c>
      <c r="H138" s="40">
        <f t="shared" si="78"/>
        <v>0.13600000000000001</v>
      </c>
      <c r="I138" s="41">
        <f t="shared" si="79"/>
        <v>7.61</v>
      </c>
      <c r="J138" s="39">
        <f t="shared" si="80"/>
        <v>745.46746003416592</v>
      </c>
      <c r="K138">
        <v>0.11700000000000001</v>
      </c>
      <c r="L138">
        <v>7.62</v>
      </c>
      <c r="M138" s="29">
        <f t="shared" si="69"/>
        <v>6.4285714285714293E-2</v>
      </c>
      <c r="N138" s="29">
        <f t="shared" si="69"/>
        <v>5.7142857142857148E-2</v>
      </c>
      <c r="O138" s="29">
        <f t="shared" si="69"/>
        <v>4.9999999999999996E-2</v>
      </c>
      <c r="P138" s="29">
        <f t="shared" si="69"/>
        <v>4.2857142857142858E-2</v>
      </c>
      <c r="Q138" s="54">
        <v>0.13600000000000001</v>
      </c>
      <c r="R138" s="54">
        <v>7.61</v>
      </c>
      <c r="S138" s="55">
        <f t="shared" si="70"/>
        <v>7.8309142511473446</v>
      </c>
      <c r="T138" s="55">
        <f t="shared" si="60"/>
        <v>7.7833904367472071</v>
      </c>
      <c r="U138" s="55">
        <f t="shared" si="81"/>
        <v>7.729116191596213</v>
      </c>
      <c r="V138" s="55">
        <f t="shared" si="82"/>
        <v>7.665981040202908</v>
      </c>
      <c r="W138" s="55">
        <f t="shared" si="83"/>
        <v>7.8314490492985751</v>
      </c>
      <c r="X138" s="41">
        <f t="shared" si="84"/>
        <v>7.7998231737942421</v>
      </c>
      <c r="Y138" s="41">
        <f t="shared" si="85"/>
        <v>7.8022404007639867</v>
      </c>
      <c r="Z138" s="30">
        <f t="shared" si="71"/>
        <v>-4.4145402765225208E-3</v>
      </c>
      <c r="AA138" s="30">
        <f t="shared" si="72"/>
        <v>5.9871174009191772E-2</v>
      </c>
      <c r="AB138" s="30">
        <f t="shared" si="73"/>
        <v>-8.7837474420665664E-10</v>
      </c>
      <c r="AC138" s="30">
        <f t="shared" si="74"/>
        <v>-1.1242395571975197E-18</v>
      </c>
      <c r="AD138" s="30">
        <f t="shared" si="86"/>
        <v>1.5855386248168986E-8</v>
      </c>
      <c r="AE138" s="30">
        <f t="shared" si="87"/>
        <v>-4.0824124706362337E-3</v>
      </c>
      <c r="AF138" s="30">
        <f t="shared" si="75"/>
        <v>6.0203301815078061E-2</v>
      </c>
      <c r="AG138" s="30">
        <f t="shared" si="76"/>
        <v>-8.7794688070961872E-10</v>
      </c>
      <c r="AH138" s="30">
        <f t="shared" si="77"/>
        <v>-1.1242395571975197E-18</v>
      </c>
      <c r="AI138" s="30">
        <f t="shared" si="88"/>
        <v>1.5767382353377256E-8</v>
      </c>
    </row>
    <row r="139" spans="1:35" x14ac:dyDescent="0.3">
      <c r="A139" s="39">
        <v>216.03819444444525</v>
      </c>
      <c r="B139">
        <v>11.7</v>
      </c>
      <c r="C139">
        <v>7.73</v>
      </c>
      <c r="D139" s="39">
        <v>45</v>
      </c>
      <c r="E139" s="39"/>
      <c r="F139" s="39"/>
      <c r="G139" s="39">
        <v>216</v>
      </c>
      <c r="H139" s="40">
        <f t="shared" si="78"/>
        <v>0.11699999999999999</v>
      </c>
      <c r="I139" s="41">
        <f t="shared" si="79"/>
        <v>7.73</v>
      </c>
      <c r="J139" s="39">
        <f t="shared" si="80"/>
        <v>738.10847697627639</v>
      </c>
      <c r="K139">
        <v>0.11700000000000001</v>
      </c>
      <c r="L139">
        <v>7.68</v>
      </c>
      <c r="M139" s="29">
        <f t="shared" si="69"/>
        <v>6.4285714285714293E-2</v>
      </c>
      <c r="N139" s="29">
        <f t="shared" si="69"/>
        <v>5.7142857142857148E-2</v>
      </c>
      <c r="O139" s="29">
        <f t="shared" si="69"/>
        <v>4.9999999999999996E-2</v>
      </c>
      <c r="P139" s="29">
        <f t="shared" si="69"/>
        <v>4.2857142857142858E-2</v>
      </c>
      <c r="Q139" s="54">
        <v>0.11700000000000001</v>
      </c>
      <c r="R139" s="54">
        <v>7.73</v>
      </c>
      <c r="S139" s="55">
        <f t="shared" si="70"/>
        <v>7.8911145335257196</v>
      </c>
      <c r="T139" s="55">
        <f t="shared" si="60"/>
        <v>7.8440458706577925</v>
      </c>
      <c r="U139" s="55">
        <f t="shared" si="81"/>
        <v>7.7902501555281356</v>
      </c>
      <c r="V139" s="55">
        <f t="shared" si="82"/>
        <v>7.7276189874450116</v>
      </c>
      <c r="W139" s="55">
        <f t="shared" si="83"/>
        <v>7.8916440125696807</v>
      </c>
      <c r="X139" s="41">
        <f t="shared" si="84"/>
        <v>7.8555422154183541</v>
      </c>
      <c r="Y139" s="41">
        <f t="shared" si="85"/>
        <v>7.8581144611603122</v>
      </c>
      <c r="Z139" s="30">
        <f t="shared" si="71"/>
        <v>-5.016701032374336E-3</v>
      </c>
      <c r="AA139" s="30">
        <f t="shared" si="72"/>
        <v>5.9269013253339956E-2</v>
      </c>
      <c r="AB139" s="30">
        <f t="shared" si="73"/>
        <v>-7.5723087033325776E-10</v>
      </c>
      <c r="AC139" s="30">
        <f t="shared" si="74"/>
        <v>-9.6717667788316028E-19</v>
      </c>
      <c r="AD139" s="30">
        <f t="shared" si="86"/>
        <v>1.3946260869898884E-8</v>
      </c>
      <c r="AE139" s="30">
        <f t="shared" si="87"/>
        <v>-4.6673655553545867E-3</v>
      </c>
      <c r="AF139" s="30">
        <f t="shared" si="75"/>
        <v>5.9618348730359705E-2</v>
      </c>
      <c r="AG139" s="30">
        <f t="shared" si="76"/>
        <v>-7.5678083906159654E-10</v>
      </c>
      <c r="AH139" s="30">
        <f t="shared" si="77"/>
        <v>-9.6717667788316028E-19</v>
      </c>
      <c r="AI139" s="30">
        <f t="shared" si="88"/>
        <v>1.386390388433271E-8</v>
      </c>
    </row>
    <row r="140" spans="1:35" x14ac:dyDescent="0.3">
      <c r="A140" s="39">
        <v>217.04166660879855</v>
      </c>
      <c r="B140">
        <v>11.9</v>
      </c>
      <c r="C140">
        <v>7.75</v>
      </c>
      <c r="D140" s="39"/>
      <c r="E140" s="39">
        <v>699.75742049469977</v>
      </c>
      <c r="F140" s="39">
        <v>761.74156734207395</v>
      </c>
      <c r="G140" s="39">
        <v>217</v>
      </c>
      <c r="H140" s="40">
        <f t="shared" si="78"/>
        <v>0.11900000000000001</v>
      </c>
      <c r="I140" s="41">
        <f t="shared" si="79"/>
        <v>7.75</v>
      </c>
      <c r="J140" s="42">
        <f>AVERAGE(E140:F140)</f>
        <v>730.74949391838686</v>
      </c>
      <c r="K140">
        <v>0.114</v>
      </c>
      <c r="L140">
        <v>7.67</v>
      </c>
      <c r="M140" s="29">
        <f t="shared" si="69"/>
        <v>6.4285714285714293E-2</v>
      </c>
      <c r="N140" s="29">
        <f t="shared" si="69"/>
        <v>5.7142857142857148E-2</v>
      </c>
      <c r="O140" s="29">
        <f t="shared" si="69"/>
        <v>4.9999999999999996E-2</v>
      </c>
      <c r="P140" s="29">
        <f t="shared" si="69"/>
        <v>4.2857142857142858E-2</v>
      </c>
      <c r="Q140" s="54">
        <v>0.11899999999999999</v>
      </c>
      <c r="R140" s="54">
        <v>7.75</v>
      </c>
      <c r="S140" s="55">
        <f t="shared" si="70"/>
        <v>7.8843642067843556</v>
      </c>
      <c r="T140" s="55">
        <f t="shared" si="60"/>
        <v>7.8372422838942253</v>
      </c>
      <c r="U140" s="55">
        <f t="shared" si="81"/>
        <v>7.7833904367472071</v>
      </c>
      <c r="V140" s="55">
        <f t="shared" si="82"/>
        <v>7.7206999968912378</v>
      </c>
      <c r="W140" s="55">
        <f t="shared" si="83"/>
        <v>7.8848943075112263</v>
      </c>
      <c r="X140" s="41">
        <f t="shared" si="84"/>
        <v>7.849278570626586</v>
      </c>
      <c r="Y140" s="41">
        <f t="shared" si="85"/>
        <v>7.851837071150916</v>
      </c>
      <c r="Z140" s="30">
        <f t="shared" si="71"/>
        <v>-4.9518378866875131E-3</v>
      </c>
      <c r="AA140" s="30">
        <f t="shared" si="72"/>
        <v>5.9333876399026778E-2</v>
      </c>
      <c r="AB140" s="30">
        <f t="shared" si="73"/>
        <v>-7.6998095327776538E-10</v>
      </c>
      <c r="AC140" s="30">
        <f t="shared" si="74"/>
        <v>-9.8370961254782958E-19</v>
      </c>
      <c r="AD140" s="30">
        <f t="shared" si="86"/>
        <v>1.414885934903028E-8</v>
      </c>
      <c r="AE140" s="30">
        <f t="shared" si="87"/>
        <v>-4.6039201294861094E-3</v>
      </c>
      <c r="AF140" s="30">
        <f t="shared" si="75"/>
        <v>5.9681794156228186E-2</v>
      </c>
      <c r="AG140" s="30">
        <f t="shared" si="76"/>
        <v>-7.6953274838302463E-10</v>
      </c>
      <c r="AH140" s="30">
        <f t="shared" si="77"/>
        <v>-9.8370961254782958E-19</v>
      </c>
      <c r="AI140" s="30">
        <f t="shared" si="88"/>
        <v>1.4065751124171265E-8</v>
      </c>
    </row>
    <row r="141" spans="1:35" x14ac:dyDescent="0.3">
      <c r="A141" s="39">
        <v>218.04166660879855</v>
      </c>
      <c r="B141">
        <v>10.7</v>
      </c>
      <c r="C141">
        <v>7.73</v>
      </c>
      <c r="D141" s="39"/>
      <c r="E141" s="39"/>
      <c r="F141" s="39"/>
      <c r="G141" s="39">
        <v>218</v>
      </c>
      <c r="H141" s="40">
        <f t="shared" si="78"/>
        <v>0.107</v>
      </c>
      <c r="I141" s="41">
        <f t="shared" si="79"/>
        <v>7.73</v>
      </c>
      <c r="J141" s="39">
        <f>$J$140+($J$147-$J$140)*(G141-$G$140)/($G$147-$G$140)</f>
        <v>723.61164284064239</v>
      </c>
      <c r="K141">
        <v>0.107</v>
      </c>
      <c r="L141">
        <v>7.66</v>
      </c>
      <c r="M141" s="29">
        <f t="shared" si="69"/>
        <v>6.4285714285714293E-2</v>
      </c>
      <c r="N141" s="29">
        <f t="shared" si="69"/>
        <v>5.7142857142857148E-2</v>
      </c>
      <c r="O141" s="29">
        <f t="shared" si="69"/>
        <v>4.9999999999999996E-2</v>
      </c>
      <c r="P141" s="29">
        <f t="shared" si="69"/>
        <v>4.2857142857142858E-2</v>
      </c>
      <c r="Q141" s="54">
        <v>0.107</v>
      </c>
      <c r="R141" s="54">
        <v>7.73</v>
      </c>
      <c r="S141" s="55">
        <f t="shared" si="70"/>
        <v>7.926563901968871</v>
      </c>
      <c r="T141" s="55">
        <f t="shared" si="60"/>
        <v>7.8797843628139956</v>
      </c>
      <c r="U141" s="55">
        <f t="shared" si="81"/>
        <v>7.8262939885651441</v>
      </c>
      <c r="V141" s="55">
        <f t="shared" si="82"/>
        <v>7.7639859541792244</v>
      </c>
      <c r="W141" s="55">
        <f t="shared" si="83"/>
        <v>7.92709000955535</v>
      </c>
      <c r="X141" s="41">
        <f t="shared" si="84"/>
        <v>7.8885002826819672</v>
      </c>
      <c r="Y141" s="41">
        <f t="shared" si="85"/>
        <v>7.8911306352073787</v>
      </c>
      <c r="Z141" s="30">
        <f t="shared" si="71"/>
        <v>-5.3464899716565203E-3</v>
      </c>
      <c r="AA141" s="30">
        <f t="shared" si="72"/>
        <v>5.8939224314057771E-2</v>
      </c>
      <c r="AB141" s="30">
        <f t="shared" si="73"/>
        <v>-6.9348750647214016E-10</v>
      </c>
      <c r="AC141" s="30">
        <f t="shared" si="74"/>
        <v>-8.8451200455981316E-19</v>
      </c>
      <c r="AD141" s="30">
        <f t="shared" si="86"/>
        <v>1.292705859385171E-8</v>
      </c>
      <c r="AE141" s="30">
        <f t="shared" si="87"/>
        <v>-4.9916599071403661E-3</v>
      </c>
      <c r="AF141" s="30">
        <f t="shared" si="75"/>
        <v>5.9294054378573928E-2</v>
      </c>
      <c r="AG141" s="30">
        <f t="shared" si="76"/>
        <v>-6.9303039680059997E-10</v>
      </c>
      <c r="AH141" s="30">
        <f t="shared" si="77"/>
        <v>-8.8451200455981316E-19</v>
      </c>
      <c r="AI141" s="30">
        <f t="shared" si="88"/>
        <v>1.2849001055518707E-8</v>
      </c>
    </row>
    <row r="142" spans="1:35" x14ac:dyDescent="0.3">
      <c r="A142" s="39">
        <v>219.0402777777781</v>
      </c>
      <c r="B142">
        <v>10.4</v>
      </c>
      <c r="C142">
        <v>7.72</v>
      </c>
      <c r="D142" s="39"/>
      <c r="E142" s="39"/>
      <c r="F142" s="39"/>
      <c r="G142" s="39">
        <v>219</v>
      </c>
      <c r="H142" s="40">
        <f t="shared" si="78"/>
        <v>0.10400000000000001</v>
      </c>
      <c r="I142" s="41">
        <f t="shared" si="79"/>
        <v>7.72</v>
      </c>
      <c r="J142" s="39">
        <f t="shared" ref="J142:J146" si="89">$J$140+($J$147-$J$140)*(G142-$G$140)/($G$147-$G$140)</f>
        <v>716.47379176289803</v>
      </c>
      <c r="K142">
        <v>0.10299999999999999</v>
      </c>
      <c r="L142">
        <v>7.66</v>
      </c>
      <c r="M142" s="29">
        <f t="shared" si="69"/>
        <v>6.4285714285714293E-2</v>
      </c>
      <c r="N142" s="29">
        <f t="shared" si="69"/>
        <v>5.7142857142857148E-2</v>
      </c>
      <c r="O142" s="29">
        <f t="shared" si="69"/>
        <v>4.9999999999999996E-2</v>
      </c>
      <c r="P142" s="29">
        <f t="shared" si="69"/>
        <v>4.2857142857142858E-2</v>
      </c>
      <c r="Q142" s="54">
        <v>0.104</v>
      </c>
      <c r="R142" s="54">
        <v>7.72</v>
      </c>
      <c r="S142" s="55">
        <f t="shared" si="70"/>
        <v>7.9377990969998082</v>
      </c>
      <c r="T142" s="55">
        <f t="shared" si="60"/>
        <v>7.8911145335257196</v>
      </c>
      <c r="U142" s="55">
        <f t="shared" si="81"/>
        <v>7.8377246921768426</v>
      </c>
      <c r="V142" s="55">
        <f t="shared" si="82"/>
        <v>7.7755233119082998</v>
      </c>
      <c r="W142" s="55">
        <f t="shared" si="83"/>
        <v>7.9383240983110044</v>
      </c>
      <c r="X142" s="41">
        <f t="shared" si="84"/>
        <v>7.898968237707952</v>
      </c>
      <c r="Y142" s="41">
        <f t="shared" si="85"/>
        <v>7.9016122821450407</v>
      </c>
      <c r="Z142" s="30">
        <f t="shared" si="71"/>
        <v>-5.447253036319254E-3</v>
      </c>
      <c r="AA142" s="30">
        <f t="shared" si="72"/>
        <v>5.8838461249395041E-2</v>
      </c>
      <c r="AB142" s="30">
        <f t="shared" si="73"/>
        <v>-6.743668501507288E-10</v>
      </c>
      <c r="AC142" s="30">
        <f t="shared" si="74"/>
        <v>-8.5971260256280901E-19</v>
      </c>
      <c r="AD142" s="30">
        <f t="shared" si="86"/>
        <v>1.261919822201849E-8</v>
      </c>
      <c r="AE142" s="30">
        <f t="shared" si="87"/>
        <v>-5.0913308309046175E-3</v>
      </c>
      <c r="AF142" s="30">
        <f t="shared" si="75"/>
        <v>5.9194383454809679E-2</v>
      </c>
      <c r="AG142" s="30">
        <f t="shared" si="76"/>
        <v>-6.7390833352916578E-10</v>
      </c>
      <c r="AH142" s="30">
        <f t="shared" si="77"/>
        <v>-8.5971260256280901E-19</v>
      </c>
      <c r="AI142" s="30">
        <f t="shared" si="88"/>
        <v>1.2542604204580294E-8</v>
      </c>
    </row>
    <row r="143" spans="1:35" x14ac:dyDescent="0.3">
      <c r="A143" s="39">
        <v>220.03958333333139</v>
      </c>
      <c r="B143">
        <v>10.3</v>
      </c>
      <c r="C143">
        <v>7.68</v>
      </c>
      <c r="D143" s="39">
        <v>43.4</v>
      </c>
      <c r="E143" s="39"/>
      <c r="F143" s="39"/>
      <c r="G143" s="39">
        <v>220</v>
      </c>
      <c r="H143" s="40">
        <f t="shared" si="78"/>
        <v>0.10300000000000001</v>
      </c>
      <c r="I143" s="41">
        <f t="shared" si="79"/>
        <v>7.68</v>
      </c>
      <c r="J143" s="39">
        <f t="shared" si="89"/>
        <v>709.33594068515356</v>
      </c>
      <c r="K143">
        <v>0.109</v>
      </c>
      <c r="L143">
        <v>7.63</v>
      </c>
      <c r="M143" s="29">
        <f t="shared" si="69"/>
        <v>6.4285714285714293E-2</v>
      </c>
      <c r="N143" s="29">
        <f t="shared" si="69"/>
        <v>5.7142857142857148E-2</v>
      </c>
      <c r="O143" s="29">
        <f t="shared" si="69"/>
        <v>4.9999999999999996E-2</v>
      </c>
      <c r="P143" s="29">
        <f t="shared" si="69"/>
        <v>4.2857142857142858E-2</v>
      </c>
      <c r="Q143" s="54">
        <v>0.10299999999999999</v>
      </c>
      <c r="R143" s="54">
        <v>7.68</v>
      </c>
      <c r="S143" s="55">
        <f t="shared" si="70"/>
        <v>7.9416109007224529</v>
      </c>
      <c r="T143" s="55">
        <f t="shared" si="60"/>
        <v>7.8949589288269628</v>
      </c>
      <c r="U143" s="55">
        <f t="shared" si="81"/>
        <v>7.8416036121660619</v>
      </c>
      <c r="V143" s="55">
        <f t="shared" si="82"/>
        <v>7.7794388886753127</v>
      </c>
      <c r="W143" s="55">
        <f t="shared" si="83"/>
        <v>7.9421355225467458</v>
      </c>
      <c r="X143" s="41">
        <f t="shared" si="84"/>
        <v>7.9025221481763079</v>
      </c>
      <c r="Y143" s="41">
        <f t="shared" si="85"/>
        <v>7.9051703437558096</v>
      </c>
      <c r="Z143" s="30">
        <f t="shared" si="71"/>
        <v>-5.4810328490277234E-3</v>
      </c>
      <c r="AA143" s="30">
        <f t="shared" si="72"/>
        <v>5.8804681436686573E-2</v>
      </c>
      <c r="AB143" s="30">
        <f t="shared" si="73"/>
        <v>-6.6799354554787663E-10</v>
      </c>
      <c r="AC143" s="30">
        <f t="shared" si="74"/>
        <v>-8.5144613523047426E-19</v>
      </c>
      <c r="AD143" s="30">
        <f t="shared" si="86"/>
        <v>1.2516354404240239E-8</v>
      </c>
      <c r="AE143" s="30">
        <f t="shared" si="87"/>
        <v>-5.1248074999193675E-3</v>
      </c>
      <c r="AF143" s="30">
        <f t="shared" si="75"/>
        <v>5.9160906785794928E-2</v>
      </c>
      <c r="AG143" s="30">
        <f t="shared" si="76"/>
        <v>-6.6753463840158602E-10</v>
      </c>
      <c r="AH143" s="30">
        <f t="shared" si="77"/>
        <v>-8.5144613523047426E-19</v>
      </c>
      <c r="AI143" s="30">
        <f t="shared" si="88"/>
        <v>1.2440265702883952E-8</v>
      </c>
    </row>
    <row r="144" spans="1:35" x14ac:dyDescent="0.3">
      <c r="A144" s="39">
        <v>221.03472222221899</v>
      </c>
      <c r="B144">
        <v>10.199999999999999</v>
      </c>
      <c r="C144">
        <v>7.66</v>
      </c>
      <c r="D144" s="39"/>
      <c r="E144" s="39"/>
      <c r="F144" s="39"/>
      <c r="G144" s="39">
        <v>221</v>
      </c>
      <c r="H144" s="40">
        <f t="shared" si="78"/>
        <v>0.10199999999999999</v>
      </c>
      <c r="I144" s="41">
        <f t="shared" si="79"/>
        <v>7.66</v>
      </c>
      <c r="J144" s="39">
        <f t="shared" si="89"/>
        <v>702.19808960740909</v>
      </c>
      <c r="K144">
        <v>0.106</v>
      </c>
      <c r="L144">
        <v>7.68</v>
      </c>
      <c r="M144" s="29">
        <f t="shared" si="69"/>
        <v>6.4285714285714293E-2</v>
      </c>
      <c r="N144" s="29">
        <f t="shared" si="69"/>
        <v>5.7142857142857148E-2</v>
      </c>
      <c r="O144" s="29">
        <f t="shared" si="69"/>
        <v>4.9999999999999996E-2</v>
      </c>
      <c r="P144" s="29">
        <f t="shared" si="69"/>
        <v>4.2857142857142858E-2</v>
      </c>
      <c r="Q144" s="54">
        <v>0.10199999999999999</v>
      </c>
      <c r="R144" s="54">
        <v>7.66</v>
      </c>
      <c r="S144" s="55">
        <f t="shared" si="70"/>
        <v>7.9454570908769506</v>
      </c>
      <c r="T144" s="55">
        <f t="shared" si="60"/>
        <v>7.8988381945796151</v>
      </c>
      <c r="U144" s="55">
        <f t="shared" si="81"/>
        <v>7.8455179289551982</v>
      </c>
      <c r="V144" s="55">
        <f t="shared" si="82"/>
        <v>7.7833904367472071</v>
      </c>
      <c r="W144" s="55">
        <f t="shared" si="83"/>
        <v>7.9459813276511246</v>
      </c>
      <c r="X144" s="41">
        <f t="shared" si="84"/>
        <v>7.9061093497462149</v>
      </c>
      <c r="Y144" s="41">
        <f t="shared" si="85"/>
        <v>7.9087614845586094</v>
      </c>
      <c r="Z144" s="30">
        <f t="shared" si="71"/>
        <v>-5.5149096276364716E-3</v>
      </c>
      <c r="AA144" s="30">
        <f t="shared" si="72"/>
        <v>5.8770804658077824E-2</v>
      </c>
      <c r="AB144" s="30">
        <f t="shared" si="73"/>
        <v>-6.6162036586130203E-10</v>
      </c>
      <c r="AC144" s="30">
        <f t="shared" si="74"/>
        <v>-8.4317966789813951E-19</v>
      </c>
      <c r="AD144" s="30">
        <f t="shared" si="86"/>
        <v>1.2413397149192434E-8</v>
      </c>
      <c r="AE144" s="30">
        <f t="shared" si="87"/>
        <v>-5.1584123096367271E-3</v>
      </c>
      <c r="AF144" s="30">
        <f t="shared" si="75"/>
        <v>5.9127301976077566E-2</v>
      </c>
      <c r="AG144" s="30">
        <f t="shared" si="76"/>
        <v>-6.6116110835120911E-10</v>
      </c>
      <c r="AH144" s="30">
        <f t="shared" si="77"/>
        <v>-8.4317966789813951E-19</v>
      </c>
      <c r="AI144" s="30">
        <f t="shared" si="88"/>
        <v>1.2337822429929918E-8</v>
      </c>
    </row>
    <row r="145" spans="1:35" x14ac:dyDescent="0.3">
      <c r="A145" s="39">
        <v>222.03472222221899</v>
      </c>
      <c r="B145">
        <v>10.3</v>
      </c>
      <c r="C145">
        <v>7.68</v>
      </c>
      <c r="D145" s="39"/>
      <c r="E145" s="39"/>
      <c r="F145" s="39"/>
      <c r="G145" s="39">
        <v>222</v>
      </c>
      <c r="H145" s="40">
        <f t="shared" si="78"/>
        <v>0.10300000000000001</v>
      </c>
      <c r="I145" s="41">
        <f t="shared" si="79"/>
        <v>7.68</v>
      </c>
      <c r="J145" s="39">
        <f t="shared" si="89"/>
        <v>695.06023852966462</v>
      </c>
      <c r="K145">
        <v>0.106</v>
      </c>
      <c r="L145">
        <v>7.66</v>
      </c>
      <c r="M145" s="29">
        <f t="shared" ref="M145:P160" si="90">M144</f>
        <v>6.4285714285714293E-2</v>
      </c>
      <c r="N145" s="29">
        <f t="shared" si="90"/>
        <v>5.7142857142857148E-2</v>
      </c>
      <c r="O145" s="29">
        <f t="shared" si="90"/>
        <v>4.9999999999999996E-2</v>
      </c>
      <c r="P145" s="29">
        <f t="shared" si="90"/>
        <v>4.2857142857142858E-2</v>
      </c>
      <c r="Q145" s="54">
        <v>0.10299999999999999</v>
      </c>
      <c r="R145" s="54">
        <v>7.68</v>
      </c>
      <c r="S145" s="55">
        <f t="shared" si="70"/>
        <v>7.9416109007224529</v>
      </c>
      <c r="T145" s="55">
        <f t="shared" ref="T145:T208" si="91">-LOG10(($AS$15*Q145+(($AS$15*Q145)^2-4*N145*(-$AS$15*Q145*10^(-8.89)))^0.5)/(2*N145))</f>
        <v>7.8949589288269628</v>
      </c>
      <c r="U145" s="55">
        <f t="shared" si="81"/>
        <v>7.8416036121660619</v>
      </c>
      <c r="V145" s="55">
        <f t="shared" si="82"/>
        <v>7.7794388886753127</v>
      </c>
      <c r="W145" s="55">
        <f t="shared" si="83"/>
        <v>7.9421355225467458</v>
      </c>
      <c r="X145" s="41">
        <f t="shared" si="84"/>
        <v>7.9025221481763079</v>
      </c>
      <c r="Y145" s="41">
        <f t="shared" si="85"/>
        <v>7.9051703437558096</v>
      </c>
      <c r="Z145" s="30">
        <f t="shared" si="71"/>
        <v>-5.4810328490277234E-3</v>
      </c>
      <c r="AA145" s="30">
        <f t="shared" si="72"/>
        <v>5.8804681436686573E-2</v>
      </c>
      <c r="AB145" s="30">
        <f t="shared" si="73"/>
        <v>-6.6799354554787663E-10</v>
      </c>
      <c r="AC145" s="30">
        <f t="shared" si="74"/>
        <v>-8.5144613523047426E-19</v>
      </c>
      <c r="AD145" s="30">
        <f t="shared" si="86"/>
        <v>1.2516354404240239E-8</v>
      </c>
      <c r="AE145" s="30">
        <f t="shared" si="87"/>
        <v>-5.1248074999193675E-3</v>
      </c>
      <c r="AF145" s="30">
        <f t="shared" si="75"/>
        <v>5.9160906785794928E-2</v>
      </c>
      <c r="AG145" s="30">
        <f t="shared" si="76"/>
        <v>-6.6753463840158602E-10</v>
      </c>
      <c r="AH145" s="30">
        <f t="shared" si="77"/>
        <v>-8.5144613523047426E-19</v>
      </c>
      <c r="AI145" s="30">
        <f t="shared" si="88"/>
        <v>1.2440265702883952E-8</v>
      </c>
    </row>
    <row r="146" spans="1:35" x14ac:dyDescent="0.3">
      <c r="A146" s="39">
        <v>223.05208333333576</v>
      </c>
      <c r="B146">
        <v>10.8</v>
      </c>
      <c r="C146">
        <v>7.66</v>
      </c>
      <c r="D146" s="39">
        <v>89</v>
      </c>
      <c r="E146" s="39"/>
      <c r="F146" s="39"/>
      <c r="G146" s="39">
        <v>223</v>
      </c>
      <c r="H146" s="40">
        <f t="shared" si="78"/>
        <v>0.10800000000000001</v>
      </c>
      <c r="I146" s="41">
        <f t="shared" si="79"/>
        <v>7.66</v>
      </c>
      <c r="J146" s="39">
        <f t="shared" si="89"/>
        <v>687.92238745192026</v>
      </c>
      <c r="K146">
        <v>0.109</v>
      </c>
      <c r="L146">
        <v>7.66</v>
      </c>
      <c r="M146" s="29">
        <f t="shared" si="90"/>
        <v>6.4285714285714293E-2</v>
      </c>
      <c r="N146" s="29">
        <f t="shared" si="90"/>
        <v>5.7142857142857148E-2</v>
      </c>
      <c r="O146" s="29">
        <f t="shared" si="90"/>
        <v>4.9999999999999996E-2</v>
      </c>
      <c r="P146" s="29">
        <f t="shared" si="90"/>
        <v>4.2857142857142858E-2</v>
      </c>
      <c r="Q146" s="54">
        <v>0.108</v>
      </c>
      <c r="R146" s="54">
        <v>7.66</v>
      </c>
      <c r="S146" s="55">
        <f t="shared" si="70"/>
        <v>7.9228836228262693</v>
      </c>
      <c r="T146" s="55">
        <f t="shared" si="91"/>
        <v>7.8760733246348753</v>
      </c>
      <c r="U146" s="55">
        <f t="shared" si="81"/>
        <v>7.8225504158991139</v>
      </c>
      <c r="V146" s="55">
        <f t="shared" si="82"/>
        <v>7.7602078939256183</v>
      </c>
      <c r="W146" s="55">
        <f t="shared" si="83"/>
        <v>7.9234100888234931</v>
      </c>
      <c r="X146" s="41">
        <f t="shared" si="84"/>
        <v>7.8850736457376254</v>
      </c>
      <c r="Y146" s="41">
        <f t="shared" si="85"/>
        <v>7.8876990322284035</v>
      </c>
      <c r="Z146" s="30">
        <f t="shared" si="71"/>
        <v>-5.3130926394318418E-3</v>
      </c>
      <c r="AA146" s="30">
        <f t="shared" si="72"/>
        <v>5.8972621646282454E-2</v>
      </c>
      <c r="AB146" s="30">
        <f t="shared" si="73"/>
        <v>-6.998613038053041E-10</v>
      </c>
      <c r="AC146" s="30">
        <f t="shared" si="74"/>
        <v>-8.9277847189214781E-19</v>
      </c>
      <c r="AD146" s="30">
        <f t="shared" si="86"/>
        <v>1.3029458119289031E-8</v>
      </c>
      <c r="AE146" s="30">
        <f t="shared" si="87"/>
        <v>-4.9586861076534742E-3</v>
      </c>
      <c r="AF146" s="30">
        <f t="shared" si="75"/>
        <v>5.932702817806082E-2</v>
      </c>
      <c r="AG146" s="30">
        <f t="shared" si="76"/>
        <v>-6.994047397496235E-10</v>
      </c>
      <c r="AH146" s="30">
        <f t="shared" si="77"/>
        <v>-8.9277847189214781E-19</v>
      </c>
      <c r="AI146" s="30">
        <f t="shared" si="88"/>
        <v>1.2950930350645359E-8</v>
      </c>
    </row>
    <row r="147" spans="1:35" x14ac:dyDescent="0.3">
      <c r="A147" s="39">
        <v>224.0625</v>
      </c>
      <c r="B147">
        <v>4.9000000000000004</v>
      </c>
      <c r="C147">
        <v>7.93</v>
      </c>
      <c r="D147" s="39"/>
      <c r="E147" s="39">
        <v>661.7263783783784</v>
      </c>
      <c r="F147" s="39">
        <v>699.84269436997317</v>
      </c>
      <c r="G147" s="39">
        <v>224</v>
      </c>
      <c r="H147" s="40">
        <f t="shared" si="78"/>
        <v>4.9000000000000002E-2</v>
      </c>
      <c r="I147" s="41">
        <f t="shared" si="79"/>
        <v>7.93</v>
      </c>
      <c r="J147" s="42">
        <f>AVERAGE(E147:F147)</f>
        <v>680.78453637417579</v>
      </c>
      <c r="K147">
        <v>6.6000000000000003E-2</v>
      </c>
      <c r="L147">
        <v>7.9</v>
      </c>
      <c r="M147" s="29">
        <f t="shared" si="90"/>
        <v>6.4285714285714293E-2</v>
      </c>
      <c r="N147" s="29">
        <f t="shared" si="90"/>
        <v>5.7142857142857148E-2</v>
      </c>
      <c r="O147" s="29">
        <f t="shared" si="90"/>
        <v>4.9999999999999996E-2</v>
      </c>
      <c r="P147" s="29">
        <f t="shared" si="90"/>
        <v>4.2857142857142858E-2</v>
      </c>
      <c r="Q147" s="54">
        <v>4.9000000000000002E-2</v>
      </c>
      <c r="R147" s="54">
        <v>7.93</v>
      </c>
      <c r="S147" s="55">
        <f t="shared" si="70"/>
        <v>8.225482031916215</v>
      </c>
      <c r="T147" s="55">
        <f t="shared" si="91"/>
        <v>8.1817909307405206</v>
      </c>
      <c r="U147" s="55">
        <f t="shared" si="81"/>
        <v>8.1316261029565773</v>
      </c>
      <c r="V147" s="55">
        <f t="shared" si="82"/>
        <v>8.0729133955810592</v>
      </c>
      <c r="W147" s="55">
        <f t="shared" si="83"/>
        <v>8.2259724589671048</v>
      </c>
      <c r="X147" s="41">
        <f t="shared" si="84"/>
        <v>8.170170991811629</v>
      </c>
      <c r="Y147" s="41">
        <f t="shared" si="85"/>
        <v>8.1726218448743282</v>
      </c>
      <c r="Z147" s="30">
        <f t="shared" si="71"/>
        <v>-7.4683583211600365E-3</v>
      </c>
      <c r="AA147" s="30">
        <f t="shared" si="72"/>
        <v>5.6817355964554256E-2</v>
      </c>
      <c r="AB147" s="30">
        <f t="shared" si="73"/>
        <v>-3.2404535939919348E-10</v>
      </c>
      <c r="AC147" s="30">
        <f t="shared" si="74"/>
        <v>-4.050568992844004E-19</v>
      </c>
      <c r="AD147" s="30">
        <f t="shared" si="86"/>
        <v>6.7581683823744685E-9</v>
      </c>
      <c r="AE147" s="30">
        <f t="shared" si="87"/>
        <v>-7.1561843378546456E-3</v>
      </c>
      <c r="AF147" s="30">
        <f t="shared" si="75"/>
        <v>5.712952994785965E-2</v>
      </c>
      <c r="AG147" s="30">
        <f t="shared" si="76"/>
        <v>-3.2364320140515008E-10</v>
      </c>
      <c r="AH147" s="30">
        <f t="shared" si="77"/>
        <v>-4.050568992844004E-19</v>
      </c>
      <c r="AI147" s="30">
        <f t="shared" si="88"/>
        <v>6.7201374370056543E-9</v>
      </c>
    </row>
    <row r="148" spans="1:35" x14ac:dyDescent="0.3">
      <c r="A148" s="39">
        <v>225.05555555555475</v>
      </c>
      <c r="B148">
        <v>3.6</v>
      </c>
      <c r="C148">
        <v>8.0399999999999991</v>
      </c>
      <c r="D148" s="39"/>
      <c r="E148" s="39"/>
      <c r="F148" s="39"/>
      <c r="G148" s="39">
        <v>225</v>
      </c>
      <c r="H148" s="40">
        <f t="shared" si="78"/>
        <v>3.6000000000000004E-2</v>
      </c>
      <c r="I148" s="41">
        <f t="shared" si="79"/>
        <v>8.0399999999999991</v>
      </c>
      <c r="J148" s="39">
        <f>$J$147+($J$154-$J$147)*(G148-$G$147)/($G$154-$G$147)</f>
        <v>678.92025724401844</v>
      </c>
      <c r="K148">
        <v>3.5000000000000003E-2</v>
      </c>
      <c r="L148">
        <v>8.1</v>
      </c>
      <c r="M148" s="29">
        <f t="shared" si="90"/>
        <v>6.4285714285714293E-2</v>
      </c>
      <c r="N148" s="29">
        <f t="shared" si="90"/>
        <v>5.7142857142857148E-2</v>
      </c>
      <c r="O148" s="29">
        <f t="shared" si="90"/>
        <v>4.9999999999999996E-2</v>
      </c>
      <c r="P148" s="29">
        <f t="shared" si="90"/>
        <v>4.2857142857142858E-2</v>
      </c>
      <c r="Q148" s="54">
        <v>3.5999999999999997E-2</v>
      </c>
      <c r="R148" s="54">
        <v>8.0399999999999991</v>
      </c>
      <c r="S148" s="55">
        <f t="shared" si="70"/>
        <v>8.3372597881744852</v>
      </c>
      <c r="T148" s="55">
        <f t="shared" si="91"/>
        <v>8.2950068800730499</v>
      </c>
      <c r="U148" s="55">
        <f t="shared" si="81"/>
        <v>8.246428473257863</v>
      </c>
      <c r="V148" s="55">
        <f t="shared" si="82"/>
        <v>8.1894778243477457</v>
      </c>
      <c r="W148" s="55">
        <f t="shared" si="83"/>
        <v>8.337733789779131</v>
      </c>
      <c r="X148" s="41">
        <f t="shared" si="84"/>
        <v>8.2767176626537022</v>
      </c>
      <c r="Y148" s="41">
        <f t="shared" si="85"/>
        <v>8.2789471126833494</v>
      </c>
      <c r="Z148" s="30">
        <f t="shared" si="71"/>
        <v>-8.0065170393921886E-3</v>
      </c>
      <c r="AA148" s="30">
        <f t="shared" si="72"/>
        <v>5.6279197246322105E-2</v>
      </c>
      <c r="AB148" s="30">
        <f t="shared" si="73"/>
        <v>-2.4131996351810438E-10</v>
      </c>
      <c r="AC148" s="30">
        <f t="shared" si="74"/>
        <v>-2.9759282396404927E-19</v>
      </c>
      <c r="AD148" s="30">
        <f t="shared" si="86"/>
        <v>5.2878890877432456E-9</v>
      </c>
      <c r="AE148" s="30">
        <f t="shared" si="87"/>
        <v>-7.7296145374219976E-3</v>
      </c>
      <c r="AF148" s="30">
        <f t="shared" si="75"/>
        <v>5.6556099748292295E-2</v>
      </c>
      <c r="AG148" s="30">
        <f t="shared" si="76"/>
        <v>-2.4096324399407858E-10</v>
      </c>
      <c r="AH148" s="30">
        <f t="shared" si="77"/>
        <v>-2.9759282396404927E-19</v>
      </c>
      <c r="AI148" s="30">
        <f t="shared" si="88"/>
        <v>5.2608132738356601E-9</v>
      </c>
    </row>
    <row r="149" spans="1:35" x14ac:dyDescent="0.3">
      <c r="A149" s="39">
        <v>226.04861111110949</v>
      </c>
      <c r="B149">
        <v>2.7</v>
      </c>
      <c r="C149">
        <v>8.1</v>
      </c>
      <c r="D149" s="39"/>
      <c r="E149" s="39"/>
      <c r="F149" s="39"/>
      <c r="G149" s="39">
        <v>226</v>
      </c>
      <c r="H149" s="40">
        <f t="shared" si="78"/>
        <v>2.7000000000000003E-2</v>
      </c>
      <c r="I149" s="41">
        <f t="shared" si="79"/>
        <v>8.1</v>
      </c>
      <c r="J149" s="39">
        <f t="shared" ref="J149:J153" si="92">$J$147+($J$154-$J$147)*(G149-$G$147)/($G$154-$G$147)</f>
        <v>677.05597811386122</v>
      </c>
      <c r="K149">
        <v>2.5000000000000001E-2</v>
      </c>
      <c r="L149">
        <v>8.1199999999999992</v>
      </c>
      <c r="M149" s="29">
        <f t="shared" si="90"/>
        <v>6.4285714285714293E-2</v>
      </c>
      <c r="N149" s="29">
        <f t="shared" si="90"/>
        <v>5.7142857142857148E-2</v>
      </c>
      <c r="O149" s="29">
        <f t="shared" si="90"/>
        <v>4.9999999999999996E-2</v>
      </c>
      <c r="P149" s="29">
        <f t="shared" si="90"/>
        <v>4.2857142857142858E-2</v>
      </c>
      <c r="Q149" s="54">
        <v>2.7E-2</v>
      </c>
      <c r="R149" s="54">
        <v>8.1</v>
      </c>
      <c r="S149" s="55">
        <f t="shared" si="70"/>
        <v>8.4380588162488728</v>
      </c>
      <c r="T149" s="55">
        <f t="shared" si="91"/>
        <v>8.3972051780639525</v>
      </c>
      <c r="U149" s="55">
        <f t="shared" si="81"/>
        <v>8.3501916099416622</v>
      </c>
      <c r="V149" s="55">
        <f t="shared" si="82"/>
        <v>8.2950068800730499</v>
      </c>
      <c r="W149" s="55">
        <f t="shared" si="83"/>
        <v>8.4385169393849591</v>
      </c>
      <c r="X149" s="41">
        <f t="shared" si="84"/>
        <v>8.3729991043046024</v>
      </c>
      <c r="Y149" s="41">
        <f t="shared" si="85"/>
        <v>8.3750201756956884</v>
      </c>
      <c r="Z149" s="30">
        <f t="shared" si="71"/>
        <v>-8.3993512598446209E-3</v>
      </c>
      <c r="AA149" s="30">
        <f t="shared" si="72"/>
        <v>5.5886363025869676E-2</v>
      </c>
      <c r="AB149" s="30">
        <f t="shared" si="73"/>
        <v>-1.8407463914362095E-10</v>
      </c>
      <c r="AC149" s="30">
        <f t="shared" si="74"/>
        <v>-2.2319461797303695E-19</v>
      </c>
      <c r="AD149" s="30">
        <f t="shared" si="86"/>
        <v>4.2364383977799446E-9</v>
      </c>
      <c r="AE149" s="30">
        <f t="shared" si="87"/>
        <v>-8.1550301608904353E-3</v>
      </c>
      <c r="AF149" s="30">
        <f t="shared" si="75"/>
        <v>5.613068412482386E-2</v>
      </c>
      <c r="AG149" s="30">
        <f t="shared" si="76"/>
        <v>-1.8375989259742405E-10</v>
      </c>
      <c r="AH149" s="30">
        <f t="shared" si="77"/>
        <v>-2.2319461797303695E-19</v>
      </c>
      <c r="AI149" s="30">
        <f t="shared" si="88"/>
        <v>4.216769134428506E-9</v>
      </c>
    </row>
    <row r="150" spans="1:35" x14ac:dyDescent="0.3">
      <c r="A150" s="39">
        <v>227.03125</v>
      </c>
      <c r="B150">
        <v>1.8</v>
      </c>
      <c r="C150">
        <v>8.3000000000000007</v>
      </c>
      <c r="D150" s="39">
        <v>222.3</v>
      </c>
      <c r="E150" s="39"/>
      <c r="F150" s="39"/>
      <c r="G150" s="39">
        <v>227</v>
      </c>
      <c r="H150" s="40">
        <f t="shared" si="78"/>
        <v>1.8000000000000002E-2</v>
      </c>
      <c r="I150" s="41">
        <f t="shared" si="79"/>
        <v>8.3000000000000007</v>
      </c>
      <c r="J150" s="39">
        <f t="shared" si="92"/>
        <v>675.19169898370387</v>
      </c>
      <c r="K150">
        <v>2.4E-2</v>
      </c>
      <c r="L150">
        <v>8.3000000000000007</v>
      </c>
      <c r="M150" s="29">
        <f t="shared" si="90"/>
        <v>6.4285714285714293E-2</v>
      </c>
      <c r="N150" s="29">
        <f t="shared" si="90"/>
        <v>5.7142857142857148E-2</v>
      </c>
      <c r="O150" s="29">
        <f t="shared" si="90"/>
        <v>4.9999999999999996E-2</v>
      </c>
      <c r="P150" s="29">
        <f t="shared" si="90"/>
        <v>4.2857142857142858E-2</v>
      </c>
      <c r="Q150" s="54">
        <v>1.7999999999999999E-2</v>
      </c>
      <c r="R150" s="54">
        <v>8.3000000000000007</v>
      </c>
      <c r="S150" s="55">
        <f t="shared" si="70"/>
        <v>8.5742742853691531</v>
      </c>
      <c r="T150" s="55">
        <f t="shared" si="91"/>
        <v>8.5354084636565801</v>
      </c>
      <c r="U150" s="55">
        <f t="shared" si="81"/>
        <v>8.49065147659004</v>
      </c>
      <c r="V150" s="55">
        <f t="shared" si="82"/>
        <v>8.4380588162488728</v>
      </c>
      <c r="W150" s="55">
        <f t="shared" si="83"/>
        <v>8.5747100071701468</v>
      </c>
      <c r="X150" s="41">
        <f t="shared" si="84"/>
        <v>8.5029276289363303</v>
      </c>
      <c r="Y150" s="41">
        <f t="shared" si="85"/>
        <v>8.5046910906826199</v>
      </c>
      <c r="Z150" s="30">
        <f t="shared" si="71"/>
        <v>-8.816075850463569E-3</v>
      </c>
      <c r="AA150" s="30">
        <f t="shared" si="72"/>
        <v>5.5469638435250726E-2</v>
      </c>
      <c r="AB150" s="30">
        <f t="shared" si="73"/>
        <v>-1.268600915277943E-10</v>
      </c>
      <c r="AC150" s="30">
        <f t="shared" si="74"/>
        <v>-1.4879641198202464E-19</v>
      </c>
      <c r="AD150" s="30">
        <f t="shared" si="86"/>
        <v>3.1410320735237975E-9</v>
      </c>
      <c r="AE150" s="30">
        <f t="shared" si="87"/>
        <v>-8.612572540109515E-3</v>
      </c>
      <c r="AF150" s="30">
        <f t="shared" si="75"/>
        <v>5.5673141745604782E-2</v>
      </c>
      <c r="AG150" s="30">
        <f t="shared" si="76"/>
        <v>-1.2659792847946263E-10</v>
      </c>
      <c r="AH150" s="30">
        <f t="shared" si="77"/>
        <v>-1.4879641198202464E-19</v>
      </c>
      <c r="AI150" s="30">
        <f t="shared" si="88"/>
        <v>3.128303707065089E-9</v>
      </c>
    </row>
    <row r="151" spans="1:35" x14ac:dyDescent="0.3">
      <c r="A151" s="39">
        <v>228.0402777777781</v>
      </c>
      <c r="B151">
        <v>1.3</v>
      </c>
      <c r="C151">
        <v>8.3699999999999992</v>
      </c>
      <c r="D151" s="39"/>
      <c r="E151" s="39"/>
      <c r="F151" s="39"/>
      <c r="G151" s="39">
        <v>228</v>
      </c>
      <c r="H151" s="40">
        <f t="shared" si="78"/>
        <v>1.3000000000000001E-2</v>
      </c>
      <c r="I151" s="41">
        <f t="shared" si="79"/>
        <v>8.3699999999999992</v>
      </c>
      <c r="J151" s="39">
        <f t="shared" si="92"/>
        <v>673.32741985354664</v>
      </c>
      <c r="K151">
        <v>1.4E-2</v>
      </c>
      <c r="L151">
        <v>8.31</v>
      </c>
      <c r="M151" s="29">
        <f t="shared" si="90"/>
        <v>6.4285714285714293E-2</v>
      </c>
      <c r="N151" s="29">
        <f t="shared" si="90"/>
        <v>5.7142857142857148E-2</v>
      </c>
      <c r="O151" s="29">
        <f t="shared" si="90"/>
        <v>4.9999999999999996E-2</v>
      </c>
      <c r="P151" s="29">
        <f t="shared" si="90"/>
        <v>4.2857142857142858E-2</v>
      </c>
      <c r="Q151" s="54">
        <v>1.2999999999999999E-2</v>
      </c>
      <c r="R151" s="54">
        <v>8.3699999999999992</v>
      </c>
      <c r="S151" s="55">
        <f t="shared" si="70"/>
        <v>8.67873282173802</v>
      </c>
      <c r="T151" s="55">
        <f t="shared" si="91"/>
        <v>8.6414134460576459</v>
      </c>
      <c r="U151" s="55">
        <f t="shared" si="81"/>
        <v>8.5984368423526636</v>
      </c>
      <c r="V151" s="55">
        <f t="shared" si="82"/>
        <v>8.5479241855649111</v>
      </c>
      <c r="W151" s="55">
        <f t="shared" si="83"/>
        <v>8.6791512280131986</v>
      </c>
      <c r="X151" s="41">
        <f t="shared" si="84"/>
        <v>8.6019991269007239</v>
      </c>
      <c r="Y151" s="41">
        <f t="shared" si="85"/>
        <v>8.6035997965714426</v>
      </c>
      <c r="Z151" s="30">
        <f t="shared" si="71"/>
        <v>-9.063645227351232E-3</v>
      </c>
      <c r="AA151" s="30">
        <f t="shared" si="72"/>
        <v>5.5222069058363063E-2</v>
      </c>
      <c r="AB151" s="30">
        <f t="shared" si="73"/>
        <v>-9.5094915509432226E-11</v>
      </c>
      <c r="AC151" s="30">
        <f t="shared" si="74"/>
        <v>-1.0746407532035113E-19</v>
      </c>
      <c r="AD151" s="30">
        <f t="shared" si="86"/>
        <v>2.5003503883592399E-9</v>
      </c>
      <c r="AE151" s="30">
        <f t="shared" si="87"/>
        <v>-8.8872514600322056E-3</v>
      </c>
      <c r="AF151" s="30">
        <f t="shared" si="75"/>
        <v>5.5398462825682088E-2</v>
      </c>
      <c r="AG151" s="30">
        <f t="shared" si="76"/>
        <v>-9.4867676317762034E-11</v>
      </c>
      <c r="AH151" s="30">
        <f t="shared" si="77"/>
        <v>-1.0746407532035113E-19</v>
      </c>
      <c r="AI151" s="30">
        <f t="shared" si="88"/>
        <v>2.4911518634479308E-9</v>
      </c>
    </row>
    <row r="152" spans="1:35" x14ac:dyDescent="0.3">
      <c r="A152" s="39">
        <v>229.04166660879855</v>
      </c>
      <c r="B152">
        <v>1.1000000000000001</v>
      </c>
      <c r="C152">
        <v>8.32</v>
      </c>
      <c r="D152" s="39"/>
      <c r="E152" s="39"/>
      <c r="F152" s="39"/>
      <c r="G152" s="39">
        <v>229</v>
      </c>
      <c r="H152" s="40">
        <f t="shared" si="78"/>
        <v>1.1000000000000001E-2</v>
      </c>
      <c r="I152" s="41">
        <f t="shared" si="79"/>
        <v>8.32</v>
      </c>
      <c r="J152" s="39">
        <f t="shared" si="92"/>
        <v>671.4631407233893</v>
      </c>
      <c r="K152">
        <v>1.0999999999999999E-2</v>
      </c>
      <c r="L152">
        <v>8.39</v>
      </c>
      <c r="M152" s="29">
        <f t="shared" si="90"/>
        <v>6.4285714285714293E-2</v>
      </c>
      <c r="N152" s="29">
        <f t="shared" si="90"/>
        <v>5.7142857142857148E-2</v>
      </c>
      <c r="O152" s="29">
        <f t="shared" si="90"/>
        <v>4.9999999999999996E-2</v>
      </c>
      <c r="P152" s="29">
        <f t="shared" si="90"/>
        <v>4.2857142857142858E-2</v>
      </c>
      <c r="Q152" s="54">
        <v>1.0999999999999999E-2</v>
      </c>
      <c r="R152" s="54">
        <v>8.32</v>
      </c>
      <c r="S152" s="55">
        <f t="shared" si="70"/>
        <v>8.7307414952853737</v>
      </c>
      <c r="T152" s="55">
        <f t="shared" si="91"/>
        <v>8.6941834888357086</v>
      </c>
      <c r="U152" s="55">
        <f t="shared" si="81"/>
        <v>8.652090703952803</v>
      </c>
      <c r="V152" s="55">
        <f t="shared" si="82"/>
        <v>8.6026211069617187</v>
      </c>
      <c r="W152" s="55">
        <f t="shared" si="83"/>
        <v>8.7311514084740729</v>
      </c>
      <c r="X152" s="41">
        <f t="shared" si="84"/>
        <v>8.651009945116737</v>
      </c>
      <c r="Y152" s="41">
        <f t="shared" si="85"/>
        <v>8.6525431462930058</v>
      </c>
      <c r="Z152" s="30">
        <f t="shared" si="71"/>
        <v>-9.167674925341136E-3</v>
      </c>
      <c r="AA152" s="30">
        <f t="shared" si="72"/>
        <v>5.5118039360373156E-2</v>
      </c>
      <c r="AB152" s="30">
        <f t="shared" si="73"/>
        <v>-8.2395288858370273E-11</v>
      </c>
      <c r="AC152" s="30">
        <f t="shared" si="74"/>
        <v>-9.0931140655681734E-20</v>
      </c>
      <c r="AD152" s="30">
        <f t="shared" si="86"/>
        <v>2.2335210757791924E-9</v>
      </c>
      <c r="AE152" s="30">
        <f t="shared" si="87"/>
        <v>-9.0032355693631331E-3</v>
      </c>
      <c r="AF152" s="30">
        <f t="shared" si="75"/>
        <v>5.5282478716351162E-2</v>
      </c>
      <c r="AG152" s="30">
        <f t="shared" si="76"/>
        <v>-8.2183449931750913E-11</v>
      </c>
      <c r="AH152" s="30">
        <f t="shared" si="77"/>
        <v>-9.0931140655681734E-20</v>
      </c>
      <c r="AI152" s="30">
        <f t="shared" si="88"/>
        <v>2.2256499199160951E-9</v>
      </c>
    </row>
    <row r="153" spans="1:35" x14ac:dyDescent="0.3">
      <c r="A153" s="39">
        <v>230.0625</v>
      </c>
      <c r="B153">
        <v>0.9</v>
      </c>
      <c r="C153">
        <v>8.2899999999999991</v>
      </c>
      <c r="D153" s="39">
        <v>258.5</v>
      </c>
      <c r="E153" s="39"/>
      <c r="F153" s="39"/>
      <c r="G153" s="39">
        <v>230</v>
      </c>
      <c r="H153" s="40">
        <f t="shared" si="78"/>
        <v>9.0000000000000011E-3</v>
      </c>
      <c r="I153" s="41">
        <f t="shared" si="79"/>
        <v>8.2899999999999991</v>
      </c>
      <c r="J153" s="39">
        <f t="shared" si="92"/>
        <v>669.59886159323207</v>
      </c>
      <c r="K153">
        <v>8.0000000000000002E-3</v>
      </c>
      <c r="L153">
        <v>8.41</v>
      </c>
      <c r="M153" s="29">
        <f t="shared" si="90"/>
        <v>6.4285714285714293E-2</v>
      </c>
      <c r="N153" s="29">
        <f t="shared" si="90"/>
        <v>5.7142857142857148E-2</v>
      </c>
      <c r="O153" s="29">
        <f t="shared" si="90"/>
        <v>4.9999999999999996E-2</v>
      </c>
      <c r="P153" s="29">
        <f t="shared" si="90"/>
        <v>4.2857142857142858E-2</v>
      </c>
      <c r="Q153" s="54">
        <v>8.9999999999999993E-3</v>
      </c>
      <c r="R153" s="54">
        <v>8.2899999999999991</v>
      </c>
      <c r="S153" s="55">
        <f t="shared" si="70"/>
        <v>8.7918362673501509</v>
      </c>
      <c r="T153" s="55">
        <f t="shared" si="91"/>
        <v>8.7561557494974487</v>
      </c>
      <c r="U153" s="55">
        <f t="shared" si="81"/>
        <v>8.715087074366723</v>
      </c>
      <c r="V153" s="55">
        <f t="shared" si="82"/>
        <v>8.6668341961690682</v>
      </c>
      <c r="W153" s="55">
        <f t="shared" si="83"/>
        <v>8.7922364158861903</v>
      </c>
      <c r="X153" s="41">
        <f t="shared" si="84"/>
        <v>8.7082216000234123</v>
      </c>
      <c r="Y153" s="41">
        <f t="shared" si="85"/>
        <v>8.7096877554710357</v>
      </c>
      <c r="Z153" s="30">
        <f t="shared" si="71"/>
        <v>-9.2757784220885015E-3</v>
      </c>
      <c r="AA153" s="30">
        <f t="shared" si="72"/>
        <v>5.5009935863625792E-2</v>
      </c>
      <c r="AB153" s="30">
        <f t="shared" si="73"/>
        <v>-6.9700910276731307E-11</v>
      </c>
      <c r="AC153" s="30">
        <f t="shared" si="74"/>
        <v>-7.4398205991012318E-20</v>
      </c>
      <c r="AD153" s="30">
        <f t="shared" si="86"/>
        <v>1.9578454222671901E-9</v>
      </c>
      <c r="AE153" s="30">
        <f t="shared" si="87"/>
        <v>-9.124062665435204E-3</v>
      </c>
      <c r="AF153" s="30">
        <f t="shared" si="75"/>
        <v>5.5161651620279091E-2</v>
      </c>
      <c r="AG153" s="30">
        <f t="shared" si="76"/>
        <v>-6.9505462521237916E-11</v>
      </c>
      <c r="AH153" s="30">
        <f t="shared" si="77"/>
        <v>-7.4398205991012318E-20</v>
      </c>
      <c r="AI153" s="30">
        <f t="shared" si="88"/>
        <v>1.9512469828206173E-9</v>
      </c>
    </row>
    <row r="154" spans="1:35" x14ac:dyDescent="0.3">
      <c r="A154" s="39">
        <v>231.05555555555475</v>
      </c>
      <c r="B154">
        <v>1.4</v>
      </c>
      <c r="C154">
        <v>8.26</v>
      </c>
      <c r="D154" s="39"/>
      <c r="E154" s="39">
        <v>659.4728210526315</v>
      </c>
      <c r="F154" s="39">
        <v>675.99634387351784</v>
      </c>
      <c r="G154" s="39">
        <v>231</v>
      </c>
      <c r="H154" s="40">
        <f t="shared" si="78"/>
        <v>1.3999999999999999E-2</v>
      </c>
      <c r="I154" s="41">
        <f t="shared" si="79"/>
        <v>8.26</v>
      </c>
      <c r="J154" s="42">
        <f>AVERAGE(E154:F154)</f>
        <v>667.73458246307473</v>
      </c>
      <c r="K154">
        <v>7.0000000000000001E-3</v>
      </c>
      <c r="L154">
        <v>8.41</v>
      </c>
      <c r="M154" s="29">
        <f t="shared" si="90"/>
        <v>6.4285714285714293E-2</v>
      </c>
      <c r="N154" s="29">
        <f t="shared" si="90"/>
        <v>5.7142857142857148E-2</v>
      </c>
      <c r="O154" s="29">
        <f t="shared" si="90"/>
        <v>4.9999999999999996E-2</v>
      </c>
      <c r="P154" s="29">
        <f t="shared" si="90"/>
        <v>4.2857142857142858E-2</v>
      </c>
      <c r="Q154" s="54">
        <v>1.4E-2</v>
      </c>
      <c r="R154" s="54">
        <v>8.26</v>
      </c>
      <c r="S154" s="55">
        <f t="shared" si="70"/>
        <v>8.655315545217066</v>
      </c>
      <c r="T154" s="55">
        <f t="shared" si="91"/>
        <v>8.6176505523373077</v>
      </c>
      <c r="U154" s="55">
        <f t="shared" si="81"/>
        <v>8.5742742853691531</v>
      </c>
      <c r="V154" s="55">
        <f t="shared" si="82"/>
        <v>8.5232921847334815</v>
      </c>
      <c r="W154" s="55">
        <f t="shared" si="83"/>
        <v>8.6557378135725624</v>
      </c>
      <c r="X154" s="41">
        <f t="shared" si="84"/>
        <v>8.5798546216605498</v>
      </c>
      <c r="Y154" s="41">
        <f t="shared" si="85"/>
        <v>8.5814887046542783</v>
      </c>
      <c r="Z154" s="30">
        <f t="shared" si="71"/>
        <v>-9.0128553911947296E-3</v>
      </c>
      <c r="AA154" s="30">
        <f t="shared" si="72"/>
        <v>5.5272858894519564E-2</v>
      </c>
      <c r="AB154" s="30">
        <f t="shared" si="73"/>
        <v>-1.0144630695720316E-10</v>
      </c>
      <c r="AC154" s="30">
        <f t="shared" si="74"/>
        <v>-1.1573054265268583E-19</v>
      </c>
      <c r="AD154" s="30">
        <f t="shared" si="86"/>
        <v>2.631148610961029E-9</v>
      </c>
      <c r="AE154" s="30">
        <f t="shared" si="87"/>
        <v>-8.8307401135565202E-3</v>
      </c>
      <c r="AF154" s="30">
        <f t="shared" si="75"/>
        <v>5.5454974172157771E-2</v>
      </c>
      <c r="AG154" s="30">
        <f t="shared" si="76"/>
        <v>-1.0121169703242928E-10</v>
      </c>
      <c r="AH154" s="30">
        <f t="shared" si="77"/>
        <v>-1.1573054265268583E-19</v>
      </c>
      <c r="AI154" s="30">
        <f t="shared" si="88"/>
        <v>2.6212672129630405E-9</v>
      </c>
    </row>
    <row r="155" spans="1:35" x14ac:dyDescent="0.3">
      <c r="A155" s="39">
        <v>232.05555555555475</v>
      </c>
      <c r="B155">
        <v>2.5</v>
      </c>
      <c r="C155">
        <v>8.14</v>
      </c>
      <c r="D155" s="39"/>
      <c r="E155" s="39"/>
      <c r="F155" s="39"/>
      <c r="G155" s="39">
        <v>232</v>
      </c>
      <c r="H155" s="40">
        <f t="shared" si="78"/>
        <v>2.5000000000000001E-2</v>
      </c>
      <c r="I155" s="41">
        <f t="shared" si="79"/>
        <v>8.14</v>
      </c>
      <c r="J155" s="39">
        <f>$J$154+($J$161-$J$154)*(G155-$G$154)/($G$161-$G$154)</f>
        <v>664.8948672570624</v>
      </c>
      <c r="K155">
        <v>5.0000000000000001E-3</v>
      </c>
      <c r="L155">
        <v>8.48</v>
      </c>
      <c r="M155" s="29">
        <f t="shared" si="90"/>
        <v>6.4285714285714293E-2</v>
      </c>
      <c r="N155" s="29">
        <f t="shared" si="90"/>
        <v>5.7142857142857148E-2</v>
      </c>
      <c r="O155" s="29">
        <f t="shared" si="90"/>
        <v>4.9999999999999996E-2</v>
      </c>
      <c r="P155" s="29">
        <f t="shared" si="90"/>
        <v>4.2857142857142858E-2</v>
      </c>
      <c r="Q155" s="54">
        <v>2.5000000000000001E-2</v>
      </c>
      <c r="R155" s="54">
        <v>8.14</v>
      </c>
      <c r="S155" s="55">
        <f t="shared" si="70"/>
        <v>8.4644402376459489</v>
      </c>
      <c r="T155" s="55">
        <f t="shared" si="91"/>
        <v>8.423965035580979</v>
      </c>
      <c r="U155" s="55">
        <f t="shared" si="81"/>
        <v>8.377378127285489</v>
      </c>
      <c r="V155" s="55">
        <f t="shared" si="82"/>
        <v>8.3226794786069327</v>
      </c>
      <c r="W155" s="55">
        <f t="shared" si="83"/>
        <v>8.4648940825658165</v>
      </c>
      <c r="X155" s="41">
        <f t="shared" si="84"/>
        <v>8.3981962771119587</v>
      </c>
      <c r="Y155" s="41">
        <f t="shared" si="85"/>
        <v>8.4001643964525918</v>
      </c>
      <c r="Z155" s="30">
        <f t="shared" si="71"/>
        <v>-8.4895287919113365E-3</v>
      </c>
      <c r="AA155" s="30">
        <f t="shared" si="72"/>
        <v>5.5796185493802955E-2</v>
      </c>
      <c r="AB155" s="30">
        <f t="shared" si="73"/>
        <v>-1.7135716744601846E-10</v>
      </c>
      <c r="AC155" s="30">
        <f t="shared" si="74"/>
        <v>-2.0666168330836757E-19</v>
      </c>
      <c r="AD155" s="30">
        <f t="shared" si="86"/>
        <v>3.9976403766933367E-9</v>
      </c>
      <c r="AE155" s="30">
        <f t="shared" si="87"/>
        <v>-8.2535026704674466E-3</v>
      </c>
      <c r="AF155" s="30">
        <f t="shared" si="75"/>
        <v>5.6032211615246845E-2</v>
      </c>
      <c r="AG155" s="30">
        <f t="shared" si="76"/>
        <v>-1.7105310690088051E-10</v>
      </c>
      <c r="AH155" s="30">
        <f t="shared" si="77"/>
        <v>-2.0666168330836757E-19</v>
      </c>
      <c r="AI155" s="30">
        <f t="shared" si="88"/>
        <v>3.9795650084952129E-9</v>
      </c>
    </row>
    <row r="156" spans="1:35" x14ac:dyDescent="0.3">
      <c r="A156" s="39">
        <v>233.04861111110949</v>
      </c>
      <c r="B156">
        <v>5.8</v>
      </c>
      <c r="C156">
        <v>7.82</v>
      </c>
      <c r="D156" s="39">
        <v>30.9</v>
      </c>
      <c r="E156" s="39"/>
      <c r="F156" s="39"/>
      <c r="G156" s="39">
        <v>233</v>
      </c>
      <c r="H156" s="40">
        <f t="shared" si="78"/>
        <v>5.7999999999999996E-2</v>
      </c>
      <c r="I156" s="41">
        <f t="shared" si="79"/>
        <v>7.82</v>
      </c>
      <c r="J156" s="39">
        <f t="shared" ref="J156:J160" si="93">$J$154+($J$161-$J$154)*(G156-$G$154)/($G$161-$G$154)</f>
        <v>662.05515205105007</v>
      </c>
      <c r="K156">
        <v>2.5000000000000001E-2</v>
      </c>
      <c r="L156">
        <v>8.1999999999999993</v>
      </c>
      <c r="M156" s="29">
        <f t="shared" si="90"/>
        <v>6.4285714285714293E-2</v>
      </c>
      <c r="N156" s="29">
        <f t="shared" si="90"/>
        <v>5.7142857142857148E-2</v>
      </c>
      <c r="O156" s="29">
        <f t="shared" si="90"/>
        <v>4.9999999999999996E-2</v>
      </c>
      <c r="P156" s="29">
        <f t="shared" si="90"/>
        <v>4.2857142857142858E-2</v>
      </c>
      <c r="Q156" s="54">
        <v>5.8000000000000003E-2</v>
      </c>
      <c r="R156" s="54">
        <v>7.82</v>
      </c>
      <c r="S156" s="55">
        <f t="shared" si="70"/>
        <v>8.1627694960624577</v>
      </c>
      <c r="T156" s="55">
        <f t="shared" si="91"/>
        <v>8.1183346985844018</v>
      </c>
      <c r="U156" s="55">
        <f t="shared" si="81"/>
        <v>8.0673586896448466</v>
      </c>
      <c r="V156" s="55">
        <f t="shared" si="82"/>
        <v>8.0077564417581257</v>
      </c>
      <c r="W156" s="55">
        <f t="shared" si="83"/>
        <v>8.1632684619288316</v>
      </c>
      <c r="X156" s="41">
        <f t="shared" si="84"/>
        <v>8.1106073969307353</v>
      </c>
      <c r="Y156" s="41">
        <f t="shared" si="85"/>
        <v>8.1131633140982835</v>
      </c>
      <c r="Z156" s="30">
        <f t="shared" si="71"/>
        <v>-7.1119045298844163E-3</v>
      </c>
      <c r="AA156" s="30">
        <f t="shared" si="72"/>
        <v>5.7173809755829877E-2</v>
      </c>
      <c r="AB156" s="30">
        <f t="shared" si="73"/>
        <v>-3.813375508452544E-10</v>
      </c>
      <c r="AC156" s="30">
        <f t="shared" si="74"/>
        <v>-4.7945510527541281E-19</v>
      </c>
      <c r="AD156" s="30">
        <f t="shared" si="86"/>
        <v>7.751622293451523E-9</v>
      </c>
      <c r="AE156" s="30">
        <f t="shared" si="87"/>
        <v>-6.7821771966616509E-3</v>
      </c>
      <c r="AF156" s="30">
        <f t="shared" si="75"/>
        <v>5.7503537089052641E-2</v>
      </c>
      <c r="AG156" s="30">
        <f t="shared" si="76"/>
        <v>-3.8091277975604919E-10</v>
      </c>
      <c r="AH156" s="30">
        <f t="shared" si="77"/>
        <v>-4.7945510527541281E-19</v>
      </c>
      <c r="AI156" s="30">
        <f t="shared" si="88"/>
        <v>7.7061362947118063E-9</v>
      </c>
    </row>
    <row r="157" spans="1:35" x14ac:dyDescent="0.3">
      <c r="A157" s="39">
        <v>234.05555555555475</v>
      </c>
      <c r="B157">
        <v>6.9</v>
      </c>
      <c r="C157">
        <v>7.84</v>
      </c>
      <c r="D157" s="39">
        <v>42.599999999999994</v>
      </c>
      <c r="E157" s="39"/>
      <c r="F157" s="39"/>
      <c r="G157" s="39">
        <v>234</v>
      </c>
      <c r="H157" s="40">
        <f t="shared" si="78"/>
        <v>6.9000000000000006E-2</v>
      </c>
      <c r="I157" s="41">
        <f t="shared" si="79"/>
        <v>7.84</v>
      </c>
      <c r="J157" s="39">
        <f t="shared" si="93"/>
        <v>659.21543684503774</v>
      </c>
      <c r="K157">
        <v>2.7E-2</v>
      </c>
      <c r="L157">
        <v>8.09</v>
      </c>
      <c r="M157" s="29">
        <f t="shared" si="90"/>
        <v>6.4285714285714293E-2</v>
      </c>
      <c r="N157" s="29">
        <f t="shared" si="90"/>
        <v>5.7142857142857148E-2</v>
      </c>
      <c r="O157" s="29">
        <f t="shared" si="90"/>
        <v>4.9999999999999996E-2</v>
      </c>
      <c r="P157" s="29">
        <f t="shared" si="90"/>
        <v>4.2857142857142858E-2</v>
      </c>
      <c r="Q157" s="54">
        <v>6.9000000000000006E-2</v>
      </c>
      <c r="R157" s="54">
        <v>7.84</v>
      </c>
      <c r="S157" s="55">
        <f t="shared" si="70"/>
        <v>8.0970782088163915</v>
      </c>
      <c r="T157" s="55">
        <f t="shared" si="91"/>
        <v>8.0519177614181636</v>
      </c>
      <c r="U157" s="55">
        <f t="shared" si="81"/>
        <v>8.0001564953066797</v>
      </c>
      <c r="V157" s="55">
        <f t="shared" si="82"/>
        <v>7.9397007396164145</v>
      </c>
      <c r="W157" s="55">
        <f t="shared" si="83"/>
        <v>8.0975855377347479</v>
      </c>
      <c r="X157" s="41">
        <f t="shared" si="84"/>
        <v>8.0484450861268506</v>
      </c>
      <c r="Y157" s="41">
        <f t="shared" si="85"/>
        <v>8.0510836064639211</v>
      </c>
      <c r="Z157" s="30">
        <f t="shared" si="71"/>
        <v>-6.6914428566249339E-3</v>
      </c>
      <c r="AA157" s="30">
        <f t="shared" si="72"/>
        <v>5.7594271429089357E-2</v>
      </c>
      <c r="AB157" s="30">
        <f t="shared" si="73"/>
        <v>-4.5138092702890497E-10</v>
      </c>
      <c r="AC157" s="30">
        <f t="shared" si="74"/>
        <v>-5.7038624593109458E-19</v>
      </c>
      <c r="AD157" s="30">
        <f t="shared" si="86"/>
        <v>8.94447622197649E-9</v>
      </c>
      <c r="AE157" s="30">
        <f t="shared" si="87"/>
        <v>-6.3467106657488954E-3</v>
      </c>
      <c r="AF157" s="30">
        <f t="shared" si="75"/>
        <v>5.7939003619965401E-2</v>
      </c>
      <c r="AG157" s="30">
        <f t="shared" si="76"/>
        <v>-4.5093682593855471E-10</v>
      </c>
      <c r="AH157" s="30">
        <f t="shared" si="77"/>
        <v>-5.7038624593109458E-19</v>
      </c>
      <c r="AI157" s="30">
        <f t="shared" si="88"/>
        <v>8.8902995333982296E-9</v>
      </c>
    </row>
    <row r="158" spans="1:35" x14ac:dyDescent="0.3">
      <c r="A158" s="39">
        <v>235.04166660879855</v>
      </c>
      <c r="B158">
        <v>10.199999999999999</v>
      </c>
      <c r="C158">
        <v>7.73</v>
      </c>
      <c r="D158" s="39"/>
      <c r="E158" s="39"/>
      <c r="F158" s="39"/>
      <c r="G158" s="39">
        <v>235</v>
      </c>
      <c r="H158" s="40">
        <f t="shared" si="78"/>
        <v>0.10199999999999999</v>
      </c>
      <c r="I158" s="41">
        <f t="shared" si="79"/>
        <v>7.73</v>
      </c>
      <c r="J158" s="39">
        <f t="shared" si="93"/>
        <v>656.3757216390253</v>
      </c>
      <c r="K158">
        <v>4.4999999999999998E-2</v>
      </c>
      <c r="L158">
        <v>7.91</v>
      </c>
      <c r="M158" s="29">
        <f t="shared" si="90"/>
        <v>6.4285714285714293E-2</v>
      </c>
      <c r="N158" s="29">
        <f t="shared" si="90"/>
        <v>5.7142857142857148E-2</v>
      </c>
      <c r="O158" s="29">
        <f t="shared" si="90"/>
        <v>4.9999999999999996E-2</v>
      </c>
      <c r="P158" s="29">
        <f t="shared" si="90"/>
        <v>4.2857142857142858E-2</v>
      </c>
      <c r="Q158" s="54">
        <v>0.10199999999999999</v>
      </c>
      <c r="R158" s="54">
        <v>7.73</v>
      </c>
      <c r="S158" s="55">
        <f t="shared" si="70"/>
        <v>7.9454570908769506</v>
      </c>
      <c r="T158" s="55">
        <f t="shared" si="91"/>
        <v>7.8988381945796151</v>
      </c>
      <c r="U158" s="55">
        <f t="shared" si="81"/>
        <v>7.8455179289551982</v>
      </c>
      <c r="V158" s="55">
        <f t="shared" si="82"/>
        <v>7.7833904367472071</v>
      </c>
      <c r="W158" s="55">
        <f t="shared" si="83"/>
        <v>7.9459813276511246</v>
      </c>
      <c r="X158" s="41">
        <f t="shared" si="84"/>
        <v>7.9061093497462149</v>
      </c>
      <c r="Y158" s="41">
        <f t="shared" si="85"/>
        <v>7.9087614845586094</v>
      </c>
      <c r="Z158" s="30">
        <f t="shared" si="71"/>
        <v>-5.5149096276364716E-3</v>
      </c>
      <c r="AA158" s="30">
        <f t="shared" si="72"/>
        <v>5.8770804658077824E-2</v>
      </c>
      <c r="AB158" s="30">
        <f t="shared" si="73"/>
        <v>-6.6162036586130203E-10</v>
      </c>
      <c r="AC158" s="30">
        <f t="shared" si="74"/>
        <v>-8.4317966789813951E-19</v>
      </c>
      <c r="AD158" s="30">
        <f t="shared" si="86"/>
        <v>1.2413397149192434E-8</v>
      </c>
      <c r="AE158" s="30">
        <f t="shared" si="87"/>
        <v>-5.1584123096367271E-3</v>
      </c>
      <c r="AF158" s="30">
        <f t="shared" si="75"/>
        <v>5.9127301976077566E-2</v>
      </c>
      <c r="AG158" s="30">
        <f t="shared" si="76"/>
        <v>-6.6116110835120911E-10</v>
      </c>
      <c r="AH158" s="30">
        <f t="shared" si="77"/>
        <v>-8.4317966789813951E-19</v>
      </c>
      <c r="AI158" s="30">
        <f t="shared" si="88"/>
        <v>1.2337822429929918E-8</v>
      </c>
    </row>
    <row r="159" spans="1:35" x14ac:dyDescent="0.3">
      <c r="A159" s="39">
        <v>236.05555555555475</v>
      </c>
      <c r="B159">
        <v>9.4</v>
      </c>
      <c r="C159">
        <v>7.67</v>
      </c>
      <c r="D159" s="39"/>
      <c r="E159" s="39"/>
      <c r="F159" s="39"/>
      <c r="G159" s="39">
        <v>236</v>
      </c>
      <c r="H159" s="40">
        <f t="shared" si="78"/>
        <v>9.4E-2</v>
      </c>
      <c r="I159" s="41">
        <f t="shared" si="79"/>
        <v>7.67</v>
      </c>
      <c r="J159" s="39">
        <f t="shared" si="93"/>
        <v>653.53600643301297</v>
      </c>
      <c r="K159">
        <v>5.5E-2</v>
      </c>
      <c r="L159">
        <v>7.77</v>
      </c>
      <c r="M159" s="29">
        <f t="shared" si="90"/>
        <v>6.4285714285714293E-2</v>
      </c>
      <c r="N159" s="29">
        <f t="shared" si="90"/>
        <v>5.7142857142857148E-2</v>
      </c>
      <c r="O159" s="29">
        <f t="shared" si="90"/>
        <v>4.9999999999999996E-2</v>
      </c>
      <c r="P159" s="29">
        <f t="shared" si="90"/>
        <v>4.2857142857142858E-2</v>
      </c>
      <c r="Q159" s="54">
        <v>9.4E-2</v>
      </c>
      <c r="R159" s="54">
        <v>7.67</v>
      </c>
      <c r="S159" s="55">
        <f t="shared" si="70"/>
        <v>7.9775448051442508</v>
      </c>
      <c r="T159" s="55">
        <f t="shared" si="91"/>
        <v>7.9312093317980379</v>
      </c>
      <c r="U159" s="55">
        <f t="shared" si="81"/>
        <v>7.8781899772504334</v>
      </c>
      <c r="V159" s="55">
        <f t="shared" si="82"/>
        <v>7.8163827605597715</v>
      </c>
      <c r="W159" s="55">
        <f t="shared" si="83"/>
        <v>7.9780657454237307</v>
      </c>
      <c r="X159" s="41">
        <f t="shared" si="84"/>
        <v>7.9360839618361583</v>
      </c>
      <c r="Y159" s="41">
        <f t="shared" si="85"/>
        <v>7.93875956769807</v>
      </c>
      <c r="Z159" s="30">
        <f t="shared" si="71"/>
        <v>-5.789483019919375E-3</v>
      </c>
      <c r="AA159" s="30">
        <f t="shared" si="72"/>
        <v>5.8496231265794917E-2</v>
      </c>
      <c r="AB159" s="30">
        <f t="shared" si="73"/>
        <v>-6.1063951345937651E-10</v>
      </c>
      <c r="AC159" s="30">
        <f t="shared" si="74"/>
        <v>-7.7704792923946199E-19</v>
      </c>
      <c r="AD159" s="30">
        <f t="shared" si="86"/>
        <v>1.1585533522260377E-8</v>
      </c>
      <c r="AE159" s="30">
        <f t="shared" si="87"/>
        <v>-5.4319866660605823E-3</v>
      </c>
      <c r="AF159" s="30">
        <f t="shared" si="75"/>
        <v>5.8853727619653712E-2</v>
      </c>
      <c r="AG159" s="30">
        <f t="shared" si="76"/>
        <v>-6.10178968941786E-10</v>
      </c>
      <c r="AH159" s="30">
        <f t="shared" si="77"/>
        <v>-7.7704792923946199E-19</v>
      </c>
      <c r="AI159" s="30">
        <f t="shared" si="88"/>
        <v>1.1514376666491106E-8</v>
      </c>
    </row>
    <row r="160" spans="1:35" x14ac:dyDescent="0.3">
      <c r="A160" s="39">
        <v>237.04861111110949</v>
      </c>
      <c r="B160">
        <v>9.8000000000000007</v>
      </c>
      <c r="C160">
        <v>7.66</v>
      </c>
      <c r="D160" s="39">
        <v>85.3</v>
      </c>
      <c r="E160" s="39"/>
      <c r="F160" s="39"/>
      <c r="G160" s="39">
        <v>237</v>
      </c>
      <c r="H160" s="40">
        <f t="shared" si="78"/>
        <v>9.8000000000000004E-2</v>
      </c>
      <c r="I160" s="41">
        <f t="shared" si="79"/>
        <v>7.66</v>
      </c>
      <c r="J160" s="39">
        <f t="shared" si="93"/>
        <v>650.69629122700064</v>
      </c>
      <c r="K160">
        <v>6.0999999999999999E-2</v>
      </c>
      <c r="L160">
        <v>7.74</v>
      </c>
      <c r="M160" s="29">
        <f t="shared" si="90"/>
        <v>6.4285714285714293E-2</v>
      </c>
      <c r="N160" s="29">
        <f t="shared" si="90"/>
        <v>5.7142857142857148E-2</v>
      </c>
      <c r="O160" s="29">
        <f t="shared" si="90"/>
        <v>4.9999999999999996E-2</v>
      </c>
      <c r="P160" s="29">
        <f t="shared" si="90"/>
        <v>4.2857142857142858E-2</v>
      </c>
      <c r="Q160" s="54">
        <v>9.8000000000000004E-2</v>
      </c>
      <c r="R160" s="54">
        <v>7.66</v>
      </c>
      <c r="S160" s="55">
        <f t="shared" si="70"/>
        <v>7.9611987090970215</v>
      </c>
      <c r="T160" s="55">
        <f t="shared" si="91"/>
        <v>7.9147171803386316</v>
      </c>
      <c r="U160" s="55">
        <f t="shared" si="81"/>
        <v>7.8615426330702043</v>
      </c>
      <c r="V160" s="55">
        <f t="shared" si="82"/>
        <v>7.7995700920053475</v>
      </c>
      <c r="W160" s="55">
        <f t="shared" si="83"/>
        <v>7.9617213474841355</v>
      </c>
      <c r="X160" s="41">
        <f t="shared" si="84"/>
        <v>7.9208037764980386</v>
      </c>
      <c r="Y160" s="41">
        <f t="shared" si="85"/>
        <v>7.9234694811022601</v>
      </c>
      <c r="Z160" s="30">
        <f t="shared" si="71"/>
        <v>-5.6513976182198068E-3</v>
      </c>
      <c r="AA160" s="30">
        <f t="shared" si="72"/>
        <v>5.8634316667494489E-2</v>
      </c>
      <c r="AB160" s="30">
        <f t="shared" si="73"/>
        <v>-6.3612891072826218E-10</v>
      </c>
      <c r="AC160" s="30">
        <f t="shared" si="74"/>
        <v>-8.1011379856880079E-19</v>
      </c>
      <c r="AD160" s="30">
        <f t="shared" si="86"/>
        <v>1.2000413849493182E-8</v>
      </c>
      <c r="AE160" s="30">
        <f t="shared" si="87"/>
        <v>-5.2941331187148777E-3</v>
      </c>
      <c r="AF160" s="30">
        <f t="shared" si="75"/>
        <v>5.8991581166999416E-2</v>
      </c>
      <c r="AG160" s="30">
        <f t="shared" si="76"/>
        <v>-6.3566866489693907E-10</v>
      </c>
      <c r="AH160" s="30">
        <f t="shared" si="77"/>
        <v>-8.1011379856880079E-19</v>
      </c>
      <c r="AI160" s="30">
        <f t="shared" si="88"/>
        <v>1.1926980766184048E-8</v>
      </c>
    </row>
    <row r="161" spans="1:35" x14ac:dyDescent="0.3">
      <c r="A161" s="39">
        <v>238.05902777778101</v>
      </c>
      <c r="B161">
        <v>9.8000000000000007</v>
      </c>
      <c r="C161">
        <v>7.7</v>
      </c>
      <c r="D161" s="39">
        <v>104.9</v>
      </c>
      <c r="E161" s="39">
        <v>638.90788221679304</v>
      </c>
      <c r="F161" s="39">
        <v>656.80526982518359</v>
      </c>
      <c r="G161" s="39">
        <v>238</v>
      </c>
      <c r="H161" s="40">
        <f t="shared" si="78"/>
        <v>9.8000000000000004E-2</v>
      </c>
      <c r="I161" s="41">
        <f t="shared" si="79"/>
        <v>7.7</v>
      </c>
      <c r="J161" s="42">
        <f>AVERAGE(E161:F161)</f>
        <v>647.85657602098831</v>
      </c>
      <c r="K161">
        <v>5.8999999999999997E-2</v>
      </c>
      <c r="L161">
        <v>7.72</v>
      </c>
      <c r="M161" s="29">
        <f t="shared" ref="M161:P176" si="94">M160</f>
        <v>6.4285714285714293E-2</v>
      </c>
      <c r="N161" s="29">
        <f t="shared" si="94"/>
        <v>5.7142857142857148E-2</v>
      </c>
      <c r="O161" s="29">
        <f t="shared" si="94"/>
        <v>4.9999999999999996E-2</v>
      </c>
      <c r="P161" s="29">
        <f t="shared" si="94"/>
        <v>4.2857142857142858E-2</v>
      </c>
      <c r="Q161" s="54">
        <v>9.8000000000000004E-2</v>
      </c>
      <c r="R161" s="54">
        <v>7.7</v>
      </c>
      <c r="S161" s="55">
        <f t="shared" si="70"/>
        <v>7.9611987090970215</v>
      </c>
      <c r="T161" s="55">
        <f t="shared" si="91"/>
        <v>7.9147171803386316</v>
      </c>
      <c r="U161" s="55">
        <f t="shared" si="81"/>
        <v>7.8615426330702043</v>
      </c>
      <c r="V161" s="55">
        <f t="shared" si="82"/>
        <v>7.7995700920053475</v>
      </c>
      <c r="W161" s="55">
        <f t="shared" si="83"/>
        <v>7.9617213474841355</v>
      </c>
      <c r="X161" s="41">
        <f t="shared" si="84"/>
        <v>7.9208037764980386</v>
      </c>
      <c r="Y161" s="41">
        <f t="shared" si="85"/>
        <v>7.9234694811022601</v>
      </c>
      <c r="Z161" s="30">
        <f t="shared" si="71"/>
        <v>-5.6513976182198068E-3</v>
      </c>
      <c r="AA161" s="30">
        <f t="shared" si="72"/>
        <v>5.8634316667494489E-2</v>
      </c>
      <c r="AB161" s="30">
        <f t="shared" si="73"/>
        <v>-6.3612891072826218E-10</v>
      </c>
      <c r="AC161" s="30">
        <f t="shared" si="74"/>
        <v>-8.1011379856880079E-19</v>
      </c>
      <c r="AD161" s="30">
        <f t="shared" si="86"/>
        <v>1.2000413849493182E-8</v>
      </c>
      <c r="AE161" s="30">
        <f t="shared" si="87"/>
        <v>-5.2941331187148777E-3</v>
      </c>
      <c r="AF161" s="30">
        <f t="shared" si="75"/>
        <v>5.8991581166999416E-2</v>
      </c>
      <c r="AG161" s="30">
        <f t="shared" si="76"/>
        <v>-6.3566866489693907E-10</v>
      </c>
      <c r="AH161" s="30">
        <f t="shared" si="77"/>
        <v>-8.1011379856880079E-19</v>
      </c>
      <c r="AI161" s="30">
        <f t="shared" si="88"/>
        <v>1.1926980766184048E-8</v>
      </c>
    </row>
    <row r="162" spans="1:35" x14ac:dyDescent="0.3">
      <c r="A162" s="39">
        <v>239.05902777778101</v>
      </c>
      <c r="B162">
        <v>8.3000000000000007</v>
      </c>
      <c r="C162">
        <v>7.72</v>
      </c>
      <c r="D162" s="39"/>
      <c r="E162" s="39"/>
      <c r="F162" s="39"/>
      <c r="G162" s="39">
        <v>239</v>
      </c>
      <c r="H162" s="40">
        <f t="shared" si="78"/>
        <v>8.3000000000000004E-2</v>
      </c>
      <c r="I162" s="41">
        <f t="shared" si="79"/>
        <v>7.72</v>
      </c>
      <c r="J162" s="39">
        <f>$J$161+($J$168-$J$161)*(G162-$G$161)/($G$168-$G$161)</f>
        <v>647.74415611967675</v>
      </c>
      <c r="K162">
        <v>6.5000000000000002E-2</v>
      </c>
      <c r="L162">
        <v>7.73</v>
      </c>
      <c r="M162" s="29">
        <f t="shared" si="94"/>
        <v>6.4285714285714293E-2</v>
      </c>
      <c r="N162" s="29">
        <f t="shared" si="94"/>
        <v>5.7142857142857148E-2</v>
      </c>
      <c r="O162" s="29">
        <f t="shared" si="94"/>
        <v>4.9999999999999996E-2</v>
      </c>
      <c r="P162" s="29">
        <f t="shared" si="94"/>
        <v>4.2857142857142858E-2</v>
      </c>
      <c r="Q162" s="54">
        <v>8.3000000000000004E-2</v>
      </c>
      <c r="R162" s="54">
        <v>7.72</v>
      </c>
      <c r="S162" s="55">
        <f t="shared" si="70"/>
        <v>8.0260381341480649</v>
      </c>
      <c r="T162" s="55">
        <f t="shared" si="91"/>
        <v>7.9801565970211277</v>
      </c>
      <c r="U162" s="55">
        <f t="shared" si="81"/>
        <v>7.9276212650841478</v>
      </c>
      <c r="V162" s="55">
        <f t="shared" si="82"/>
        <v>7.8663316371033218</v>
      </c>
      <c r="W162" s="55">
        <f t="shared" si="83"/>
        <v>8.0265538056504813</v>
      </c>
      <c r="X162" s="41">
        <f t="shared" si="84"/>
        <v>7.981539869248043</v>
      </c>
      <c r="Y162" s="41">
        <f t="shared" si="85"/>
        <v>7.9842218129725548</v>
      </c>
      <c r="Z162" s="30">
        <f t="shared" si="71"/>
        <v>-6.1777871232360435E-3</v>
      </c>
      <c r="AA162" s="30">
        <f t="shared" si="72"/>
        <v>5.810792716247825E-2</v>
      </c>
      <c r="AB162" s="30">
        <f t="shared" si="73"/>
        <v>-5.4055471030066366E-10</v>
      </c>
      <c r="AC162" s="30">
        <f t="shared" si="74"/>
        <v>-6.8611678858378041E-19</v>
      </c>
      <c r="AD162" s="30">
        <f t="shared" si="86"/>
        <v>1.0434223397232364E-8</v>
      </c>
      <c r="AE162" s="30">
        <f t="shared" si="87"/>
        <v>-5.8226727553494081E-3</v>
      </c>
      <c r="AF162" s="30">
        <f t="shared" si="75"/>
        <v>5.8463041530364884E-2</v>
      </c>
      <c r="AG162" s="30">
        <f t="shared" si="76"/>
        <v>-5.4009723437543398E-10</v>
      </c>
      <c r="AH162" s="30">
        <f t="shared" si="77"/>
        <v>-6.8611678858378041E-19</v>
      </c>
      <c r="AI162" s="30">
        <f t="shared" si="88"/>
        <v>1.036998640490238E-8</v>
      </c>
    </row>
    <row r="163" spans="1:35" x14ac:dyDescent="0.3">
      <c r="A163" s="39">
        <v>240.05208333333576</v>
      </c>
      <c r="B163">
        <v>7.9</v>
      </c>
      <c r="C163">
        <v>7.69</v>
      </c>
      <c r="D163" s="39">
        <v>123.9</v>
      </c>
      <c r="E163" s="39"/>
      <c r="F163" s="39"/>
      <c r="G163" s="39">
        <v>240</v>
      </c>
      <c r="H163" s="40">
        <f t="shared" si="78"/>
        <v>7.9000000000000001E-2</v>
      </c>
      <c r="I163" s="41">
        <f t="shared" si="79"/>
        <v>7.69</v>
      </c>
      <c r="J163" s="39">
        <f t="shared" ref="J163:J167" si="95">$J$161+($J$168-$J$161)*(G163-$G$161)/($G$168-$G$161)</f>
        <v>647.63173621836506</v>
      </c>
      <c r="K163">
        <v>6.9000000000000006E-2</v>
      </c>
      <c r="L163">
        <v>7.65</v>
      </c>
      <c r="M163" s="29">
        <f t="shared" si="94"/>
        <v>6.4285714285714293E-2</v>
      </c>
      <c r="N163" s="29">
        <f t="shared" si="94"/>
        <v>5.7142857142857148E-2</v>
      </c>
      <c r="O163" s="29">
        <f t="shared" si="94"/>
        <v>4.9999999999999996E-2</v>
      </c>
      <c r="P163" s="29">
        <f t="shared" si="94"/>
        <v>4.2857142857142858E-2</v>
      </c>
      <c r="Q163" s="54">
        <v>7.9000000000000001E-2</v>
      </c>
      <c r="R163" s="54">
        <v>7.69</v>
      </c>
      <c r="S163" s="55">
        <f t="shared" si="70"/>
        <v>8.0451450837510539</v>
      </c>
      <c r="T163" s="55">
        <f t="shared" si="91"/>
        <v>7.9994509306939747</v>
      </c>
      <c r="U163" s="55">
        <f t="shared" si="81"/>
        <v>7.947116141505056</v>
      </c>
      <c r="V163" s="55">
        <f t="shared" si="82"/>
        <v>7.8860418309813261</v>
      </c>
      <c r="W163" s="55">
        <f t="shared" si="83"/>
        <v>8.0456585841800905</v>
      </c>
      <c r="X163" s="41">
        <f t="shared" si="84"/>
        <v>7.9994993235433771</v>
      </c>
      <c r="Y163" s="41">
        <f t="shared" si="85"/>
        <v>8.0021751975815896</v>
      </c>
      <c r="Z163" s="30">
        <f t="shared" si="71"/>
        <v>-6.3222396405644169E-3</v>
      </c>
      <c r="AA163" s="30">
        <f t="shared" si="72"/>
        <v>5.7963474645149879E-2</v>
      </c>
      <c r="AB163" s="30">
        <f t="shared" si="73"/>
        <v>-5.1507351546563248E-10</v>
      </c>
      <c r="AC163" s="30">
        <f t="shared" si="74"/>
        <v>-6.530509192544415E-19</v>
      </c>
      <c r="AD163" s="30">
        <f t="shared" si="86"/>
        <v>1.0011535149326037E-8</v>
      </c>
      <c r="AE163" s="30">
        <f t="shared" si="87"/>
        <v>-5.9691917331135295E-3</v>
      </c>
      <c r="AF163" s="30">
        <f t="shared" si="75"/>
        <v>5.8316522552600766E-2</v>
      </c>
      <c r="AG163" s="30">
        <f t="shared" si="76"/>
        <v>-5.1461870165713262E-10</v>
      </c>
      <c r="AH163" s="30">
        <f t="shared" si="77"/>
        <v>-6.530509192544415E-19</v>
      </c>
      <c r="AI163" s="30">
        <f t="shared" si="88"/>
        <v>9.9500394448419002E-9</v>
      </c>
    </row>
    <row r="164" spans="1:35" x14ac:dyDescent="0.3">
      <c r="A164" s="39">
        <v>241.05000000000291</v>
      </c>
      <c r="B164">
        <v>7.6</v>
      </c>
      <c r="C164">
        <v>7.71</v>
      </c>
      <c r="D164" s="39">
        <v>103.30000000000001</v>
      </c>
      <c r="E164" s="39"/>
      <c r="F164" s="39"/>
      <c r="G164" s="39">
        <v>241</v>
      </c>
      <c r="H164" s="40">
        <f t="shared" si="78"/>
        <v>7.5999999999999998E-2</v>
      </c>
      <c r="I164" s="41">
        <f t="shared" si="79"/>
        <v>7.71</v>
      </c>
      <c r="J164" s="39">
        <f t="shared" si="95"/>
        <v>647.51931631705349</v>
      </c>
      <c r="K164">
        <v>7.2999999999999995E-2</v>
      </c>
      <c r="L164">
        <v>7.67</v>
      </c>
      <c r="M164" s="29">
        <f t="shared" si="94"/>
        <v>6.4285714285714293E-2</v>
      </c>
      <c r="N164" s="29">
        <f t="shared" si="94"/>
        <v>5.7142857142857148E-2</v>
      </c>
      <c r="O164" s="29">
        <f t="shared" si="94"/>
        <v>4.9999999999999996E-2</v>
      </c>
      <c r="P164" s="29">
        <f t="shared" si="94"/>
        <v>4.2857142857142858E-2</v>
      </c>
      <c r="Q164" s="54">
        <v>7.5999999999999998E-2</v>
      </c>
      <c r="R164" s="54">
        <v>7.71</v>
      </c>
      <c r="S164" s="55">
        <f t="shared" si="70"/>
        <v>8.060064464162835</v>
      </c>
      <c r="T164" s="55">
        <f t="shared" si="91"/>
        <v>8.0145199866347294</v>
      </c>
      <c r="U164" s="55">
        <f t="shared" si="81"/>
        <v>7.9623456914714579</v>
      </c>
      <c r="V164" s="55">
        <f t="shared" si="82"/>
        <v>7.901444062937137</v>
      </c>
      <c r="W164" s="55">
        <f t="shared" si="83"/>
        <v>8.0605762320184038</v>
      </c>
      <c r="X164" s="41">
        <f t="shared" si="84"/>
        <v>8.0135412239461363</v>
      </c>
      <c r="Y164" s="41">
        <f t="shared" si="85"/>
        <v>8.0162093365522562</v>
      </c>
      <c r="Z164" s="30">
        <f t="shared" si="71"/>
        <v>-6.4317671273965817E-3</v>
      </c>
      <c r="AA164" s="30">
        <f t="shared" si="72"/>
        <v>5.7853947158317709E-2</v>
      </c>
      <c r="AB164" s="30">
        <f t="shared" si="73"/>
        <v>-4.9596414990715166E-10</v>
      </c>
      <c r="AC164" s="30">
        <f t="shared" si="74"/>
        <v>-6.2825151725743745E-19</v>
      </c>
      <c r="AD164" s="30">
        <f t="shared" si="86"/>
        <v>9.6930125726463632E-9</v>
      </c>
      <c r="AE164" s="30">
        <f t="shared" si="87"/>
        <v>-6.0807258514124626E-3</v>
      </c>
      <c r="AF164" s="30">
        <f t="shared" si="75"/>
        <v>5.820498843430183E-2</v>
      </c>
      <c r="AG164" s="30">
        <f t="shared" si="76"/>
        <v>-4.955119211407394E-10</v>
      </c>
      <c r="AH164" s="30">
        <f t="shared" si="77"/>
        <v>-6.2825151725743745E-19</v>
      </c>
      <c r="AI164" s="30">
        <f t="shared" si="88"/>
        <v>9.6336455531002092E-9</v>
      </c>
    </row>
    <row r="165" spans="1:35" x14ac:dyDescent="0.3">
      <c r="A165" s="39">
        <v>242.03472222221899</v>
      </c>
      <c r="B165">
        <v>7</v>
      </c>
      <c r="C165">
        <v>7.77</v>
      </c>
      <c r="D165" s="39"/>
      <c r="E165" s="39"/>
      <c r="F165" s="39"/>
      <c r="G165" s="39">
        <v>242</v>
      </c>
      <c r="H165" s="40">
        <f t="shared" si="78"/>
        <v>7.0000000000000007E-2</v>
      </c>
      <c r="I165" s="41">
        <f t="shared" si="79"/>
        <v>7.77</v>
      </c>
      <c r="J165" s="39">
        <f t="shared" si="95"/>
        <v>647.40689641574181</v>
      </c>
      <c r="K165">
        <v>8.5999999999999993E-2</v>
      </c>
      <c r="L165">
        <v>7.66</v>
      </c>
      <c r="M165" s="29">
        <f t="shared" si="94"/>
        <v>6.4285714285714293E-2</v>
      </c>
      <c r="N165" s="29">
        <f t="shared" si="94"/>
        <v>5.7142857142857148E-2</v>
      </c>
      <c r="O165" s="29">
        <f t="shared" si="94"/>
        <v>4.9999999999999996E-2</v>
      </c>
      <c r="P165" s="29">
        <f t="shared" si="94"/>
        <v>4.2857142857142858E-2</v>
      </c>
      <c r="Q165" s="54">
        <v>7.0000000000000007E-2</v>
      </c>
      <c r="R165" s="54">
        <v>7.77</v>
      </c>
      <c r="S165" s="55">
        <f t="shared" si="70"/>
        <v>8.0915869916675511</v>
      </c>
      <c r="T165" s="55">
        <f t="shared" si="91"/>
        <v>8.0463684306338834</v>
      </c>
      <c r="U165" s="55">
        <f t="shared" si="81"/>
        <v>7.9945445484612616</v>
      </c>
      <c r="V165" s="55">
        <f t="shared" si="82"/>
        <v>7.9340210611543833</v>
      </c>
      <c r="W165" s="55">
        <f t="shared" si="83"/>
        <v>8.0920949917237746</v>
      </c>
      <c r="X165" s="41">
        <f t="shared" si="84"/>
        <v>8.043261033797128</v>
      </c>
      <c r="Y165" s="41">
        <f t="shared" si="85"/>
        <v>8.0459048109819395</v>
      </c>
      <c r="Z165" s="30">
        <f t="shared" si="71"/>
        <v>-6.6539848137491869E-3</v>
      </c>
      <c r="AA165" s="30">
        <f t="shared" si="72"/>
        <v>5.7631729471965105E-2</v>
      </c>
      <c r="AB165" s="30">
        <f t="shared" si="73"/>
        <v>-4.5774949315339313E-10</v>
      </c>
      <c r="AC165" s="30">
        <f t="shared" si="74"/>
        <v>-5.7865271326342923E-19</v>
      </c>
      <c r="AD165" s="30">
        <f t="shared" si="86"/>
        <v>9.0518837159847954E-9</v>
      </c>
      <c r="AE165" s="30">
        <f t="shared" si="87"/>
        <v>-6.3082058316983429E-3</v>
      </c>
      <c r="AF165" s="30">
        <f t="shared" si="75"/>
        <v>5.7977508454015947E-2</v>
      </c>
      <c r="AG165" s="30">
        <f t="shared" si="76"/>
        <v>-4.5730404353478121E-10</v>
      </c>
      <c r="AH165" s="30">
        <f t="shared" si="77"/>
        <v>-5.7865271326342923E-19</v>
      </c>
      <c r="AI165" s="30">
        <f t="shared" si="88"/>
        <v>8.9969475574976198E-9</v>
      </c>
    </row>
    <row r="166" spans="1:35" x14ac:dyDescent="0.3">
      <c r="A166" s="39">
        <v>243.04513888889051</v>
      </c>
      <c r="B166">
        <v>6.7</v>
      </c>
      <c r="C166">
        <v>7.81</v>
      </c>
      <c r="D166" s="39"/>
      <c r="E166" s="39"/>
      <c r="F166" s="39"/>
      <c r="G166" s="39">
        <v>243</v>
      </c>
      <c r="H166" s="40">
        <f t="shared" si="78"/>
        <v>6.7000000000000004E-2</v>
      </c>
      <c r="I166" s="41">
        <f t="shared" si="79"/>
        <v>7.81</v>
      </c>
      <c r="J166" s="39">
        <f t="shared" si="95"/>
        <v>647.29447651443024</v>
      </c>
      <c r="K166">
        <v>8.6999999999999994E-2</v>
      </c>
      <c r="L166">
        <v>7.66</v>
      </c>
      <c r="M166" s="29">
        <f t="shared" si="94"/>
        <v>6.4285714285714293E-2</v>
      </c>
      <c r="N166" s="29">
        <f t="shared" si="94"/>
        <v>5.7142857142857148E-2</v>
      </c>
      <c r="O166" s="29">
        <f t="shared" si="94"/>
        <v>4.9999999999999996E-2</v>
      </c>
      <c r="P166" s="29">
        <f t="shared" si="94"/>
        <v>4.2857142857142858E-2</v>
      </c>
      <c r="Q166" s="54">
        <v>6.7000000000000004E-2</v>
      </c>
      <c r="R166" s="54">
        <v>7.81</v>
      </c>
      <c r="S166" s="55">
        <f t="shared" si="70"/>
        <v>8.1082808381437008</v>
      </c>
      <c r="T166" s="55">
        <f t="shared" si="91"/>
        <v>8.0632401751969809</v>
      </c>
      <c r="U166" s="55">
        <f t="shared" si="81"/>
        <v>8.0116081017188971</v>
      </c>
      <c r="V166" s="55">
        <f t="shared" si="82"/>
        <v>7.9512922466714508</v>
      </c>
      <c r="W166" s="55">
        <f t="shared" si="83"/>
        <v>8.1087867843601611</v>
      </c>
      <c r="X166" s="41">
        <f t="shared" si="84"/>
        <v>8.0590271641764009</v>
      </c>
      <c r="Y166" s="41">
        <f t="shared" si="85"/>
        <v>8.0616540944142425</v>
      </c>
      <c r="Z166" s="30">
        <f t="shared" si="71"/>
        <v>-6.7667303582539225E-3</v>
      </c>
      <c r="AA166" s="30">
        <f t="shared" si="72"/>
        <v>5.7518983927460368E-2</v>
      </c>
      <c r="AB166" s="30">
        <f t="shared" si="73"/>
        <v>-4.3864427325626637E-10</v>
      </c>
      <c r="AC166" s="30">
        <f t="shared" si="74"/>
        <v>-5.5385331126642508E-19</v>
      </c>
      <c r="AD166" s="30">
        <f t="shared" si="86"/>
        <v>8.729167676330209E-9</v>
      </c>
      <c r="AE166" s="30">
        <f t="shared" si="87"/>
        <v>-6.4242435747606519E-3</v>
      </c>
      <c r="AF166" s="30">
        <f t="shared" si="75"/>
        <v>5.7861470710953641E-2</v>
      </c>
      <c r="AG166" s="30">
        <f t="shared" si="76"/>
        <v>-4.3820306481097036E-10</v>
      </c>
      <c r="AH166" s="30">
        <f t="shared" si="77"/>
        <v>-5.5385331126642508E-19</v>
      </c>
      <c r="AI166" s="30">
        <f t="shared" si="88"/>
        <v>8.6765266605423865E-9</v>
      </c>
    </row>
    <row r="167" spans="1:35" x14ac:dyDescent="0.3">
      <c r="A167" s="39">
        <v>244.05555555555475</v>
      </c>
      <c r="B167">
        <v>6.4</v>
      </c>
      <c r="C167">
        <v>7.81</v>
      </c>
      <c r="D167" s="39">
        <v>80.2</v>
      </c>
      <c r="E167" s="39"/>
      <c r="F167" s="39"/>
      <c r="G167" s="39">
        <v>244</v>
      </c>
      <c r="H167" s="40">
        <f t="shared" si="78"/>
        <v>6.4000000000000001E-2</v>
      </c>
      <c r="I167" s="41">
        <f t="shared" si="79"/>
        <v>7.81</v>
      </c>
      <c r="J167" s="39">
        <f t="shared" si="95"/>
        <v>647.18205661311856</v>
      </c>
      <c r="K167">
        <v>8.6999999999999994E-2</v>
      </c>
      <c r="L167">
        <v>7.73</v>
      </c>
      <c r="M167" s="29">
        <f t="shared" si="94"/>
        <v>6.4285714285714293E-2</v>
      </c>
      <c r="N167" s="29">
        <f t="shared" si="94"/>
        <v>5.7142857142857148E-2</v>
      </c>
      <c r="O167" s="29">
        <f t="shared" si="94"/>
        <v>4.9999999999999996E-2</v>
      </c>
      <c r="P167" s="29">
        <f t="shared" si="94"/>
        <v>4.2857142857142858E-2</v>
      </c>
      <c r="Q167" s="54">
        <v>6.4000000000000001E-2</v>
      </c>
      <c r="R167" s="54">
        <v>7.81</v>
      </c>
      <c r="S167" s="55">
        <f t="shared" si="70"/>
        <v>8.1256666492581431</v>
      </c>
      <c r="T167" s="55">
        <f t="shared" si="91"/>
        <v>8.0808151316491195</v>
      </c>
      <c r="U167" s="55">
        <f t="shared" si="81"/>
        <v>8.0293874083421528</v>
      </c>
      <c r="V167" s="55">
        <f t="shared" si="82"/>
        <v>7.9692932612170084</v>
      </c>
      <c r="W167" s="55">
        <f t="shared" si="83"/>
        <v>8.1261704139053759</v>
      </c>
      <c r="X167" s="41">
        <f t="shared" si="84"/>
        <v>8.0754656766783768</v>
      </c>
      <c r="Y167" s="41">
        <f t="shared" si="85"/>
        <v>8.078072449252705</v>
      </c>
      <c r="Z167" s="30">
        <f t="shared" si="71"/>
        <v>-6.880608261012177E-3</v>
      </c>
      <c r="AA167" s="30">
        <f t="shared" si="72"/>
        <v>5.7405106024702113E-2</v>
      </c>
      <c r="AB167" s="30">
        <f t="shared" si="73"/>
        <v>-4.1954051211915208E-10</v>
      </c>
      <c r="AC167" s="30">
        <f t="shared" si="74"/>
        <v>-5.2905390926942102E-19</v>
      </c>
      <c r="AD167" s="30">
        <f t="shared" si="86"/>
        <v>8.4049343066181203E-9</v>
      </c>
      <c r="AE167" s="30">
        <f t="shared" si="87"/>
        <v>-6.5418802266713431E-3</v>
      </c>
      <c r="AF167" s="30">
        <f t="shared" si="75"/>
        <v>5.7743834059042952E-2</v>
      </c>
      <c r="AG167" s="30">
        <f t="shared" si="76"/>
        <v>-4.191041458807666E-10</v>
      </c>
      <c r="AH167" s="30">
        <f t="shared" si="77"/>
        <v>-5.2905390926942102E-19</v>
      </c>
      <c r="AI167" s="30">
        <f t="shared" si="88"/>
        <v>8.3546363408645049E-9</v>
      </c>
    </row>
    <row r="168" spans="1:35" x14ac:dyDescent="0.3">
      <c r="A168" s="39">
        <v>245.0576388888876</v>
      </c>
      <c r="B168">
        <v>5.6</v>
      </c>
      <c r="C168">
        <v>7.87</v>
      </c>
      <c r="D168" s="39">
        <v>78.300000000000011</v>
      </c>
      <c r="E168" s="39">
        <v>661.79943529411753</v>
      </c>
      <c r="F168" s="39">
        <v>632.33983812949646</v>
      </c>
      <c r="G168" s="39">
        <v>245</v>
      </c>
      <c r="H168" s="40">
        <f t="shared" si="78"/>
        <v>5.5999999999999994E-2</v>
      </c>
      <c r="I168" s="41">
        <f t="shared" si="79"/>
        <v>7.87</v>
      </c>
      <c r="J168" s="42">
        <f>AVERAGE(E168:F168)</f>
        <v>647.06963671180699</v>
      </c>
      <c r="K168">
        <v>8.1000000000000003E-2</v>
      </c>
      <c r="L168">
        <v>7.76</v>
      </c>
      <c r="M168" s="29">
        <f t="shared" si="94"/>
        <v>6.4285714285714293E-2</v>
      </c>
      <c r="N168" s="29">
        <f t="shared" si="94"/>
        <v>5.7142857142857148E-2</v>
      </c>
      <c r="O168" s="29">
        <f t="shared" si="94"/>
        <v>4.9999999999999996E-2</v>
      </c>
      <c r="P168" s="29">
        <f t="shared" si="94"/>
        <v>4.2857142857142858E-2</v>
      </c>
      <c r="Q168" s="54">
        <v>5.6000000000000001E-2</v>
      </c>
      <c r="R168" s="54">
        <v>7.87</v>
      </c>
      <c r="S168" s="55">
        <f t="shared" si="70"/>
        <v>8.1759091156900485</v>
      </c>
      <c r="T168" s="55">
        <f t="shared" si="91"/>
        <v>8.1316261029565773</v>
      </c>
      <c r="U168" s="55">
        <f t="shared" si="81"/>
        <v>8.0808151316491195</v>
      </c>
      <c r="V168" s="55">
        <f t="shared" si="82"/>
        <v>8.0213932224850151</v>
      </c>
      <c r="W168" s="55">
        <f t="shared" si="83"/>
        <v>8.1764063362228434</v>
      </c>
      <c r="X168" s="41">
        <f t="shared" si="84"/>
        <v>8.1230709835759818</v>
      </c>
      <c r="Y168" s="41">
        <f t="shared" si="85"/>
        <v>8.1256066535078837</v>
      </c>
      <c r="Z168" s="30">
        <f t="shared" si="71"/>
        <v>-7.1900965255638546E-3</v>
      </c>
      <c r="AA168" s="30">
        <f t="shared" si="72"/>
        <v>5.7095617760150437E-2</v>
      </c>
      <c r="AB168" s="30">
        <f t="shared" si="73"/>
        <v>-3.6860463878577418E-10</v>
      </c>
      <c r="AC168" s="30">
        <f t="shared" si="74"/>
        <v>-4.6292217061074331E-19</v>
      </c>
      <c r="AD168" s="30">
        <f t="shared" si="86"/>
        <v>7.5323244105045801E-9</v>
      </c>
      <c r="AE168" s="30">
        <f t="shared" si="87"/>
        <v>-6.8638330102160743E-3</v>
      </c>
      <c r="AF168" s="30">
        <f t="shared" si="75"/>
        <v>5.7421881275498216E-2</v>
      </c>
      <c r="AG168" s="30">
        <f t="shared" si="76"/>
        <v>-3.6818432995839356E-10</v>
      </c>
      <c r="AH168" s="30">
        <f t="shared" si="77"/>
        <v>-4.6292217061074331E-19</v>
      </c>
      <c r="AI168" s="30">
        <f t="shared" si="88"/>
        <v>7.4884743489031821E-9</v>
      </c>
    </row>
    <row r="169" spans="1:35" x14ac:dyDescent="0.3">
      <c r="A169" s="39">
        <v>246.06944444444525</v>
      </c>
      <c r="B169">
        <v>4.9000000000000004</v>
      </c>
      <c r="C169">
        <v>7.88</v>
      </c>
      <c r="D169" s="39"/>
      <c r="E169" s="39"/>
      <c r="F169" s="39"/>
      <c r="G169" s="39">
        <v>246</v>
      </c>
      <c r="H169" s="40">
        <f t="shared" si="78"/>
        <v>4.9000000000000002E-2</v>
      </c>
      <c r="I169" s="41">
        <f t="shared" si="79"/>
        <v>7.88</v>
      </c>
      <c r="J169" s="39">
        <f>$J$168+($J$175-$J$168)*(G169-$G$168)/($G$175-$G$168)</f>
        <v>644.94130841281049</v>
      </c>
      <c r="K169">
        <v>7.9000000000000001E-2</v>
      </c>
      <c r="L169">
        <v>7.78</v>
      </c>
      <c r="M169" s="29">
        <f t="shared" si="94"/>
        <v>6.4285714285714293E-2</v>
      </c>
      <c r="N169" s="29">
        <f t="shared" si="94"/>
        <v>5.7142857142857148E-2</v>
      </c>
      <c r="O169" s="29">
        <f t="shared" si="94"/>
        <v>4.9999999999999996E-2</v>
      </c>
      <c r="P169" s="29">
        <f t="shared" si="94"/>
        <v>4.2857142857142858E-2</v>
      </c>
      <c r="Q169" s="54">
        <v>4.9000000000000002E-2</v>
      </c>
      <c r="R169" s="54">
        <v>7.88</v>
      </c>
      <c r="S169" s="55">
        <f t="shared" si="70"/>
        <v>8.225482031916215</v>
      </c>
      <c r="T169" s="55">
        <f t="shared" si="91"/>
        <v>8.1817909307405206</v>
      </c>
      <c r="U169" s="55">
        <f t="shared" si="81"/>
        <v>8.1316261029565773</v>
      </c>
      <c r="V169" s="55">
        <f t="shared" si="82"/>
        <v>8.0729133955810592</v>
      </c>
      <c r="W169" s="55">
        <f t="shared" si="83"/>
        <v>8.2259724589671048</v>
      </c>
      <c r="X169" s="41">
        <f t="shared" si="84"/>
        <v>8.170170991811629</v>
      </c>
      <c r="Y169" s="41">
        <f t="shared" si="85"/>
        <v>8.1726218448743282</v>
      </c>
      <c r="Z169" s="30">
        <f t="shared" si="71"/>
        <v>-7.4683583211600365E-3</v>
      </c>
      <c r="AA169" s="30">
        <f t="shared" si="72"/>
        <v>5.6817355964554256E-2</v>
      </c>
      <c r="AB169" s="30">
        <f t="shared" si="73"/>
        <v>-3.2404535939919348E-10</v>
      </c>
      <c r="AC169" s="30">
        <f t="shared" si="74"/>
        <v>-4.050568992844004E-19</v>
      </c>
      <c r="AD169" s="30">
        <f t="shared" si="86"/>
        <v>6.7581683823744685E-9</v>
      </c>
      <c r="AE169" s="30">
        <f t="shared" si="87"/>
        <v>-7.1561843378546456E-3</v>
      </c>
      <c r="AF169" s="30">
        <f t="shared" si="75"/>
        <v>5.712952994785965E-2</v>
      </c>
      <c r="AG169" s="30">
        <f t="shared" si="76"/>
        <v>-3.2364320140515008E-10</v>
      </c>
      <c r="AH169" s="30">
        <f t="shared" si="77"/>
        <v>-4.050568992844004E-19</v>
      </c>
      <c r="AI169" s="30">
        <f t="shared" si="88"/>
        <v>6.7201374370056543E-9</v>
      </c>
    </row>
    <row r="170" spans="1:35" x14ac:dyDescent="0.3">
      <c r="A170" s="39">
        <v>247.05208333333576</v>
      </c>
      <c r="B170">
        <v>4.8</v>
      </c>
      <c r="C170">
        <v>7.88</v>
      </c>
      <c r="D170" s="39">
        <v>121</v>
      </c>
      <c r="E170" s="39"/>
      <c r="F170" s="39"/>
      <c r="G170" s="39">
        <v>247</v>
      </c>
      <c r="H170" s="40">
        <f t="shared" si="78"/>
        <v>4.8000000000000001E-2</v>
      </c>
      <c r="I170" s="41">
        <f t="shared" si="79"/>
        <v>7.88</v>
      </c>
      <c r="J170" s="39">
        <f t="shared" ref="J170:J174" si="96">$J$168+($J$175-$J$168)*(G170-$G$168)/($G$175-$G$168)</f>
        <v>642.81298011381386</v>
      </c>
      <c r="K170">
        <v>6.7000000000000004E-2</v>
      </c>
      <c r="L170">
        <v>7.78</v>
      </c>
      <c r="M170" s="29">
        <f t="shared" si="94"/>
        <v>6.4285714285714293E-2</v>
      </c>
      <c r="N170" s="29">
        <f t="shared" si="94"/>
        <v>5.7142857142857148E-2</v>
      </c>
      <c r="O170" s="29">
        <f t="shared" si="94"/>
        <v>4.9999999999999996E-2</v>
      </c>
      <c r="P170" s="29">
        <f t="shared" si="94"/>
        <v>4.2857142857142858E-2</v>
      </c>
      <c r="Q170" s="54">
        <v>4.8000000000000001E-2</v>
      </c>
      <c r="R170" s="54">
        <v>7.88</v>
      </c>
      <c r="S170" s="55">
        <f t="shared" si="70"/>
        <v>8.2330756337059885</v>
      </c>
      <c r="T170" s="55">
        <f t="shared" si="91"/>
        <v>8.1894778243477457</v>
      </c>
      <c r="U170" s="55">
        <f t="shared" si="81"/>
        <v>8.139415202497684</v>
      </c>
      <c r="V170" s="55">
        <f t="shared" si="82"/>
        <v>8.0808151316491195</v>
      </c>
      <c r="W170" s="55">
        <f t="shared" si="83"/>
        <v>8.2335649918505727</v>
      </c>
      <c r="X170" s="41">
        <f t="shared" si="84"/>
        <v>8.1773956543491249</v>
      </c>
      <c r="Y170" s="41">
        <f t="shared" si="85"/>
        <v>8.1798325329182173</v>
      </c>
      <c r="Z170" s="30">
        <f t="shared" si="71"/>
        <v>-7.5087216329485611E-3</v>
      </c>
      <c r="AA170" s="30">
        <f t="shared" si="72"/>
        <v>5.6776992652765729E-2</v>
      </c>
      <c r="AB170" s="30">
        <f t="shared" si="73"/>
        <v>-3.1768053598607977E-10</v>
      </c>
      <c r="AC170" s="30">
        <f t="shared" si="74"/>
        <v>-3.9679043195206569E-19</v>
      </c>
      <c r="AD170" s="30">
        <f t="shared" si="86"/>
        <v>6.6466734985278948E-9</v>
      </c>
      <c r="AE170" s="30">
        <f t="shared" si="87"/>
        <v>-7.1988230140594247E-3</v>
      </c>
      <c r="AF170" s="30">
        <f t="shared" si="75"/>
        <v>5.7086891271654866E-2</v>
      </c>
      <c r="AG170" s="30">
        <f t="shared" si="76"/>
        <v>-3.1728130922922557E-10</v>
      </c>
      <c r="AH170" s="30">
        <f t="shared" si="77"/>
        <v>-3.9679043195206569E-19</v>
      </c>
      <c r="AI170" s="30">
        <f t="shared" si="88"/>
        <v>6.6094826528868908E-9</v>
      </c>
    </row>
    <row r="171" spans="1:35" x14ac:dyDescent="0.3">
      <c r="A171" s="39">
        <v>248.06111111111386</v>
      </c>
      <c r="B171">
        <v>4.5999999999999996</v>
      </c>
      <c r="C171">
        <v>7.87</v>
      </c>
      <c r="D171" s="39">
        <v>112</v>
      </c>
      <c r="E171" s="39"/>
      <c r="F171" s="39"/>
      <c r="G171" s="39">
        <v>248</v>
      </c>
      <c r="H171" s="40">
        <f t="shared" si="78"/>
        <v>4.5999999999999999E-2</v>
      </c>
      <c r="I171" s="41">
        <f t="shared" si="79"/>
        <v>7.87</v>
      </c>
      <c r="J171" s="39">
        <f t="shared" si="96"/>
        <v>640.68465181481736</v>
      </c>
      <c r="K171">
        <v>7.1999999999999995E-2</v>
      </c>
      <c r="L171">
        <v>7.81</v>
      </c>
      <c r="M171" s="29">
        <f t="shared" si="94"/>
        <v>6.4285714285714293E-2</v>
      </c>
      <c r="N171" s="29">
        <f t="shared" si="94"/>
        <v>5.7142857142857148E-2</v>
      </c>
      <c r="O171" s="29">
        <f t="shared" si="94"/>
        <v>4.9999999999999996E-2</v>
      </c>
      <c r="P171" s="29">
        <f t="shared" si="94"/>
        <v>4.2857142857142858E-2</v>
      </c>
      <c r="Q171" s="54">
        <v>4.5999999999999999E-2</v>
      </c>
      <c r="R171" s="54">
        <v>7.87</v>
      </c>
      <c r="S171" s="55">
        <f t="shared" si="70"/>
        <v>8.2486967580491459</v>
      </c>
      <c r="T171" s="55">
        <f t="shared" si="91"/>
        <v>8.2052929873187459</v>
      </c>
      <c r="U171" s="55">
        <f t="shared" si="81"/>
        <v>8.1554432608835743</v>
      </c>
      <c r="V171" s="55">
        <f t="shared" si="82"/>
        <v>8.0970782088163915</v>
      </c>
      <c r="W171" s="55">
        <f t="shared" si="83"/>
        <v>8.2491838945251423</v>
      </c>
      <c r="X171" s="41">
        <f t="shared" si="84"/>
        <v>8.1922651786666645</v>
      </c>
      <c r="Y171" s="41">
        <f t="shared" si="85"/>
        <v>8.1946726484667618</v>
      </c>
      <c r="Z171" s="30">
        <f t="shared" si="71"/>
        <v>-7.5899319508331052E-3</v>
      </c>
      <c r="AA171" s="30">
        <f t="shared" si="72"/>
        <v>5.6695782334881185E-2</v>
      </c>
      <c r="AB171" s="30">
        <f t="shared" si="73"/>
        <v>-3.0495151227882724E-10</v>
      </c>
      <c r="AC171" s="30">
        <f t="shared" si="74"/>
        <v>-3.8025749728739634E-19</v>
      </c>
      <c r="AD171" s="30">
        <f t="shared" si="86"/>
        <v>6.4229541426329658E-9</v>
      </c>
      <c r="AE171" s="30">
        <f t="shared" si="87"/>
        <v>-7.2847913098213106E-3</v>
      </c>
      <c r="AF171" s="30">
        <f t="shared" si="75"/>
        <v>5.700092297589298E-2</v>
      </c>
      <c r="AG171" s="30">
        <f t="shared" si="76"/>
        <v>-3.0455841498484042E-10</v>
      </c>
      <c r="AH171" s="30">
        <f t="shared" si="77"/>
        <v>-3.8025749728739634E-19</v>
      </c>
      <c r="AI171" s="30">
        <f t="shared" si="88"/>
        <v>6.3874476169084758E-9</v>
      </c>
    </row>
    <row r="172" spans="1:35" x14ac:dyDescent="0.3">
      <c r="A172" s="39">
        <v>249.0583333333343</v>
      </c>
      <c r="B172">
        <v>5.2</v>
      </c>
      <c r="C172">
        <v>7.88</v>
      </c>
      <c r="D172" s="39"/>
      <c r="E172" s="39"/>
      <c r="F172" s="39"/>
      <c r="G172" s="39">
        <v>249</v>
      </c>
      <c r="H172" s="40">
        <f t="shared" si="78"/>
        <v>5.2000000000000005E-2</v>
      </c>
      <c r="I172" s="41">
        <f t="shared" si="79"/>
        <v>7.88</v>
      </c>
      <c r="J172" s="39">
        <f t="shared" si="96"/>
        <v>638.55632351582085</v>
      </c>
      <c r="K172">
        <v>5.8999999999999997E-2</v>
      </c>
      <c r="L172">
        <v>7.87</v>
      </c>
      <c r="M172" s="29">
        <f t="shared" si="94"/>
        <v>6.4285714285714293E-2</v>
      </c>
      <c r="N172" s="29">
        <f t="shared" si="94"/>
        <v>5.7142857142857148E-2</v>
      </c>
      <c r="O172" s="29">
        <f t="shared" si="94"/>
        <v>4.9999999999999996E-2</v>
      </c>
      <c r="P172" s="29">
        <f t="shared" si="94"/>
        <v>4.2857142857142858E-2</v>
      </c>
      <c r="Q172" s="54">
        <v>5.1999999999999998E-2</v>
      </c>
      <c r="R172" s="54">
        <v>7.88</v>
      </c>
      <c r="S172" s="55">
        <f t="shared" si="70"/>
        <v>8.2035056140874012</v>
      </c>
      <c r="T172" s="55">
        <f t="shared" si="91"/>
        <v>8.1595484035556449</v>
      </c>
      <c r="U172" s="55">
        <f t="shared" si="81"/>
        <v>8.1090925856633369</v>
      </c>
      <c r="V172" s="55">
        <f t="shared" si="82"/>
        <v>8.0500598713352733</v>
      </c>
      <c r="W172" s="55">
        <f t="shared" si="83"/>
        <v>8.2039990928375772</v>
      </c>
      <c r="X172" s="41">
        <f t="shared" si="84"/>
        <v>8.1492764888825882</v>
      </c>
      <c r="Y172" s="41">
        <f t="shared" si="85"/>
        <v>8.1517664262660894</v>
      </c>
      <c r="Z172" s="30">
        <f t="shared" si="71"/>
        <v>-7.3482043330789764E-3</v>
      </c>
      <c r="AA172" s="30">
        <f t="shared" si="72"/>
        <v>5.6937509952635315E-2</v>
      </c>
      <c r="AB172" s="30">
        <f t="shared" si="73"/>
        <v>-3.4314103537220426E-10</v>
      </c>
      <c r="AC172" s="30">
        <f t="shared" si="74"/>
        <v>-4.298563012814045E-19</v>
      </c>
      <c r="AD172" s="30">
        <f t="shared" si="86"/>
        <v>7.0912616672422766E-9</v>
      </c>
      <c r="AE172" s="30">
        <f t="shared" si="87"/>
        <v>-7.0296061017111932E-3</v>
      </c>
      <c r="AF172" s="30">
        <f t="shared" si="75"/>
        <v>5.7256108184003097E-2</v>
      </c>
      <c r="AG172" s="30">
        <f t="shared" si="76"/>
        <v>-3.4273060134347449E-10</v>
      </c>
      <c r="AH172" s="30">
        <f t="shared" si="77"/>
        <v>-4.298563012814045E-19</v>
      </c>
      <c r="AI172" s="30">
        <f t="shared" si="88"/>
        <v>7.0507217132383709E-9</v>
      </c>
    </row>
    <row r="173" spans="1:35" x14ac:dyDescent="0.3">
      <c r="A173" s="39">
        <v>250.06111111111386</v>
      </c>
      <c r="B173">
        <v>5</v>
      </c>
      <c r="C173">
        <v>7.88</v>
      </c>
      <c r="D173" s="39"/>
      <c r="E173" s="39"/>
      <c r="F173" s="39"/>
      <c r="G173" s="39">
        <v>250</v>
      </c>
      <c r="H173" s="40">
        <f t="shared" si="78"/>
        <v>0.05</v>
      </c>
      <c r="I173" s="41">
        <f t="shared" si="79"/>
        <v>7.88</v>
      </c>
      <c r="J173" s="39">
        <f t="shared" si="96"/>
        <v>636.42799521682434</v>
      </c>
      <c r="K173">
        <v>5.2999999999999999E-2</v>
      </c>
      <c r="L173">
        <v>7.91</v>
      </c>
      <c r="M173" s="29">
        <f t="shared" si="94"/>
        <v>6.4285714285714293E-2</v>
      </c>
      <c r="N173" s="29">
        <f t="shared" si="94"/>
        <v>5.7142857142857148E-2</v>
      </c>
      <c r="O173" s="29">
        <f t="shared" si="94"/>
        <v>4.9999999999999996E-2</v>
      </c>
      <c r="P173" s="29">
        <f t="shared" si="94"/>
        <v>4.2857142857142858E-2</v>
      </c>
      <c r="Q173" s="54">
        <v>0.05</v>
      </c>
      <c r="R173" s="54">
        <v>7.88</v>
      </c>
      <c r="S173" s="55">
        <f t="shared" si="70"/>
        <v>8.2180258178137748</v>
      </c>
      <c r="T173" s="55">
        <f t="shared" si="91"/>
        <v>8.174243779245753</v>
      </c>
      <c r="U173" s="55">
        <f t="shared" si="81"/>
        <v>8.12397942039639</v>
      </c>
      <c r="V173" s="55">
        <f t="shared" si="82"/>
        <v>8.0651571434707279</v>
      </c>
      <c r="W173" s="55">
        <f t="shared" si="83"/>
        <v>8.2185172872673835</v>
      </c>
      <c r="X173" s="41">
        <f t="shared" si="84"/>
        <v>8.1630794361719818</v>
      </c>
      <c r="Y173" s="41">
        <f t="shared" si="85"/>
        <v>8.1655437861034663</v>
      </c>
      <c r="Z173" s="30">
        <f t="shared" si="71"/>
        <v>-7.4281526579811248E-3</v>
      </c>
      <c r="AA173" s="30">
        <f t="shared" si="72"/>
        <v>5.6857561627733172E-2</v>
      </c>
      <c r="AB173" s="30">
        <f t="shared" si="73"/>
        <v>-3.3041038590305785E-10</v>
      </c>
      <c r="AC173" s="30">
        <f t="shared" si="74"/>
        <v>-4.1332336661673515E-19</v>
      </c>
      <c r="AD173" s="30">
        <f t="shared" si="86"/>
        <v>6.8694278081766457E-9</v>
      </c>
      <c r="AE173" s="30">
        <f t="shared" si="87"/>
        <v>-7.1137709714924847E-3</v>
      </c>
      <c r="AF173" s="30">
        <f t="shared" si="75"/>
        <v>5.7171943314221811E-2</v>
      </c>
      <c r="AG173" s="30">
        <f t="shared" si="76"/>
        <v>-3.3000538383637835E-10</v>
      </c>
      <c r="AH173" s="30">
        <f t="shared" si="77"/>
        <v>-4.1332336661673515E-19</v>
      </c>
      <c r="AI173" s="30">
        <f t="shared" si="88"/>
        <v>6.8305584797741932E-9</v>
      </c>
    </row>
    <row r="174" spans="1:35" x14ac:dyDescent="0.3">
      <c r="A174" s="39">
        <v>251.05555555555475</v>
      </c>
      <c r="B174">
        <v>5.7</v>
      </c>
      <c r="C174">
        <v>7.87</v>
      </c>
      <c r="D174" s="39">
        <v>104.6</v>
      </c>
      <c r="E174" s="39"/>
      <c r="F174" s="39"/>
      <c r="G174" s="39">
        <v>251</v>
      </c>
      <c r="H174" s="40">
        <f t="shared" si="78"/>
        <v>5.7000000000000002E-2</v>
      </c>
      <c r="I174" s="41">
        <f t="shared" si="79"/>
        <v>7.87</v>
      </c>
      <c r="J174" s="39">
        <f t="shared" si="96"/>
        <v>634.29966691782772</v>
      </c>
      <c r="K174">
        <v>5.0999999999999997E-2</v>
      </c>
      <c r="L174">
        <v>7.92</v>
      </c>
      <c r="M174" s="29">
        <f t="shared" si="94"/>
        <v>6.4285714285714293E-2</v>
      </c>
      <c r="N174" s="29">
        <f t="shared" si="94"/>
        <v>5.7142857142857148E-2</v>
      </c>
      <c r="O174" s="29">
        <f t="shared" si="94"/>
        <v>4.9999999999999996E-2</v>
      </c>
      <c r="P174" s="29">
        <f t="shared" si="94"/>
        <v>4.2857142857142858E-2</v>
      </c>
      <c r="Q174" s="54">
        <v>5.7000000000000002E-2</v>
      </c>
      <c r="R174" s="54">
        <v>7.87</v>
      </c>
      <c r="S174" s="55">
        <f t="shared" si="70"/>
        <v>8.1692874262301185</v>
      </c>
      <c r="T174" s="55">
        <f t="shared" si="91"/>
        <v>8.1249276497136194</v>
      </c>
      <c r="U174" s="55">
        <f t="shared" si="81"/>
        <v>8.0740331784680137</v>
      </c>
      <c r="V174" s="55">
        <f t="shared" si="82"/>
        <v>8.0145199866347294</v>
      </c>
      <c r="W174" s="55">
        <f t="shared" si="83"/>
        <v>8.1697855292807322</v>
      </c>
      <c r="X174" s="41">
        <f t="shared" si="84"/>
        <v>8.1167888270398283</v>
      </c>
      <c r="Y174" s="41">
        <f t="shared" si="85"/>
        <v>8.1193348336206448</v>
      </c>
      <c r="Z174" s="30">
        <f t="shared" si="71"/>
        <v>-7.1509302663222939E-3</v>
      </c>
      <c r="AA174" s="30">
        <f t="shared" si="72"/>
        <v>5.7134784019391996E-2</v>
      </c>
      <c r="AB174" s="30">
        <f t="shared" si="73"/>
        <v>-3.7497100430129483E-10</v>
      </c>
      <c r="AC174" s="30">
        <f t="shared" si="74"/>
        <v>-4.7118863794307806E-19</v>
      </c>
      <c r="AD174" s="30">
        <f t="shared" si="86"/>
        <v>7.6420728423564003E-9</v>
      </c>
      <c r="AE174" s="30">
        <f t="shared" si="87"/>
        <v>-6.8229048649438174E-3</v>
      </c>
      <c r="AF174" s="30">
        <f t="shared" si="75"/>
        <v>5.7462809420770478E-2</v>
      </c>
      <c r="AG174" s="30">
        <f t="shared" si="76"/>
        <v>-3.7454842572502508E-10</v>
      </c>
      <c r="AH174" s="30">
        <f t="shared" si="77"/>
        <v>-4.7118863794307806E-19</v>
      </c>
      <c r="AI174" s="30">
        <f t="shared" si="88"/>
        <v>7.5974030429602715E-9</v>
      </c>
    </row>
    <row r="175" spans="1:35" x14ac:dyDescent="0.3">
      <c r="A175" s="39">
        <v>252.05902777778101</v>
      </c>
      <c r="B175">
        <v>6.2</v>
      </c>
      <c r="C175">
        <v>7.88</v>
      </c>
      <c r="D175" s="39"/>
      <c r="E175" s="39">
        <v>648.34268140929532</v>
      </c>
      <c r="F175" s="39">
        <v>615.99999582836699</v>
      </c>
      <c r="G175" s="39">
        <v>252</v>
      </c>
      <c r="H175" s="40">
        <f t="shared" si="78"/>
        <v>6.2E-2</v>
      </c>
      <c r="I175" s="41">
        <f t="shared" si="79"/>
        <v>7.88</v>
      </c>
      <c r="J175" s="42">
        <f>AVERAGE(E175:F175)</f>
        <v>632.17133861883121</v>
      </c>
      <c r="K175">
        <v>4.4999999999999998E-2</v>
      </c>
      <c r="L175">
        <v>7.97</v>
      </c>
      <c r="M175" s="29">
        <f t="shared" si="94"/>
        <v>6.4285714285714293E-2</v>
      </c>
      <c r="N175" s="29">
        <f t="shared" si="94"/>
        <v>5.7142857142857148E-2</v>
      </c>
      <c r="O175" s="29">
        <f t="shared" si="94"/>
        <v>4.9999999999999996E-2</v>
      </c>
      <c r="P175" s="29">
        <f t="shared" si="94"/>
        <v>4.2857142857142858E-2</v>
      </c>
      <c r="Q175" s="54">
        <v>6.2E-2</v>
      </c>
      <c r="R175" s="54">
        <v>7.88</v>
      </c>
      <c r="S175" s="55">
        <f t="shared" si="70"/>
        <v>8.1376717038848021</v>
      </c>
      <c r="T175" s="55">
        <f t="shared" si="91"/>
        <v>8.0929530840147716</v>
      </c>
      <c r="U175" s="55">
        <f t="shared" si="81"/>
        <v>8.0416691959916964</v>
      </c>
      <c r="V175" s="55">
        <f t="shared" si="82"/>
        <v>7.981731409341223</v>
      </c>
      <c r="W175" s="55">
        <f t="shared" si="83"/>
        <v>8.1381739370075046</v>
      </c>
      <c r="X175" s="41">
        <f t="shared" si="84"/>
        <v>8.0868274175874095</v>
      </c>
      <c r="Y175" s="41">
        <f t="shared" si="85"/>
        <v>8.0894188383306318</v>
      </c>
      <c r="Z175" s="30">
        <f t="shared" si="71"/>
        <v>-6.9571730197382732E-3</v>
      </c>
      <c r="AA175" s="30">
        <f t="shared" si="72"/>
        <v>5.7328541265976023E-2</v>
      </c>
      <c r="AB175" s="30">
        <f t="shared" si="73"/>
        <v>-4.0680550377239624E-10</v>
      </c>
      <c r="AC175" s="30">
        <f t="shared" si="74"/>
        <v>-5.1252097460475152E-19</v>
      </c>
      <c r="AD175" s="30">
        <f t="shared" si="86"/>
        <v>8.1879009896246092E-9</v>
      </c>
      <c r="AE175" s="30">
        <f t="shared" si="87"/>
        <v>-6.6212201498750583E-3</v>
      </c>
      <c r="AF175" s="30">
        <f t="shared" si="75"/>
        <v>5.7664494135839232E-2</v>
      </c>
      <c r="AG175" s="30">
        <f t="shared" si="76"/>
        <v>-4.0637271263840495E-10</v>
      </c>
      <c r="AH175" s="30">
        <f t="shared" si="77"/>
        <v>-5.1252097460475152E-19</v>
      </c>
      <c r="AI175" s="30">
        <f t="shared" si="88"/>
        <v>8.1391895308363951E-9</v>
      </c>
    </row>
    <row r="176" spans="1:35" x14ac:dyDescent="0.3">
      <c r="A176" s="39">
        <v>253.06944444444525</v>
      </c>
      <c r="B176">
        <v>5.4</v>
      </c>
      <c r="C176">
        <v>7.93</v>
      </c>
      <c r="D176" s="39">
        <v>104.3</v>
      </c>
      <c r="E176" s="39"/>
      <c r="F176" s="39"/>
      <c r="G176" s="39">
        <v>253</v>
      </c>
      <c r="H176" s="40">
        <f t="shared" si="78"/>
        <v>5.4000000000000006E-2</v>
      </c>
      <c r="I176" s="41">
        <f t="shared" si="79"/>
        <v>7.93</v>
      </c>
      <c r="J176" s="39">
        <f>$J$175+($J$182-$J$175)*(G176-$G$175)/($G$182-$G$175)</f>
        <v>635.92095611460104</v>
      </c>
      <c r="K176">
        <v>4.5999999999999999E-2</v>
      </c>
      <c r="L176">
        <v>7.98</v>
      </c>
      <c r="M176" s="29">
        <f t="shared" si="94"/>
        <v>6.4285714285714293E-2</v>
      </c>
      <c r="N176" s="29">
        <f t="shared" si="94"/>
        <v>5.7142857142857148E-2</v>
      </c>
      <c r="O176" s="29">
        <f t="shared" si="94"/>
        <v>4.9999999999999996E-2</v>
      </c>
      <c r="P176" s="29">
        <f t="shared" si="94"/>
        <v>4.2857142857142858E-2</v>
      </c>
      <c r="Q176" s="54">
        <v>5.3999999999999999E-2</v>
      </c>
      <c r="R176" s="54">
        <v>7.93</v>
      </c>
      <c r="S176" s="55">
        <f t="shared" si="70"/>
        <v>8.1894778243477457</v>
      </c>
      <c r="T176" s="55">
        <f t="shared" si="91"/>
        <v>8.1453538246905488</v>
      </c>
      <c r="U176" s="55">
        <f t="shared" si="81"/>
        <v>8.0947160382427032</v>
      </c>
      <c r="V176" s="55">
        <f t="shared" si="82"/>
        <v>8.0354837242199348</v>
      </c>
      <c r="W176" s="55">
        <f t="shared" si="83"/>
        <v>8.1899732178746696</v>
      </c>
      <c r="X176" s="41">
        <f t="shared" si="84"/>
        <v>8.1359510391521184</v>
      </c>
      <c r="Y176" s="41">
        <f t="shared" si="85"/>
        <v>8.1384647326696822</v>
      </c>
      <c r="Z176" s="30">
        <f t="shared" si="71"/>
        <v>-7.2688579539851115E-3</v>
      </c>
      <c r="AA176" s="30">
        <f t="shared" si="72"/>
        <v>5.7016856331729183E-2</v>
      </c>
      <c r="AB176" s="30">
        <f t="shared" si="73"/>
        <v>-3.5587246029776835E-10</v>
      </c>
      <c r="AC176" s="30">
        <f t="shared" si="74"/>
        <v>-4.4638923594607391E-19</v>
      </c>
      <c r="AD176" s="30">
        <f t="shared" si="86"/>
        <v>7.3122151420459854E-9</v>
      </c>
      <c r="AE176" s="30">
        <f t="shared" si="87"/>
        <v>-6.9463016768957948E-3</v>
      </c>
      <c r="AF176" s="30">
        <f t="shared" si="75"/>
        <v>5.7339412608818502E-2</v>
      </c>
      <c r="AG176" s="30">
        <f t="shared" si="76"/>
        <v>-3.5545692731841224E-10</v>
      </c>
      <c r="AH176" s="30">
        <f t="shared" si="77"/>
        <v>-4.4638923594607391E-19</v>
      </c>
      <c r="AI176" s="30">
        <f t="shared" si="88"/>
        <v>7.27001433716661E-9</v>
      </c>
    </row>
    <row r="177" spans="1:35" x14ac:dyDescent="0.3">
      <c r="A177" s="39">
        <v>254.0534722222219</v>
      </c>
      <c r="B177">
        <v>5.4</v>
      </c>
      <c r="C177">
        <v>7.82</v>
      </c>
      <c r="D177" s="39"/>
      <c r="E177" s="39"/>
      <c r="F177" s="39"/>
      <c r="G177" s="39">
        <v>254</v>
      </c>
      <c r="H177" s="40">
        <f t="shared" si="78"/>
        <v>5.4000000000000006E-2</v>
      </c>
      <c r="I177" s="41">
        <f t="shared" si="79"/>
        <v>7.82</v>
      </c>
      <c r="J177" s="39">
        <f t="shared" ref="J177:J181" si="97">$J$175+($J$182-$J$175)*(G177-$G$175)/($G$182-$G$175)</f>
        <v>639.67057361037098</v>
      </c>
      <c r="K177">
        <v>4.4999999999999998E-2</v>
      </c>
      <c r="L177">
        <v>7.91</v>
      </c>
      <c r="M177" s="29">
        <f t="shared" ref="M177:P192" si="98">M176</f>
        <v>6.4285714285714293E-2</v>
      </c>
      <c r="N177" s="29">
        <f t="shared" si="98"/>
        <v>5.7142857142857148E-2</v>
      </c>
      <c r="O177" s="29">
        <f t="shared" si="98"/>
        <v>4.9999999999999996E-2</v>
      </c>
      <c r="P177" s="29">
        <f t="shared" si="98"/>
        <v>4.2857142857142858E-2</v>
      </c>
      <c r="Q177" s="54">
        <v>5.3999999999999999E-2</v>
      </c>
      <c r="R177" s="54">
        <v>7.82</v>
      </c>
      <c r="S177" s="55">
        <f t="shared" si="70"/>
        <v>8.1894778243477457</v>
      </c>
      <c r="T177" s="55">
        <f t="shared" si="91"/>
        <v>8.1453538246905488</v>
      </c>
      <c r="U177" s="55">
        <f t="shared" si="81"/>
        <v>8.0947160382427032</v>
      </c>
      <c r="V177" s="55">
        <f t="shared" si="82"/>
        <v>8.0354837242199348</v>
      </c>
      <c r="W177" s="55">
        <f t="shared" si="83"/>
        <v>8.1899732178746696</v>
      </c>
      <c r="X177" s="41">
        <f t="shared" si="84"/>
        <v>8.1359510391521184</v>
      </c>
      <c r="Y177" s="41">
        <f t="shared" si="85"/>
        <v>8.1384647326696822</v>
      </c>
      <c r="Z177" s="30">
        <f t="shared" si="71"/>
        <v>-7.2688579539851115E-3</v>
      </c>
      <c r="AA177" s="30">
        <f t="shared" si="72"/>
        <v>5.7016856331729183E-2</v>
      </c>
      <c r="AB177" s="30">
        <f t="shared" si="73"/>
        <v>-3.5587246029776835E-10</v>
      </c>
      <c r="AC177" s="30">
        <f t="shared" si="74"/>
        <v>-4.4638923594607391E-19</v>
      </c>
      <c r="AD177" s="30">
        <f t="shared" si="86"/>
        <v>7.3122151420459854E-9</v>
      </c>
      <c r="AE177" s="30">
        <f t="shared" si="87"/>
        <v>-6.9463016768957948E-3</v>
      </c>
      <c r="AF177" s="30">
        <f t="shared" si="75"/>
        <v>5.7339412608818502E-2</v>
      </c>
      <c r="AG177" s="30">
        <f t="shared" si="76"/>
        <v>-3.5545692731841224E-10</v>
      </c>
      <c r="AH177" s="30">
        <f t="shared" si="77"/>
        <v>-4.4638923594607391E-19</v>
      </c>
      <c r="AI177" s="30">
        <f t="shared" si="88"/>
        <v>7.27001433716661E-9</v>
      </c>
    </row>
    <row r="178" spans="1:35" x14ac:dyDescent="0.3">
      <c r="A178" s="39">
        <v>255.06180555555329</v>
      </c>
      <c r="B178">
        <v>5.3</v>
      </c>
      <c r="C178">
        <v>7.89</v>
      </c>
      <c r="D178" s="39">
        <v>123.6</v>
      </c>
      <c r="E178" s="39"/>
      <c r="F178" s="39"/>
      <c r="G178" s="39">
        <v>255</v>
      </c>
      <c r="H178" s="40">
        <f t="shared" si="78"/>
        <v>5.2999999999999999E-2</v>
      </c>
      <c r="I178" s="41">
        <f t="shared" si="79"/>
        <v>7.89</v>
      </c>
      <c r="J178" s="39">
        <f t="shared" si="97"/>
        <v>643.42019110614081</v>
      </c>
      <c r="K178">
        <v>4.4999999999999998E-2</v>
      </c>
      <c r="L178">
        <v>7.98</v>
      </c>
      <c r="M178" s="29">
        <f t="shared" si="98"/>
        <v>6.4285714285714293E-2</v>
      </c>
      <c r="N178" s="29">
        <f t="shared" si="98"/>
        <v>5.7142857142857148E-2</v>
      </c>
      <c r="O178" s="29">
        <f t="shared" si="98"/>
        <v>4.9999999999999996E-2</v>
      </c>
      <c r="P178" s="29">
        <f t="shared" si="98"/>
        <v>4.2857142857142858E-2</v>
      </c>
      <c r="Q178" s="54">
        <v>5.2999999999999999E-2</v>
      </c>
      <c r="R178" s="54">
        <v>7.89</v>
      </c>
      <c r="S178" s="55">
        <f t="shared" si="70"/>
        <v>8.196432334752151</v>
      </c>
      <c r="T178" s="55">
        <f t="shared" si="91"/>
        <v>8.1523907212048492</v>
      </c>
      <c r="U178" s="55">
        <f t="shared" si="81"/>
        <v>8.1018427786592664</v>
      </c>
      <c r="V178" s="55">
        <f t="shared" si="82"/>
        <v>8.0427089639743432</v>
      </c>
      <c r="W178" s="55">
        <f t="shared" si="83"/>
        <v>8.1969267822676102</v>
      </c>
      <c r="X178" s="41">
        <f t="shared" si="84"/>
        <v>8.1425561631008421</v>
      </c>
      <c r="Y178" s="41">
        <f t="shared" si="85"/>
        <v>8.1450582042170758</v>
      </c>
      <c r="Z178" s="30">
        <f t="shared" si="71"/>
        <v>-7.3084569996348953E-3</v>
      </c>
      <c r="AA178" s="30">
        <f t="shared" si="72"/>
        <v>5.69772572860794E-2</v>
      </c>
      <c r="AB178" s="30">
        <f t="shared" si="73"/>
        <v>-3.4950665231914404E-10</v>
      </c>
      <c r="AC178" s="30">
        <f t="shared" si="74"/>
        <v>-4.3812276861373916E-19</v>
      </c>
      <c r="AD178" s="30">
        <f t="shared" si="86"/>
        <v>7.2018461071255426E-9</v>
      </c>
      <c r="AE178" s="30">
        <f t="shared" si="87"/>
        <v>-6.9878479211801132E-3</v>
      </c>
      <c r="AF178" s="30">
        <f t="shared" si="75"/>
        <v>5.7297866364534183E-2</v>
      </c>
      <c r="AG178" s="30">
        <f t="shared" si="76"/>
        <v>-3.4909362781755589E-10</v>
      </c>
      <c r="AH178" s="30">
        <f t="shared" si="77"/>
        <v>-4.3812276861373916E-19</v>
      </c>
      <c r="AI178" s="30">
        <f t="shared" si="88"/>
        <v>7.1604743898781217E-9</v>
      </c>
    </row>
    <row r="179" spans="1:35" x14ac:dyDescent="0.3">
      <c r="A179" s="39">
        <v>256.06180555555329</v>
      </c>
      <c r="B179">
        <v>5.2</v>
      </c>
      <c r="C179">
        <v>7.88</v>
      </c>
      <c r="D179" s="39"/>
      <c r="E179" s="39"/>
      <c r="F179" s="39"/>
      <c r="G179" s="39">
        <v>256</v>
      </c>
      <c r="H179" s="40">
        <f t="shared" si="78"/>
        <v>5.2000000000000005E-2</v>
      </c>
      <c r="I179" s="41">
        <f t="shared" si="79"/>
        <v>7.88</v>
      </c>
      <c r="J179" s="39">
        <f t="shared" si="97"/>
        <v>647.16980860191074</v>
      </c>
      <c r="K179">
        <v>4.5999999999999999E-2</v>
      </c>
      <c r="L179">
        <v>7.98</v>
      </c>
      <c r="M179" s="29">
        <f t="shared" si="98"/>
        <v>6.4285714285714293E-2</v>
      </c>
      <c r="N179" s="29">
        <f t="shared" si="98"/>
        <v>5.7142857142857148E-2</v>
      </c>
      <c r="O179" s="29">
        <f t="shared" si="98"/>
        <v>4.9999999999999996E-2</v>
      </c>
      <c r="P179" s="29">
        <f t="shared" si="98"/>
        <v>4.2857142857142858E-2</v>
      </c>
      <c r="Q179" s="54">
        <v>5.1999999999999998E-2</v>
      </c>
      <c r="R179" s="54">
        <v>7.88</v>
      </c>
      <c r="S179" s="55">
        <f t="shared" si="70"/>
        <v>8.2035056140874012</v>
      </c>
      <c r="T179" s="55">
        <f t="shared" si="91"/>
        <v>8.1595484035556449</v>
      </c>
      <c r="U179" s="55">
        <f t="shared" si="81"/>
        <v>8.1090925856633369</v>
      </c>
      <c r="V179" s="55">
        <f t="shared" si="82"/>
        <v>8.0500598713352733</v>
      </c>
      <c r="W179" s="55">
        <f t="shared" si="83"/>
        <v>8.2039990928375772</v>
      </c>
      <c r="X179" s="41">
        <f t="shared" si="84"/>
        <v>8.1492764888825882</v>
      </c>
      <c r="Y179" s="41">
        <f t="shared" si="85"/>
        <v>8.1517664262660894</v>
      </c>
      <c r="Z179" s="30">
        <f t="shared" si="71"/>
        <v>-7.3482043330789764E-3</v>
      </c>
      <c r="AA179" s="30">
        <f t="shared" si="72"/>
        <v>5.6937509952635315E-2</v>
      </c>
      <c r="AB179" s="30">
        <f t="shared" si="73"/>
        <v>-3.4314103537220426E-10</v>
      </c>
      <c r="AC179" s="30">
        <f t="shared" si="74"/>
        <v>-4.298563012814045E-19</v>
      </c>
      <c r="AD179" s="30">
        <f t="shared" si="86"/>
        <v>7.0912616672422766E-9</v>
      </c>
      <c r="AE179" s="30">
        <f t="shared" si="87"/>
        <v>-7.0296061017111932E-3</v>
      </c>
      <c r="AF179" s="30">
        <f t="shared" si="75"/>
        <v>5.7256108184003097E-2</v>
      </c>
      <c r="AG179" s="30">
        <f t="shared" si="76"/>
        <v>-3.4273060134347449E-10</v>
      </c>
      <c r="AH179" s="30">
        <f t="shared" si="77"/>
        <v>-4.298563012814045E-19</v>
      </c>
      <c r="AI179" s="30">
        <f t="shared" si="88"/>
        <v>7.0507217132383709E-9</v>
      </c>
    </row>
    <row r="180" spans="1:35" x14ac:dyDescent="0.3">
      <c r="A180" s="39">
        <v>257.06805555555911</v>
      </c>
      <c r="B180">
        <v>4.9000000000000004</v>
      </c>
      <c r="C180">
        <v>7.9</v>
      </c>
      <c r="D180" s="39"/>
      <c r="E180" s="39"/>
      <c r="F180" s="39"/>
      <c r="G180" s="39">
        <v>257</v>
      </c>
      <c r="H180" s="40">
        <f t="shared" si="78"/>
        <v>4.9000000000000002E-2</v>
      </c>
      <c r="I180" s="41">
        <f t="shared" si="79"/>
        <v>7.9</v>
      </c>
      <c r="J180" s="39">
        <f t="shared" si="97"/>
        <v>650.91942609768057</v>
      </c>
      <c r="K180">
        <v>4.9000000000000002E-2</v>
      </c>
      <c r="L180">
        <v>7.94</v>
      </c>
      <c r="M180" s="29">
        <f t="shared" si="98"/>
        <v>6.4285714285714293E-2</v>
      </c>
      <c r="N180" s="29">
        <f t="shared" si="98"/>
        <v>5.7142857142857148E-2</v>
      </c>
      <c r="O180" s="29">
        <f t="shared" si="98"/>
        <v>4.9999999999999996E-2</v>
      </c>
      <c r="P180" s="29">
        <f t="shared" si="98"/>
        <v>4.2857142857142858E-2</v>
      </c>
      <c r="Q180" s="54">
        <v>4.9000000000000002E-2</v>
      </c>
      <c r="R180" s="54">
        <v>7.9</v>
      </c>
      <c r="S180" s="55">
        <f t="shared" si="70"/>
        <v>8.225482031916215</v>
      </c>
      <c r="T180" s="55">
        <f t="shared" si="91"/>
        <v>8.1817909307405206</v>
      </c>
      <c r="U180" s="55">
        <f t="shared" si="81"/>
        <v>8.1316261029565773</v>
      </c>
      <c r="V180" s="55">
        <f t="shared" si="82"/>
        <v>8.0729133955810592</v>
      </c>
      <c r="W180" s="55">
        <f t="shared" si="83"/>
        <v>8.2259724589671048</v>
      </c>
      <c r="X180" s="41">
        <f t="shared" si="84"/>
        <v>8.170170991811629</v>
      </c>
      <c r="Y180" s="41">
        <f t="shared" si="85"/>
        <v>8.1726218448743282</v>
      </c>
      <c r="Z180" s="30">
        <f t="shared" si="71"/>
        <v>-7.4683583211600365E-3</v>
      </c>
      <c r="AA180" s="30">
        <f t="shared" si="72"/>
        <v>5.6817355964554256E-2</v>
      </c>
      <c r="AB180" s="30">
        <f t="shared" si="73"/>
        <v>-3.2404535939919348E-10</v>
      </c>
      <c r="AC180" s="30">
        <f t="shared" si="74"/>
        <v>-4.050568992844004E-19</v>
      </c>
      <c r="AD180" s="30">
        <f t="shared" si="86"/>
        <v>6.7581683823744685E-9</v>
      </c>
      <c r="AE180" s="30">
        <f t="shared" si="87"/>
        <v>-7.1561843378546456E-3</v>
      </c>
      <c r="AF180" s="30">
        <f t="shared" si="75"/>
        <v>5.712952994785965E-2</v>
      </c>
      <c r="AG180" s="30">
        <f t="shared" si="76"/>
        <v>-3.2364320140515008E-10</v>
      </c>
      <c r="AH180" s="30">
        <f t="shared" si="77"/>
        <v>-4.050568992844004E-19</v>
      </c>
      <c r="AI180" s="30">
        <f t="shared" si="88"/>
        <v>6.7201374370056543E-9</v>
      </c>
    </row>
    <row r="181" spans="1:35" x14ac:dyDescent="0.3">
      <c r="A181" s="39">
        <v>258.06805555555911</v>
      </c>
      <c r="B181">
        <v>8.6999999999999993</v>
      </c>
      <c r="C181">
        <v>7.72</v>
      </c>
      <c r="D181" s="39">
        <v>75.7</v>
      </c>
      <c r="E181" s="39"/>
      <c r="F181" s="39"/>
      <c r="G181" s="39">
        <v>258</v>
      </c>
      <c r="H181" s="40">
        <f t="shared" si="78"/>
        <v>8.6999999999999994E-2</v>
      </c>
      <c r="I181" s="41">
        <f t="shared" si="79"/>
        <v>7.72</v>
      </c>
      <c r="J181" s="39">
        <f t="shared" si="97"/>
        <v>654.66904359345051</v>
      </c>
      <c r="K181">
        <v>6.9000000000000006E-2</v>
      </c>
      <c r="L181">
        <v>7.81</v>
      </c>
      <c r="M181" s="29">
        <f t="shared" si="98"/>
        <v>6.4285714285714293E-2</v>
      </c>
      <c r="N181" s="29">
        <f t="shared" si="98"/>
        <v>5.7142857142857148E-2</v>
      </c>
      <c r="O181" s="29">
        <f t="shared" si="98"/>
        <v>4.9999999999999996E-2</v>
      </c>
      <c r="P181" s="29">
        <f t="shared" si="98"/>
        <v>4.2857142857142858E-2</v>
      </c>
      <c r="Q181" s="54">
        <v>8.6999999999999994E-2</v>
      </c>
      <c r="R181" s="54">
        <v>7.72</v>
      </c>
      <c r="S181" s="55">
        <f t="shared" si="70"/>
        <v>8.0077564417581257</v>
      </c>
      <c r="T181" s="55">
        <f t="shared" si="91"/>
        <v>7.9617001336863078</v>
      </c>
      <c r="U181" s="55">
        <f t="shared" si="81"/>
        <v>7.9089781460495781</v>
      </c>
      <c r="V181" s="55">
        <f t="shared" si="82"/>
        <v>7.84748856641193</v>
      </c>
      <c r="W181" s="55">
        <f t="shared" si="83"/>
        <v>8.0082741402224737</v>
      </c>
      <c r="X181" s="41">
        <f t="shared" si="84"/>
        <v>7.9643817962609464</v>
      </c>
      <c r="Y181" s="41">
        <f t="shared" si="85"/>
        <v>7.9670651846840554</v>
      </c>
      <c r="Z181" s="30">
        <f t="shared" si="71"/>
        <v>-6.0350964767340335E-3</v>
      </c>
      <c r="AA181" s="30">
        <f t="shared" si="72"/>
        <v>5.8250617808980262E-2</v>
      </c>
      <c r="AB181" s="30">
        <f t="shared" si="73"/>
        <v>-5.6603817486499707E-10</v>
      </c>
      <c r="AC181" s="30">
        <f t="shared" si="74"/>
        <v>-7.1918265791311912E-19</v>
      </c>
      <c r="AD181" s="30">
        <f t="shared" si="86"/>
        <v>1.0854709465824583E-8</v>
      </c>
      <c r="AE181" s="30">
        <f t="shared" si="87"/>
        <v>-5.6785766810021872E-3</v>
      </c>
      <c r="AF181" s="30">
        <f t="shared" si="75"/>
        <v>5.8607137604712103E-2</v>
      </c>
      <c r="AG181" s="30">
        <f t="shared" si="76"/>
        <v>-5.6557888839797578E-10</v>
      </c>
      <c r="AH181" s="30">
        <f t="shared" si="77"/>
        <v>-7.1918265791311912E-19</v>
      </c>
      <c r="AI181" s="30">
        <f t="shared" si="88"/>
        <v>1.0787847917280498E-8</v>
      </c>
    </row>
    <row r="182" spans="1:35" x14ac:dyDescent="0.3">
      <c r="A182" s="39">
        <v>259.06111111111386</v>
      </c>
      <c r="B182">
        <v>8.8000000000000007</v>
      </c>
      <c r="C182">
        <v>7.81</v>
      </c>
      <c r="D182" s="39"/>
      <c r="E182" s="39">
        <v>692.82629462122441</v>
      </c>
      <c r="F182" s="39">
        <v>624.01102755721627</v>
      </c>
      <c r="G182" s="39">
        <v>259</v>
      </c>
      <c r="H182" s="40">
        <f t="shared" si="78"/>
        <v>8.8000000000000009E-2</v>
      </c>
      <c r="I182" s="41">
        <f t="shared" si="79"/>
        <v>7.81</v>
      </c>
      <c r="J182" s="42">
        <f>AVERAGE(E182:F182)</f>
        <v>658.41866108922034</v>
      </c>
      <c r="K182">
        <v>6.4000000000000001E-2</v>
      </c>
      <c r="L182">
        <v>7.89</v>
      </c>
      <c r="M182" s="29">
        <f t="shared" si="98"/>
        <v>6.4285714285714293E-2</v>
      </c>
      <c r="N182" s="29">
        <f t="shared" si="98"/>
        <v>5.7142857142857148E-2</v>
      </c>
      <c r="O182" s="29">
        <f t="shared" si="98"/>
        <v>4.9999999999999996E-2</v>
      </c>
      <c r="P182" s="29">
        <f t="shared" si="98"/>
        <v>4.2857142857142858E-2</v>
      </c>
      <c r="Q182" s="54">
        <v>8.7999999999999995E-2</v>
      </c>
      <c r="R182" s="54">
        <v>7.81</v>
      </c>
      <c r="S182" s="55">
        <f t="shared" si="70"/>
        <v>8.0033066103009709</v>
      </c>
      <c r="T182" s="55">
        <f t="shared" si="91"/>
        <v>7.957208430075438</v>
      </c>
      <c r="U182" s="55">
        <f t="shared" si="81"/>
        <v>7.9044417787577776</v>
      </c>
      <c r="V182" s="55">
        <f t="shared" si="82"/>
        <v>7.842904419278665</v>
      </c>
      <c r="W182" s="55">
        <f t="shared" si="83"/>
        <v>8.0038247946836982</v>
      </c>
      <c r="X182" s="41">
        <f t="shared" si="84"/>
        <v>7.960209342297083</v>
      </c>
      <c r="Y182" s="41">
        <f t="shared" si="85"/>
        <v>7.9628924017698344</v>
      </c>
      <c r="Z182" s="30">
        <f t="shared" si="71"/>
        <v>-5.9996933089956342E-3</v>
      </c>
      <c r="AA182" s="30">
        <f t="shared" si="72"/>
        <v>5.8286020976718658E-2</v>
      </c>
      <c r="AB182" s="30">
        <f t="shared" si="73"/>
        <v>-5.7240938818145962E-10</v>
      </c>
      <c r="AC182" s="30">
        <f t="shared" si="74"/>
        <v>-7.2744912524545387E-19</v>
      </c>
      <c r="AD182" s="30">
        <f t="shared" si="86"/>
        <v>1.0959497898186654E-8</v>
      </c>
      <c r="AE182" s="30">
        <f t="shared" si="87"/>
        <v>-5.6429211579881863E-3</v>
      </c>
      <c r="AF182" s="30">
        <f t="shared" si="75"/>
        <v>5.8642793127726106E-2</v>
      </c>
      <c r="AG182" s="30">
        <f t="shared" si="76"/>
        <v>-5.7194977661786778E-10</v>
      </c>
      <c r="AH182" s="30">
        <f t="shared" si="77"/>
        <v>-7.2744912524545387E-19</v>
      </c>
      <c r="AI182" s="30">
        <f t="shared" si="88"/>
        <v>1.089199913630935E-8</v>
      </c>
    </row>
    <row r="183" spans="1:35" x14ac:dyDescent="0.3">
      <c r="A183" s="39">
        <v>260.05208333333576</v>
      </c>
      <c r="B183">
        <v>8.1</v>
      </c>
      <c r="C183">
        <v>7.73</v>
      </c>
      <c r="D183" s="39">
        <v>124.5</v>
      </c>
      <c r="E183" s="39"/>
      <c r="F183" s="39"/>
      <c r="G183" s="39">
        <v>260</v>
      </c>
      <c r="H183" s="40">
        <f t="shared" si="78"/>
        <v>8.1000000000000003E-2</v>
      </c>
      <c r="I183" s="41">
        <f t="shared" si="79"/>
        <v>7.73</v>
      </c>
      <c r="J183" s="39">
        <f>$J$182+($J$189-$J$182)*(G183-$G$182)/($G$189-$G$182)</f>
        <v>657.34088792189721</v>
      </c>
      <c r="K183">
        <v>5.8999999999999997E-2</v>
      </c>
      <c r="L183">
        <v>7.86</v>
      </c>
      <c r="M183" s="29">
        <f t="shared" si="98"/>
        <v>6.4285714285714293E-2</v>
      </c>
      <c r="N183" s="29">
        <f t="shared" si="98"/>
        <v>5.7142857142857148E-2</v>
      </c>
      <c r="O183" s="29">
        <f t="shared" si="98"/>
        <v>4.9999999999999996E-2</v>
      </c>
      <c r="P183" s="29">
        <f t="shared" si="98"/>
        <v>4.2857142857142858E-2</v>
      </c>
      <c r="Q183" s="54">
        <v>8.1000000000000003E-2</v>
      </c>
      <c r="R183" s="54">
        <v>7.73</v>
      </c>
      <c r="S183" s="55">
        <f t="shared" si="70"/>
        <v>8.0354837242199331</v>
      </c>
      <c r="T183" s="55">
        <f t="shared" si="91"/>
        <v>7.9896942172296219</v>
      </c>
      <c r="U183" s="55">
        <f t="shared" si="81"/>
        <v>7.9372573243871747</v>
      </c>
      <c r="V183" s="55">
        <f t="shared" si="82"/>
        <v>7.8760733246348753</v>
      </c>
      <c r="W183" s="55">
        <f t="shared" si="83"/>
        <v>8.0359983291611314</v>
      </c>
      <c r="X183" s="41">
        <f t="shared" si="84"/>
        <v>7.9904148128997274</v>
      </c>
      <c r="Y183" s="41">
        <f t="shared" si="85"/>
        <v>7.9930943176747977</v>
      </c>
      <c r="Z183" s="30">
        <f t="shared" si="71"/>
        <v>-6.249789933757988E-3</v>
      </c>
      <c r="AA183" s="30">
        <f t="shared" si="72"/>
        <v>5.8035924351956307E-2</v>
      </c>
      <c r="AB183" s="30">
        <f t="shared" si="73"/>
        <v>-5.2781382502617896E-10</v>
      </c>
      <c r="AC183" s="30">
        <f t="shared" si="74"/>
        <v>-6.69583853919111E-19</v>
      </c>
      <c r="AD183" s="30">
        <f t="shared" si="86"/>
        <v>1.0223160687908413E-8</v>
      </c>
      <c r="AE183" s="30">
        <f t="shared" si="87"/>
        <v>-5.8956238231498816E-3</v>
      </c>
      <c r="AF183" s="30">
        <f t="shared" si="75"/>
        <v>5.8390090462564409E-2</v>
      </c>
      <c r="AG183" s="30">
        <f t="shared" si="76"/>
        <v>-5.2735757069296317E-10</v>
      </c>
      <c r="AH183" s="30">
        <f t="shared" si="77"/>
        <v>-6.69583853919111E-19</v>
      </c>
      <c r="AI183" s="30">
        <f t="shared" si="88"/>
        <v>1.0160280135612297E-8</v>
      </c>
    </row>
    <row r="184" spans="1:35" x14ac:dyDescent="0.3">
      <c r="A184" s="39">
        <v>261.04374999999709</v>
      </c>
      <c r="B184">
        <v>7.6</v>
      </c>
      <c r="C184">
        <v>7.75</v>
      </c>
      <c r="D184" s="39"/>
      <c r="E184" s="39"/>
      <c r="F184" s="39"/>
      <c r="G184" s="39">
        <v>261</v>
      </c>
      <c r="H184" s="40">
        <f t="shared" si="78"/>
        <v>7.5999999999999998E-2</v>
      </c>
      <c r="I184" s="41">
        <f t="shared" si="79"/>
        <v>7.75</v>
      </c>
      <c r="J184" s="39">
        <f t="shared" ref="J184:J188" si="99">$J$182+($J$189-$J$182)*(G184-$G$182)/($G$189-$G$182)</f>
        <v>656.26311475457408</v>
      </c>
      <c r="K184">
        <v>5.7000000000000002E-2</v>
      </c>
      <c r="L184">
        <v>7.86</v>
      </c>
      <c r="M184" s="29">
        <f t="shared" si="98"/>
        <v>6.4285714285714293E-2</v>
      </c>
      <c r="N184" s="29">
        <f t="shared" si="98"/>
        <v>5.7142857142857148E-2</v>
      </c>
      <c r="O184" s="29">
        <f t="shared" si="98"/>
        <v>4.9999999999999996E-2</v>
      </c>
      <c r="P184" s="29">
        <f t="shared" si="98"/>
        <v>4.2857142857142858E-2</v>
      </c>
      <c r="Q184" s="54">
        <v>7.5999999999999998E-2</v>
      </c>
      <c r="R184" s="54">
        <v>7.75</v>
      </c>
      <c r="S184" s="55">
        <f t="shared" si="70"/>
        <v>8.060064464162835</v>
      </c>
      <c r="T184" s="55">
        <f t="shared" si="91"/>
        <v>8.0145199866347294</v>
      </c>
      <c r="U184" s="55">
        <f t="shared" si="81"/>
        <v>7.9623456914714579</v>
      </c>
      <c r="V184" s="55">
        <f t="shared" si="82"/>
        <v>7.901444062937137</v>
      </c>
      <c r="W184" s="55">
        <f t="shared" si="83"/>
        <v>8.0605762320184038</v>
      </c>
      <c r="X184" s="41">
        <f t="shared" si="84"/>
        <v>8.0135412239461363</v>
      </c>
      <c r="Y184" s="41">
        <f t="shared" si="85"/>
        <v>8.0162093365522562</v>
      </c>
      <c r="Z184" s="30">
        <f t="shared" si="71"/>
        <v>-6.4317671273965817E-3</v>
      </c>
      <c r="AA184" s="30">
        <f t="shared" si="72"/>
        <v>5.7853947158317709E-2</v>
      </c>
      <c r="AB184" s="30">
        <f t="shared" si="73"/>
        <v>-4.9596414990715166E-10</v>
      </c>
      <c r="AC184" s="30">
        <f t="shared" si="74"/>
        <v>-6.2825151725743745E-19</v>
      </c>
      <c r="AD184" s="30">
        <f t="shared" si="86"/>
        <v>9.6930125726463632E-9</v>
      </c>
      <c r="AE184" s="30">
        <f t="shared" si="87"/>
        <v>-6.0807258514124626E-3</v>
      </c>
      <c r="AF184" s="30">
        <f t="shared" si="75"/>
        <v>5.820498843430183E-2</v>
      </c>
      <c r="AG184" s="30">
        <f t="shared" si="76"/>
        <v>-4.955119211407394E-10</v>
      </c>
      <c r="AH184" s="30">
        <f t="shared" si="77"/>
        <v>-6.2825151725743745E-19</v>
      </c>
      <c r="AI184" s="30">
        <f t="shared" si="88"/>
        <v>9.6336455531002092E-9</v>
      </c>
    </row>
    <row r="185" spans="1:35" x14ac:dyDescent="0.3">
      <c r="A185" s="39">
        <v>261.98472222222335</v>
      </c>
      <c r="B185">
        <v>6.2</v>
      </c>
      <c r="C185">
        <v>7.79</v>
      </c>
      <c r="D185" s="39">
        <v>118.4</v>
      </c>
      <c r="E185" s="39"/>
      <c r="F185" s="39"/>
      <c r="G185" s="39">
        <v>262</v>
      </c>
      <c r="H185" s="40">
        <f t="shared" si="78"/>
        <v>6.2E-2</v>
      </c>
      <c r="I185" s="41">
        <f t="shared" si="79"/>
        <v>7.79</v>
      </c>
      <c r="J185" s="39">
        <f t="shared" si="99"/>
        <v>655.18534158725095</v>
      </c>
      <c r="K185">
        <v>5.6000000000000001E-2</v>
      </c>
      <c r="L185">
        <v>7.91</v>
      </c>
      <c r="M185" s="29">
        <f t="shared" si="98"/>
        <v>6.4285714285714293E-2</v>
      </c>
      <c r="N185" s="29">
        <f t="shared" si="98"/>
        <v>5.7142857142857148E-2</v>
      </c>
      <c r="O185" s="29">
        <f t="shared" si="98"/>
        <v>4.9999999999999996E-2</v>
      </c>
      <c r="P185" s="29">
        <f t="shared" si="98"/>
        <v>4.2857142857142858E-2</v>
      </c>
      <c r="Q185" s="54">
        <v>6.2E-2</v>
      </c>
      <c r="R185" s="54">
        <v>7.79</v>
      </c>
      <c r="S185" s="55">
        <f t="shared" si="70"/>
        <v>8.1376717038848021</v>
      </c>
      <c r="T185" s="55">
        <f t="shared" si="91"/>
        <v>8.0929530840147716</v>
      </c>
      <c r="U185" s="55">
        <f t="shared" si="81"/>
        <v>8.0416691959916964</v>
      </c>
      <c r="V185" s="55">
        <f t="shared" si="82"/>
        <v>7.981731409341223</v>
      </c>
      <c r="W185" s="55">
        <f t="shared" si="83"/>
        <v>8.1381739370075046</v>
      </c>
      <c r="X185" s="41">
        <f t="shared" si="84"/>
        <v>8.0868274175874095</v>
      </c>
      <c r="Y185" s="41">
        <f t="shared" si="85"/>
        <v>8.0894188383306318</v>
      </c>
      <c r="Z185" s="30">
        <f t="shared" si="71"/>
        <v>-6.9571730197382732E-3</v>
      </c>
      <c r="AA185" s="30">
        <f t="shared" si="72"/>
        <v>5.7328541265976023E-2</v>
      </c>
      <c r="AB185" s="30">
        <f t="shared" si="73"/>
        <v>-4.0680550377239624E-10</v>
      </c>
      <c r="AC185" s="30">
        <f t="shared" si="74"/>
        <v>-5.1252097460475152E-19</v>
      </c>
      <c r="AD185" s="30">
        <f t="shared" si="86"/>
        <v>8.1879009896246092E-9</v>
      </c>
      <c r="AE185" s="30">
        <f t="shared" si="87"/>
        <v>-6.6212201498750583E-3</v>
      </c>
      <c r="AF185" s="30">
        <f t="shared" si="75"/>
        <v>5.7664494135839232E-2</v>
      </c>
      <c r="AG185" s="30">
        <f t="shared" si="76"/>
        <v>-4.0637271263840495E-10</v>
      </c>
      <c r="AH185" s="30">
        <f t="shared" si="77"/>
        <v>-5.1252097460475152E-19</v>
      </c>
      <c r="AI185" s="30">
        <f t="shared" si="88"/>
        <v>8.1391895308363951E-9</v>
      </c>
    </row>
    <row r="186" spans="1:35" x14ac:dyDescent="0.3">
      <c r="A186" s="39">
        <v>263.07430555555766</v>
      </c>
      <c r="B186">
        <v>5.8</v>
      </c>
      <c r="C186">
        <v>7.85</v>
      </c>
      <c r="D186" s="39"/>
      <c r="E186" s="39"/>
      <c r="F186" s="39"/>
      <c r="G186" s="39">
        <v>263</v>
      </c>
      <c r="H186" s="40">
        <f t="shared" si="78"/>
        <v>5.7999999999999996E-2</v>
      </c>
      <c r="I186" s="41">
        <f t="shared" si="79"/>
        <v>7.85</v>
      </c>
      <c r="J186" s="39">
        <f t="shared" si="99"/>
        <v>654.10756841992793</v>
      </c>
      <c r="K186">
        <v>5.1999999999999998E-2</v>
      </c>
      <c r="L186">
        <v>7.91</v>
      </c>
      <c r="M186" s="29">
        <f t="shared" si="98"/>
        <v>6.4285714285714293E-2</v>
      </c>
      <c r="N186" s="29">
        <f t="shared" si="98"/>
        <v>5.7142857142857148E-2</v>
      </c>
      <c r="O186" s="29">
        <f t="shared" si="98"/>
        <v>4.9999999999999996E-2</v>
      </c>
      <c r="P186" s="29">
        <f t="shared" si="98"/>
        <v>4.2857142857142858E-2</v>
      </c>
      <c r="Q186" s="54">
        <v>5.8000000000000003E-2</v>
      </c>
      <c r="R186" s="54">
        <v>7.85</v>
      </c>
      <c r="S186" s="55">
        <f t="shared" si="70"/>
        <v>8.1627694960624577</v>
      </c>
      <c r="T186" s="55">
        <f t="shared" si="91"/>
        <v>8.1183346985844018</v>
      </c>
      <c r="U186" s="55">
        <f t="shared" si="81"/>
        <v>8.0673586896448466</v>
      </c>
      <c r="V186" s="55">
        <f t="shared" si="82"/>
        <v>8.0077564417581257</v>
      </c>
      <c r="W186" s="55">
        <f t="shared" si="83"/>
        <v>8.1632684619288316</v>
      </c>
      <c r="X186" s="41">
        <f t="shared" si="84"/>
        <v>8.1106073969307353</v>
      </c>
      <c r="Y186" s="41">
        <f t="shared" si="85"/>
        <v>8.1131633140982835</v>
      </c>
      <c r="Z186" s="30">
        <f t="shared" si="71"/>
        <v>-7.1119045298844163E-3</v>
      </c>
      <c r="AA186" s="30">
        <f t="shared" si="72"/>
        <v>5.7173809755829877E-2</v>
      </c>
      <c r="AB186" s="30">
        <f t="shared" si="73"/>
        <v>-3.813375508452544E-10</v>
      </c>
      <c r="AC186" s="30">
        <f t="shared" si="74"/>
        <v>-4.7945510527541281E-19</v>
      </c>
      <c r="AD186" s="30">
        <f t="shared" si="86"/>
        <v>7.751622293451523E-9</v>
      </c>
      <c r="AE186" s="30">
        <f t="shared" si="87"/>
        <v>-6.7821771966616509E-3</v>
      </c>
      <c r="AF186" s="30">
        <f t="shared" si="75"/>
        <v>5.7503537089052641E-2</v>
      </c>
      <c r="AG186" s="30">
        <f t="shared" si="76"/>
        <v>-3.8091277975604919E-10</v>
      </c>
      <c r="AH186" s="30">
        <f t="shared" si="77"/>
        <v>-4.7945510527541281E-19</v>
      </c>
      <c r="AI186" s="30">
        <f t="shared" si="88"/>
        <v>7.7061362947118063E-9</v>
      </c>
    </row>
    <row r="187" spans="1:35" x14ac:dyDescent="0.3">
      <c r="A187" s="39">
        <v>264.06111111111386</v>
      </c>
      <c r="B187">
        <v>5.3</v>
      </c>
      <c r="C187">
        <v>7.85</v>
      </c>
      <c r="D187" s="39"/>
      <c r="E187" s="39"/>
      <c r="F187" s="39"/>
      <c r="G187" s="39">
        <v>264</v>
      </c>
      <c r="H187" s="40">
        <f t="shared" si="78"/>
        <v>5.2999999999999999E-2</v>
      </c>
      <c r="I187" s="41">
        <f t="shared" si="79"/>
        <v>7.85</v>
      </c>
      <c r="J187" s="39">
        <f t="shared" si="99"/>
        <v>653.0297952526048</v>
      </c>
      <c r="K187">
        <v>5.6000000000000001E-2</v>
      </c>
      <c r="L187">
        <v>7.93</v>
      </c>
      <c r="M187" s="29">
        <f t="shared" si="98"/>
        <v>6.4285714285714293E-2</v>
      </c>
      <c r="N187" s="29">
        <f t="shared" si="98"/>
        <v>5.7142857142857148E-2</v>
      </c>
      <c r="O187" s="29">
        <f t="shared" si="98"/>
        <v>4.9999999999999996E-2</v>
      </c>
      <c r="P187" s="29">
        <f t="shared" si="98"/>
        <v>4.2857142857142858E-2</v>
      </c>
      <c r="Q187" s="54">
        <v>5.2999999999999999E-2</v>
      </c>
      <c r="R187" s="54">
        <v>7.85</v>
      </c>
      <c r="S187" s="55">
        <f t="shared" si="70"/>
        <v>8.196432334752151</v>
      </c>
      <c r="T187" s="55">
        <f t="shared" si="91"/>
        <v>8.1523907212048492</v>
      </c>
      <c r="U187" s="55">
        <f t="shared" si="81"/>
        <v>8.1018427786592664</v>
      </c>
      <c r="V187" s="55">
        <f t="shared" si="82"/>
        <v>8.0427089639743432</v>
      </c>
      <c r="W187" s="55">
        <f t="shared" si="83"/>
        <v>8.1969267822676102</v>
      </c>
      <c r="X187" s="41">
        <f t="shared" si="84"/>
        <v>8.1425561631008421</v>
      </c>
      <c r="Y187" s="41">
        <f t="shared" si="85"/>
        <v>8.1450582042170758</v>
      </c>
      <c r="Z187" s="30">
        <f t="shared" si="71"/>
        <v>-7.3084569996348953E-3</v>
      </c>
      <c r="AA187" s="30">
        <f t="shared" si="72"/>
        <v>5.69772572860794E-2</v>
      </c>
      <c r="AB187" s="30">
        <f t="shared" si="73"/>
        <v>-3.4950665231914404E-10</v>
      </c>
      <c r="AC187" s="30">
        <f t="shared" si="74"/>
        <v>-4.3812276861373916E-19</v>
      </c>
      <c r="AD187" s="30">
        <f t="shared" si="86"/>
        <v>7.2018461071255426E-9</v>
      </c>
      <c r="AE187" s="30">
        <f t="shared" si="87"/>
        <v>-6.9878479211801132E-3</v>
      </c>
      <c r="AF187" s="30">
        <f t="shared" si="75"/>
        <v>5.7297866364534183E-2</v>
      </c>
      <c r="AG187" s="30">
        <f t="shared" si="76"/>
        <v>-3.4909362781755589E-10</v>
      </c>
      <c r="AH187" s="30">
        <f t="shared" si="77"/>
        <v>-4.3812276861373916E-19</v>
      </c>
      <c r="AI187" s="30">
        <f t="shared" si="88"/>
        <v>7.1604743898781217E-9</v>
      </c>
    </row>
    <row r="188" spans="1:35" x14ac:dyDescent="0.3">
      <c r="A188" s="39">
        <v>265.0534722222219</v>
      </c>
      <c r="B188">
        <v>4.9000000000000004</v>
      </c>
      <c r="C188">
        <v>7.94</v>
      </c>
      <c r="D188" s="39">
        <v>112.3</v>
      </c>
      <c r="E188" s="39"/>
      <c r="F188" s="39"/>
      <c r="G188" s="39">
        <v>265</v>
      </c>
      <c r="H188" s="40">
        <f t="shared" si="78"/>
        <v>4.9000000000000002E-2</v>
      </c>
      <c r="I188" s="41">
        <f t="shared" si="79"/>
        <v>7.94</v>
      </c>
      <c r="J188" s="39">
        <f t="shared" si="99"/>
        <v>651.95202208528167</v>
      </c>
      <c r="K188">
        <v>5.3999999999999999E-2</v>
      </c>
      <c r="L188">
        <v>7.94</v>
      </c>
      <c r="M188" s="29">
        <f t="shared" si="98"/>
        <v>6.4285714285714293E-2</v>
      </c>
      <c r="N188" s="29">
        <f t="shared" si="98"/>
        <v>5.7142857142857148E-2</v>
      </c>
      <c r="O188" s="29">
        <f t="shared" si="98"/>
        <v>4.9999999999999996E-2</v>
      </c>
      <c r="P188" s="29">
        <f t="shared" si="98"/>
        <v>4.2857142857142858E-2</v>
      </c>
      <c r="Q188" s="54">
        <v>4.9000000000000002E-2</v>
      </c>
      <c r="R188" s="54">
        <v>7.94</v>
      </c>
      <c r="S188" s="55">
        <f t="shared" si="70"/>
        <v>8.225482031916215</v>
      </c>
      <c r="T188" s="55">
        <f t="shared" si="91"/>
        <v>8.1817909307405206</v>
      </c>
      <c r="U188" s="55">
        <f t="shared" si="81"/>
        <v>8.1316261029565773</v>
      </c>
      <c r="V188" s="55">
        <f t="shared" si="82"/>
        <v>8.0729133955810592</v>
      </c>
      <c r="W188" s="55">
        <f t="shared" si="83"/>
        <v>8.2259724589671048</v>
      </c>
      <c r="X188" s="41">
        <f t="shared" si="84"/>
        <v>8.170170991811629</v>
      </c>
      <c r="Y188" s="41">
        <f t="shared" si="85"/>
        <v>8.1726218448743282</v>
      </c>
      <c r="Z188" s="30">
        <f t="shared" si="71"/>
        <v>-7.4683583211600365E-3</v>
      </c>
      <c r="AA188" s="30">
        <f t="shared" si="72"/>
        <v>5.6817355964554256E-2</v>
      </c>
      <c r="AB188" s="30">
        <f t="shared" si="73"/>
        <v>-3.2404535939919348E-10</v>
      </c>
      <c r="AC188" s="30">
        <f t="shared" si="74"/>
        <v>-4.050568992844004E-19</v>
      </c>
      <c r="AD188" s="30">
        <f t="shared" si="86"/>
        <v>6.7581683823744685E-9</v>
      </c>
      <c r="AE188" s="30">
        <f t="shared" si="87"/>
        <v>-7.1561843378546456E-3</v>
      </c>
      <c r="AF188" s="30">
        <f t="shared" si="75"/>
        <v>5.712952994785965E-2</v>
      </c>
      <c r="AG188" s="30">
        <f t="shared" si="76"/>
        <v>-3.2364320140515008E-10</v>
      </c>
      <c r="AH188" s="30">
        <f t="shared" si="77"/>
        <v>-4.050568992844004E-19</v>
      </c>
      <c r="AI188" s="30">
        <f t="shared" si="88"/>
        <v>6.7201374370056543E-9</v>
      </c>
    </row>
    <row r="189" spans="1:35" x14ac:dyDescent="0.3">
      <c r="A189" s="39">
        <v>266.05069444444234</v>
      </c>
      <c r="B189">
        <v>4.9000000000000004</v>
      </c>
      <c r="C189">
        <v>7.92</v>
      </c>
      <c r="D189" s="39"/>
      <c r="E189" s="39">
        <v>673.48105356840131</v>
      </c>
      <c r="F189" s="39">
        <v>628.26744426751588</v>
      </c>
      <c r="G189" s="39">
        <v>266</v>
      </c>
      <c r="H189" s="40">
        <f t="shared" si="78"/>
        <v>4.9000000000000002E-2</v>
      </c>
      <c r="I189" s="41">
        <f t="shared" si="79"/>
        <v>7.92</v>
      </c>
      <c r="J189" s="42">
        <f>AVERAGE(E189:F189)</f>
        <v>650.87424891795854</v>
      </c>
      <c r="K189">
        <v>0.05</v>
      </c>
      <c r="L189">
        <v>7.94</v>
      </c>
      <c r="M189" s="29">
        <f t="shared" si="98"/>
        <v>6.4285714285714293E-2</v>
      </c>
      <c r="N189" s="29">
        <f t="shared" si="98"/>
        <v>5.7142857142857148E-2</v>
      </c>
      <c r="O189" s="29">
        <f t="shared" si="98"/>
        <v>4.9999999999999996E-2</v>
      </c>
      <c r="P189" s="29">
        <f t="shared" si="98"/>
        <v>4.2857142857142858E-2</v>
      </c>
      <c r="Q189" s="54">
        <v>4.9000000000000002E-2</v>
      </c>
      <c r="R189" s="54">
        <v>7.92</v>
      </c>
      <c r="S189" s="55">
        <f t="shared" si="70"/>
        <v>8.225482031916215</v>
      </c>
      <c r="T189" s="55">
        <f t="shared" si="91"/>
        <v>8.1817909307405206</v>
      </c>
      <c r="U189" s="55">
        <f t="shared" si="81"/>
        <v>8.1316261029565773</v>
      </c>
      <c r="V189" s="55">
        <f t="shared" si="82"/>
        <v>8.0729133955810592</v>
      </c>
      <c r="W189" s="55">
        <f t="shared" si="83"/>
        <v>8.2259724589671048</v>
      </c>
      <c r="X189" s="41">
        <f t="shared" si="84"/>
        <v>8.170170991811629</v>
      </c>
      <c r="Y189" s="41">
        <f t="shared" si="85"/>
        <v>8.1726218448743282</v>
      </c>
      <c r="Z189" s="30">
        <f t="shared" si="71"/>
        <v>-7.4683583211600365E-3</v>
      </c>
      <c r="AA189" s="30">
        <f t="shared" si="72"/>
        <v>5.6817355964554256E-2</v>
      </c>
      <c r="AB189" s="30">
        <f t="shared" si="73"/>
        <v>-3.2404535939919348E-10</v>
      </c>
      <c r="AC189" s="30">
        <f t="shared" si="74"/>
        <v>-4.050568992844004E-19</v>
      </c>
      <c r="AD189" s="30">
        <f t="shared" si="86"/>
        <v>6.7581683823744685E-9</v>
      </c>
      <c r="AE189" s="30">
        <f t="shared" si="87"/>
        <v>-7.1561843378546456E-3</v>
      </c>
      <c r="AF189" s="30">
        <f t="shared" si="75"/>
        <v>5.712952994785965E-2</v>
      </c>
      <c r="AG189" s="30">
        <f t="shared" si="76"/>
        <v>-3.2364320140515008E-10</v>
      </c>
      <c r="AH189" s="30">
        <f t="shared" si="77"/>
        <v>-4.050568992844004E-19</v>
      </c>
      <c r="AI189" s="30">
        <f t="shared" si="88"/>
        <v>6.7201374370056543E-9</v>
      </c>
    </row>
    <row r="190" spans="1:35" x14ac:dyDescent="0.3">
      <c r="A190" s="39">
        <v>267.04722222222335</v>
      </c>
      <c r="B190">
        <v>3.8</v>
      </c>
      <c r="C190">
        <v>7.99</v>
      </c>
      <c r="D190" s="39">
        <v>121.69999999999999</v>
      </c>
      <c r="E190" s="39"/>
      <c r="F190" s="39"/>
      <c r="G190" s="39">
        <v>267</v>
      </c>
      <c r="H190" s="40">
        <f t="shared" si="78"/>
        <v>3.7999999999999999E-2</v>
      </c>
      <c r="I190" s="41">
        <f t="shared" si="79"/>
        <v>7.99</v>
      </c>
      <c r="J190" s="39">
        <f>$J$189+($J$203-$J$189)*(G190-$G$189)/($G$203-$G$189)</f>
        <v>650.62387491617346</v>
      </c>
      <c r="K190">
        <v>3.7999999999999999E-2</v>
      </c>
      <c r="L190">
        <v>8.06</v>
      </c>
      <c r="M190" s="29">
        <f t="shared" si="98"/>
        <v>6.4285714285714293E-2</v>
      </c>
      <c r="N190" s="29">
        <f t="shared" si="98"/>
        <v>5.7142857142857148E-2</v>
      </c>
      <c r="O190" s="29">
        <f t="shared" si="98"/>
        <v>4.9999999999999996E-2</v>
      </c>
      <c r="P190" s="29">
        <f t="shared" si="98"/>
        <v>4.2857142857142858E-2</v>
      </c>
      <c r="Q190" s="54">
        <v>3.7999999999999999E-2</v>
      </c>
      <c r="R190" s="54">
        <v>7.99</v>
      </c>
      <c r="S190" s="55">
        <f t="shared" si="70"/>
        <v>8.3179340835080087</v>
      </c>
      <c r="T190" s="55">
        <f t="shared" si="91"/>
        <v>8.2754230796173065</v>
      </c>
      <c r="U190" s="55">
        <f t="shared" si="81"/>
        <v>8.2265582991154016</v>
      </c>
      <c r="V190" s="55">
        <f t="shared" si="82"/>
        <v>8.1692874262301185</v>
      </c>
      <c r="W190" s="55">
        <f t="shared" si="83"/>
        <v>8.3184110246556227</v>
      </c>
      <c r="X190" s="41">
        <f t="shared" si="84"/>
        <v>8.2582712819096606</v>
      </c>
      <c r="Y190" s="41">
        <f t="shared" si="85"/>
        <v>8.2605406496350469</v>
      </c>
      <c r="Z190" s="30">
        <f t="shared" si="71"/>
        <v>-7.9216913927712945E-3</v>
      </c>
      <c r="AA190" s="30">
        <f t="shared" si="72"/>
        <v>5.6364022892942997E-2</v>
      </c>
      <c r="AB190" s="30">
        <f t="shared" si="73"/>
        <v>-2.5404432977973316E-10</v>
      </c>
      <c r="AC190" s="30">
        <f t="shared" si="74"/>
        <v>-3.1412575862871872E-19</v>
      </c>
      <c r="AD190" s="30">
        <f t="shared" si="86"/>
        <v>5.5173269196868124E-9</v>
      </c>
      <c r="AE190" s="30">
        <f t="shared" si="87"/>
        <v>-7.6385146325856062E-3</v>
      </c>
      <c r="AF190" s="30">
        <f t="shared" si="75"/>
        <v>5.6647199653128685E-2</v>
      </c>
      <c r="AG190" s="30">
        <f t="shared" si="76"/>
        <v>-2.5367952744537404E-10</v>
      </c>
      <c r="AH190" s="30">
        <f t="shared" si="77"/>
        <v>-3.1412575862871872E-19</v>
      </c>
      <c r="AI190" s="30">
        <f t="shared" si="88"/>
        <v>5.4885718058575252E-9</v>
      </c>
    </row>
    <row r="191" spans="1:35" x14ac:dyDescent="0.3">
      <c r="A191" s="39">
        <v>268.05902777778101</v>
      </c>
      <c r="B191">
        <v>4.2</v>
      </c>
      <c r="C191">
        <v>7.92</v>
      </c>
      <c r="D191" s="39"/>
      <c r="E191" s="39"/>
      <c r="F191" s="39"/>
      <c r="G191" s="39">
        <v>268</v>
      </c>
      <c r="H191" s="40">
        <f t="shared" si="78"/>
        <v>4.2000000000000003E-2</v>
      </c>
      <c r="I191" s="41">
        <f t="shared" si="79"/>
        <v>7.92</v>
      </c>
      <c r="J191" s="39">
        <f t="shared" ref="J191:J202" si="100">$J$189+($J$203-$J$189)*(G191-$G$189)/($G$203-$G$189)</f>
        <v>650.37350091438827</v>
      </c>
      <c r="K191">
        <v>4.1000000000000002E-2</v>
      </c>
      <c r="L191">
        <v>8.0299999999999994</v>
      </c>
      <c r="M191" s="29">
        <f t="shared" si="98"/>
        <v>6.4285714285714293E-2</v>
      </c>
      <c r="N191" s="29">
        <f t="shared" si="98"/>
        <v>5.7142857142857148E-2</v>
      </c>
      <c r="O191" s="29">
        <f t="shared" si="98"/>
        <v>4.9999999999999996E-2</v>
      </c>
      <c r="P191" s="29">
        <f t="shared" si="98"/>
        <v>4.2857142857142858E-2</v>
      </c>
      <c r="Q191" s="54">
        <v>4.2000000000000003E-2</v>
      </c>
      <c r="R191" s="54">
        <v>7.92</v>
      </c>
      <c r="S191" s="55">
        <f t="shared" si="70"/>
        <v>8.2818469990098862</v>
      </c>
      <c r="T191" s="55">
        <f t="shared" si="91"/>
        <v>8.238864206485367</v>
      </c>
      <c r="U191" s="55">
        <f t="shared" si="81"/>
        <v>8.1894778243477457</v>
      </c>
      <c r="V191" s="55">
        <f t="shared" si="82"/>
        <v>8.1316261029565773</v>
      </c>
      <c r="W191" s="55">
        <f t="shared" si="83"/>
        <v>8.2823293225892503</v>
      </c>
      <c r="X191" s="41">
        <f t="shared" si="84"/>
        <v>8.2238500648912787</v>
      </c>
      <c r="Y191" s="41">
        <f t="shared" si="85"/>
        <v>8.2261926872397382</v>
      </c>
      <c r="Z191" s="30">
        <f t="shared" si="71"/>
        <v>-7.7543714401976278E-3</v>
      </c>
      <c r="AA191" s="30">
        <f t="shared" si="72"/>
        <v>5.6531342845516669E-2</v>
      </c>
      <c r="AB191" s="30">
        <f t="shared" si="73"/>
        <v>-2.7949606565156129E-10</v>
      </c>
      <c r="AC191" s="30">
        <f t="shared" si="74"/>
        <v>-3.4719162795805753E-19</v>
      </c>
      <c r="AD191" s="30">
        <f t="shared" si="86"/>
        <v>5.9724144164310324E-9</v>
      </c>
      <c r="AE191" s="30">
        <f t="shared" si="87"/>
        <v>-7.4596070931210691E-3</v>
      </c>
      <c r="AF191" s="30">
        <f t="shared" si="75"/>
        <v>5.6826107192593227E-2</v>
      </c>
      <c r="AG191" s="30">
        <f t="shared" si="76"/>
        <v>-2.7911633561358482E-10</v>
      </c>
      <c r="AH191" s="30">
        <f t="shared" si="77"/>
        <v>-3.4719162795805753E-19</v>
      </c>
      <c r="AI191" s="30">
        <f t="shared" si="88"/>
        <v>5.9402854228890361E-9</v>
      </c>
    </row>
    <row r="192" spans="1:35" x14ac:dyDescent="0.3">
      <c r="A192" s="39">
        <v>269.06111111111386</v>
      </c>
      <c r="B192">
        <v>4.0999999999999996</v>
      </c>
      <c r="C192">
        <v>7.86</v>
      </c>
      <c r="D192" s="39"/>
      <c r="E192" s="39"/>
      <c r="F192" s="39"/>
      <c r="G192" s="39">
        <v>269</v>
      </c>
      <c r="H192" s="40">
        <f t="shared" si="78"/>
        <v>4.0999999999999995E-2</v>
      </c>
      <c r="I192" s="41">
        <f t="shared" si="79"/>
        <v>7.86</v>
      </c>
      <c r="J192" s="39">
        <f t="shared" si="100"/>
        <v>650.1231269126032</v>
      </c>
      <c r="K192">
        <v>5.0999999999999997E-2</v>
      </c>
      <c r="L192">
        <v>7.91</v>
      </c>
      <c r="M192" s="29">
        <f t="shared" si="98"/>
        <v>6.4285714285714293E-2</v>
      </c>
      <c r="N192" s="29">
        <f t="shared" si="98"/>
        <v>5.7142857142857148E-2</v>
      </c>
      <c r="O192" s="29">
        <f t="shared" si="98"/>
        <v>4.9999999999999996E-2</v>
      </c>
      <c r="P192" s="29">
        <f t="shared" si="98"/>
        <v>4.2857142857142858E-2</v>
      </c>
      <c r="Q192" s="54">
        <v>4.1000000000000002E-2</v>
      </c>
      <c r="R192" s="54">
        <v>7.86</v>
      </c>
      <c r="S192" s="55">
        <f t="shared" si="70"/>
        <v>8.290572811279473</v>
      </c>
      <c r="T192" s="55">
        <f t="shared" si="91"/>
        <v>8.2477028406844468</v>
      </c>
      <c r="U192" s="55">
        <f t="shared" si="81"/>
        <v>8.19844096983255</v>
      </c>
      <c r="V192" s="55">
        <f t="shared" si="82"/>
        <v>8.1407276179159247</v>
      </c>
      <c r="W192" s="55">
        <f t="shared" si="83"/>
        <v>8.2910538466420558</v>
      </c>
      <c r="X192" s="41">
        <f t="shared" si="84"/>
        <v>8.232169794475741</v>
      </c>
      <c r="Y192" s="41">
        <f t="shared" si="85"/>
        <v>8.2344949086103956</v>
      </c>
      <c r="Z192" s="30">
        <f t="shared" si="71"/>
        <v>-7.7959215659019468E-3</v>
      </c>
      <c r="AA192" s="30">
        <f t="shared" si="72"/>
        <v>5.6489792719812346E-2</v>
      </c>
      <c r="AB192" s="30">
        <f t="shared" si="73"/>
        <v>-2.7313277115094257E-10</v>
      </c>
      <c r="AC192" s="30">
        <f t="shared" si="74"/>
        <v>-3.3892516062572283E-19</v>
      </c>
      <c r="AD192" s="30">
        <f t="shared" si="86"/>
        <v>5.8590904907746147E-9</v>
      </c>
      <c r="AE192" s="30">
        <f t="shared" si="87"/>
        <v>-7.50393740151057E-3</v>
      </c>
      <c r="AF192" s="30">
        <f t="shared" si="75"/>
        <v>5.6781776884203723E-2</v>
      </c>
      <c r="AG192" s="30">
        <f t="shared" si="76"/>
        <v>-2.727566226820639E-10</v>
      </c>
      <c r="AH192" s="30">
        <f t="shared" si="77"/>
        <v>-3.3892516062572283E-19</v>
      </c>
      <c r="AI192" s="30">
        <f t="shared" si="88"/>
        <v>5.8278060690189795E-9</v>
      </c>
    </row>
    <row r="193" spans="1:35" x14ac:dyDescent="0.3">
      <c r="A193" s="39">
        <v>270.06180555555329</v>
      </c>
      <c r="B193">
        <v>4.2</v>
      </c>
      <c r="C193">
        <v>7.87</v>
      </c>
      <c r="D193" s="39"/>
      <c r="E193" s="39"/>
      <c r="F193" s="39"/>
      <c r="G193" s="39">
        <v>270</v>
      </c>
      <c r="H193" s="40">
        <f t="shared" si="78"/>
        <v>4.2000000000000003E-2</v>
      </c>
      <c r="I193" s="41">
        <f t="shared" si="79"/>
        <v>7.87</v>
      </c>
      <c r="J193" s="39">
        <f t="shared" si="100"/>
        <v>649.87275291081812</v>
      </c>
      <c r="K193">
        <v>5.8999999999999997E-2</v>
      </c>
      <c r="L193">
        <v>7.92</v>
      </c>
      <c r="M193" s="29">
        <f t="shared" ref="M193:P208" si="101">M192</f>
        <v>6.4285714285714293E-2</v>
      </c>
      <c r="N193" s="29">
        <f t="shared" si="101"/>
        <v>5.7142857142857148E-2</v>
      </c>
      <c r="O193" s="29">
        <f t="shared" si="101"/>
        <v>4.9999999999999996E-2</v>
      </c>
      <c r="P193" s="29">
        <f t="shared" si="101"/>
        <v>4.2857142857142858E-2</v>
      </c>
      <c r="Q193" s="54">
        <v>4.2000000000000003E-2</v>
      </c>
      <c r="R193" s="54">
        <v>7.87</v>
      </c>
      <c r="S193" s="55">
        <f t="shared" si="70"/>
        <v>8.2818469990098862</v>
      </c>
      <c r="T193" s="55">
        <f t="shared" si="91"/>
        <v>8.238864206485367</v>
      </c>
      <c r="U193" s="55">
        <f t="shared" si="81"/>
        <v>8.1894778243477457</v>
      </c>
      <c r="V193" s="55">
        <f t="shared" si="82"/>
        <v>8.1316261029565773</v>
      </c>
      <c r="W193" s="55">
        <f t="shared" si="83"/>
        <v>8.2823293225892503</v>
      </c>
      <c r="X193" s="41">
        <f t="shared" si="84"/>
        <v>8.2238500648912787</v>
      </c>
      <c r="Y193" s="41">
        <f t="shared" si="85"/>
        <v>8.2261926872397382</v>
      </c>
      <c r="Z193" s="30">
        <f t="shared" si="71"/>
        <v>-7.7543714401976278E-3</v>
      </c>
      <c r="AA193" s="30">
        <f t="shared" si="72"/>
        <v>5.6531342845516669E-2</v>
      </c>
      <c r="AB193" s="30">
        <f t="shared" si="73"/>
        <v>-2.7949606565156129E-10</v>
      </c>
      <c r="AC193" s="30">
        <f t="shared" si="74"/>
        <v>-3.4719162795805753E-19</v>
      </c>
      <c r="AD193" s="30">
        <f t="shared" si="86"/>
        <v>5.9724144164310324E-9</v>
      </c>
      <c r="AE193" s="30">
        <f t="shared" si="87"/>
        <v>-7.4596070931210691E-3</v>
      </c>
      <c r="AF193" s="30">
        <f t="shared" si="75"/>
        <v>5.6826107192593227E-2</v>
      </c>
      <c r="AG193" s="30">
        <f t="shared" si="76"/>
        <v>-2.7911633561358482E-10</v>
      </c>
      <c r="AH193" s="30">
        <f t="shared" si="77"/>
        <v>-3.4719162795805753E-19</v>
      </c>
      <c r="AI193" s="30">
        <f t="shared" si="88"/>
        <v>5.9402854228890361E-9</v>
      </c>
    </row>
    <row r="194" spans="1:35" x14ac:dyDescent="0.3">
      <c r="A194" s="39">
        <v>271.05902777778101</v>
      </c>
      <c r="B194">
        <v>3.9</v>
      </c>
      <c r="C194">
        <v>7.97</v>
      </c>
      <c r="D194" s="39"/>
      <c r="E194" s="39"/>
      <c r="F194" s="39"/>
      <c r="G194" s="39">
        <v>271</v>
      </c>
      <c r="H194" s="40">
        <f t="shared" si="78"/>
        <v>3.9E-2</v>
      </c>
      <c r="I194" s="41">
        <f t="shared" si="79"/>
        <v>7.97</v>
      </c>
      <c r="J194" s="39">
        <f t="shared" si="100"/>
        <v>649.62237890903305</v>
      </c>
      <c r="K194">
        <v>5.7000000000000002E-2</v>
      </c>
      <c r="L194">
        <v>7.92</v>
      </c>
      <c r="M194" s="29">
        <f t="shared" si="101"/>
        <v>6.4285714285714293E-2</v>
      </c>
      <c r="N194" s="29">
        <f t="shared" si="101"/>
        <v>5.7142857142857148E-2</v>
      </c>
      <c r="O194" s="29">
        <f t="shared" si="101"/>
        <v>4.9999999999999996E-2</v>
      </c>
      <c r="P194" s="29">
        <f t="shared" si="101"/>
        <v>4.2857142857142858E-2</v>
      </c>
      <c r="Q194" s="54">
        <v>3.9E-2</v>
      </c>
      <c r="R194" s="54">
        <v>7.97</v>
      </c>
      <c r="S194" s="55">
        <f t="shared" si="70"/>
        <v>8.3086070604798135</v>
      </c>
      <c r="T194" s="55">
        <f t="shared" si="91"/>
        <v>8.2659728226912801</v>
      </c>
      <c r="U194" s="55">
        <f t="shared" si="81"/>
        <v>8.2169715613598395</v>
      </c>
      <c r="V194" s="55">
        <f t="shared" si="82"/>
        <v>8.1595484035556449</v>
      </c>
      <c r="W194" s="55">
        <f t="shared" si="83"/>
        <v>8.3090854064093485</v>
      </c>
      <c r="X194" s="41">
        <f t="shared" si="84"/>
        <v>8.2493715598535537</v>
      </c>
      <c r="Y194" s="41">
        <f t="shared" si="85"/>
        <v>8.2516600535690472</v>
      </c>
      <c r="Z194" s="30">
        <f t="shared" si="71"/>
        <v>-7.8795771567691519E-3</v>
      </c>
      <c r="AA194" s="30">
        <f t="shared" si="72"/>
        <v>5.6406137128945141E-2</v>
      </c>
      <c r="AB194" s="30">
        <f t="shared" si="73"/>
        <v>-2.604068975655136E-10</v>
      </c>
      <c r="AC194" s="30">
        <f t="shared" si="74"/>
        <v>-3.2239222596105343E-19</v>
      </c>
      <c r="AD194" s="30">
        <f t="shared" si="86"/>
        <v>5.6315564287741357E-9</v>
      </c>
      <c r="AE194" s="30">
        <f t="shared" si="87"/>
        <v>-7.5933854575932092E-3</v>
      </c>
      <c r="AF194" s="30">
        <f t="shared" si="75"/>
        <v>5.6692328828121086E-2</v>
      </c>
      <c r="AG194" s="30">
        <f t="shared" si="76"/>
        <v>-2.6003821123735192E-10</v>
      </c>
      <c r="AH194" s="30">
        <f t="shared" si="77"/>
        <v>-3.2239222596105343E-19</v>
      </c>
      <c r="AI194" s="30">
        <f t="shared" si="88"/>
        <v>5.6019592641180942E-9</v>
      </c>
    </row>
    <row r="195" spans="1:35" x14ac:dyDescent="0.3">
      <c r="A195" s="39">
        <v>272.05555555555475</v>
      </c>
      <c r="B195">
        <v>3.7</v>
      </c>
      <c r="C195">
        <v>7.93</v>
      </c>
      <c r="D195" s="39">
        <v>69.099999999999994</v>
      </c>
      <c r="E195" s="39"/>
      <c r="F195" s="39"/>
      <c r="G195" s="39">
        <v>272</v>
      </c>
      <c r="H195" s="40">
        <f t="shared" si="78"/>
        <v>3.7000000000000005E-2</v>
      </c>
      <c r="I195" s="41">
        <f t="shared" si="79"/>
        <v>7.93</v>
      </c>
      <c r="J195" s="39">
        <f t="shared" si="100"/>
        <v>649.37200490724786</v>
      </c>
      <c r="K195">
        <v>4.4999999999999998E-2</v>
      </c>
      <c r="L195">
        <v>7.93</v>
      </c>
      <c r="M195" s="29">
        <f t="shared" si="101"/>
        <v>6.4285714285714293E-2</v>
      </c>
      <c r="N195" s="29">
        <f t="shared" si="101"/>
        <v>5.7142857142857148E-2</v>
      </c>
      <c r="O195" s="29">
        <f t="shared" si="101"/>
        <v>4.9999999999999996E-2</v>
      </c>
      <c r="P195" s="29">
        <f t="shared" si="101"/>
        <v>4.2857142857142858E-2</v>
      </c>
      <c r="Q195" s="54">
        <v>3.6999999999999998E-2</v>
      </c>
      <c r="R195" s="54">
        <v>7.93</v>
      </c>
      <c r="S195" s="55">
        <f t="shared" si="70"/>
        <v>8.3274812706215808</v>
      </c>
      <c r="T195" s="55">
        <f t="shared" si="91"/>
        <v>8.2850973129451884</v>
      </c>
      <c r="U195" s="55">
        <f t="shared" si="81"/>
        <v>8.2363734082652726</v>
      </c>
      <c r="V195" s="55">
        <f t="shared" si="82"/>
        <v>8.1792599469032119</v>
      </c>
      <c r="W195" s="55">
        <f t="shared" si="83"/>
        <v>8.3279567643627797</v>
      </c>
      <c r="X195" s="41">
        <f t="shared" si="84"/>
        <v>8.2673831187410087</v>
      </c>
      <c r="Y195" s="41">
        <f t="shared" si="85"/>
        <v>8.2696328074942898</v>
      </c>
      <c r="Z195" s="30">
        <f t="shared" si="71"/>
        <v>-7.9640029515518559E-3</v>
      </c>
      <c r="AA195" s="30">
        <f t="shared" si="72"/>
        <v>5.6321711334162437E-2</v>
      </c>
      <c r="AB195" s="30">
        <f t="shared" si="73"/>
        <v>-2.4768201619493353E-10</v>
      </c>
      <c r="AC195" s="30">
        <f t="shared" si="74"/>
        <v>-3.0585929129638397E-19</v>
      </c>
      <c r="AD195" s="30">
        <f t="shared" si="86"/>
        <v>5.4027749956740041E-9</v>
      </c>
      <c r="AE195" s="30">
        <f t="shared" si="87"/>
        <v>-7.6839221103028972E-3</v>
      </c>
      <c r="AF195" s="30">
        <f t="shared" si="75"/>
        <v>5.6601792175411399E-2</v>
      </c>
      <c r="AG195" s="30">
        <f t="shared" si="76"/>
        <v>-2.4732120217675675E-10</v>
      </c>
      <c r="AH195" s="30">
        <f t="shared" si="77"/>
        <v>-3.0585929129638397E-19</v>
      </c>
      <c r="AI195" s="30">
        <f t="shared" si="88"/>
        <v>5.3748604445690873E-9</v>
      </c>
    </row>
    <row r="196" spans="1:35" x14ac:dyDescent="0.3">
      <c r="A196" s="39">
        <v>273.05416666666861</v>
      </c>
      <c r="B196">
        <v>4</v>
      </c>
      <c r="C196">
        <v>7.95</v>
      </c>
      <c r="D196" s="39"/>
      <c r="E196" s="39"/>
      <c r="F196" s="39"/>
      <c r="G196" s="39">
        <v>273</v>
      </c>
      <c r="H196" s="40">
        <f t="shared" si="78"/>
        <v>0.04</v>
      </c>
      <c r="I196" s="41">
        <f t="shared" si="79"/>
        <v>7.95</v>
      </c>
      <c r="J196" s="39">
        <f t="shared" si="100"/>
        <v>649.12163090546278</v>
      </c>
      <c r="K196">
        <v>3.7999999999999999E-2</v>
      </c>
      <c r="L196">
        <v>8.01</v>
      </c>
      <c r="M196" s="29">
        <f t="shared" si="101"/>
        <v>6.4285714285714293E-2</v>
      </c>
      <c r="N196" s="29">
        <f t="shared" si="101"/>
        <v>5.7142857142857148E-2</v>
      </c>
      <c r="O196" s="29">
        <f t="shared" si="101"/>
        <v>4.9999999999999996E-2</v>
      </c>
      <c r="P196" s="29">
        <f t="shared" si="101"/>
        <v>4.2857142857142858E-2</v>
      </c>
      <c r="Q196" s="54">
        <v>0.04</v>
      </c>
      <c r="R196" s="54">
        <v>7.95</v>
      </c>
      <c r="S196" s="55">
        <f t="shared" si="70"/>
        <v>8.2994898446891447</v>
      </c>
      <c r="T196" s="55">
        <f t="shared" si="91"/>
        <v>8.2567360069360074</v>
      </c>
      <c r="U196" s="55">
        <f t="shared" si="81"/>
        <v>8.2076024480562815</v>
      </c>
      <c r="V196" s="55">
        <f t="shared" si="82"/>
        <v>8.1500318765899369</v>
      </c>
      <c r="W196" s="55">
        <f t="shared" si="83"/>
        <v>8.2999695547434058</v>
      </c>
      <c r="X196" s="41">
        <f t="shared" si="84"/>
        <v>8.2406741152307443</v>
      </c>
      <c r="Y196" s="41">
        <f t="shared" si="85"/>
        <v>8.2429811887895372</v>
      </c>
      <c r="Z196" s="30">
        <f t="shared" si="71"/>
        <v>-7.8376553915181085E-3</v>
      </c>
      <c r="AA196" s="30">
        <f t="shared" si="72"/>
        <v>5.6448058894196185E-2</v>
      </c>
      <c r="AB196" s="30">
        <f t="shared" si="73"/>
        <v>-2.667697133016529E-10</v>
      </c>
      <c r="AC196" s="30">
        <f t="shared" si="74"/>
        <v>-3.3065869329338813E-19</v>
      </c>
      <c r="AD196" s="30">
        <f t="shared" si="86"/>
        <v>5.7454742790550525E-9</v>
      </c>
      <c r="AE196" s="30">
        <f t="shared" si="87"/>
        <v>-7.548528340508967E-3</v>
      </c>
      <c r="AF196" s="30">
        <f t="shared" si="75"/>
        <v>5.6737185945205326E-2</v>
      </c>
      <c r="AG196" s="30">
        <f t="shared" si="76"/>
        <v>-2.66397245507808E-10</v>
      </c>
      <c r="AH196" s="30">
        <f t="shared" si="77"/>
        <v>-3.3065869329338813E-19</v>
      </c>
      <c r="AI196" s="30">
        <f t="shared" si="88"/>
        <v>5.7150339046953256E-9</v>
      </c>
    </row>
    <row r="197" spans="1:35" x14ac:dyDescent="0.3">
      <c r="A197" s="39">
        <v>274.0444444444438</v>
      </c>
      <c r="B197">
        <v>4.2</v>
      </c>
      <c r="C197">
        <v>7.92</v>
      </c>
      <c r="D197" s="39"/>
      <c r="E197" s="39"/>
      <c r="F197" s="39"/>
      <c r="G197" s="39">
        <v>274</v>
      </c>
      <c r="H197" s="40">
        <f t="shared" si="78"/>
        <v>4.2000000000000003E-2</v>
      </c>
      <c r="I197" s="41">
        <f t="shared" si="79"/>
        <v>7.92</v>
      </c>
      <c r="J197" s="39">
        <f t="shared" si="100"/>
        <v>648.8712569036777</v>
      </c>
      <c r="K197">
        <v>3.3000000000000002E-2</v>
      </c>
      <c r="L197">
        <v>8.1</v>
      </c>
      <c r="M197" s="29">
        <f t="shared" si="101"/>
        <v>6.4285714285714293E-2</v>
      </c>
      <c r="N197" s="29">
        <f t="shared" si="101"/>
        <v>5.7142857142857148E-2</v>
      </c>
      <c r="O197" s="29">
        <f t="shared" si="101"/>
        <v>4.9999999999999996E-2</v>
      </c>
      <c r="P197" s="29">
        <f t="shared" si="101"/>
        <v>4.2857142857142858E-2</v>
      </c>
      <c r="Q197" s="54">
        <v>4.2000000000000003E-2</v>
      </c>
      <c r="R197" s="54">
        <v>7.92</v>
      </c>
      <c r="S197" s="55">
        <f t="shared" ref="S197:S260" si="102">-LOG10(($AS$15*Q197+(($AS$15*Q197)^2-4*M197*(-$AS$15*Q197*10^(-8.89)))^0.5)/(2*M197))</f>
        <v>8.2818469990098862</v>
      </c>
      <c r="T197" s="55">
        <f t="shared" si="91"/>
        <v>8.238864206485367</v>
      </c>
      <c r="U197" s="55">
        <f t="shared" si="81"/>
        <v>8.1894778243477457</v>
      </c>
      <c r="V197" s="55">
        <f t="shared" si="82"/>
        <v>8.1316261029565773</v>
      </c>
      <c r="W197" s="55">
        <f t="shared" si="83"/>
        <v>8.2823293225892503</v>
      </c>
      <c r="X197" s="41">
        <f t="shared" si="84"/>
        <v>8.2238500648912787</v>
      </c>
      <c r="Y197" s="41">
        <f t="shared" si="85"/>
        <v>8.2261926872397382</v>
      </c>
      <c r="Z197" s="30">
        <f t="shared" ref="Z197:Z260" si="103">$AN$10*(1/($AM$4/10^(-S197)+1)-1/($AM$4/10^(-$AL$16)+1))</f>
        <v>-7.7543714401976278E-3</v>
      </c>
      <c r="AA197" s="30">
        <f t="shared" ref="AA197:AA260" si="104">M197+Z197</f>
        <v>5.6531342845516669E-2</v>
      </c>
      <c r="AB197" s="30">
        <f t="shared" ref="AB197:AB260" si="105">Z197*10^(-8.89)-$AS$15*Q197</f>
        <v>-2.7949606565156129E-10</v>
      </c>
      <c r="AC197" s="30">
        <f t="shared" ref="AC197:AC260" si="106">-$AS$15*Q197*10^(-8.89)</f>
        <v>-3.4719162795805753E-19</v>
      </c>
      <c r="AD197" s="30">
        <f t="shared" si="86"/>
        <v>5.9724144164310324E-9</v>
      </c>
      <c r="AE197" s="30">
        <f t="shared" si="87"/>
        <v>-7.4596070931210691E-3</v>
      </c>
      <c r="AF197" s="30">
        <f t="shared" ref="AF197:AF260" si="107">M197+AE197</f>
        <v>5.6826107192593227E-2</v>
      </c>
      <c r="AG197" s="30">
        <f t="shared" ref="AG197:AG260" si="108">AE197*10^(-8.89)-$AS$15*Q197</f>
        <v>-2.7911633561358482E-10</v>
      </c>
      <c r="AH197" s="30">
        <f t="shared" ref="AH197:AH260" si="109">-$AS$15*Q197*10^(-8.89)</f>
        <v>-3.4719162795805753E-19</v>
      </c>
      <c r="AI197" s="30">
        <f t="shared" si="88"/>
        <v>5.9402854228890361E-9</v>
      </c>
    </row>
    <row r="198" spans="1:35" x14ac:dyDescent="0.3">
      <c r="A198" s="39">
        <v>275.03125</v>
      </c>
      <c r="B198">
        <v>4.7</v>
      </c>
      <c r="C198">
        <v>7.88</v>
      </c>
      <c r="D198" s="39"/>
      <c r="E198" s="39"/>
      <c r="F198" s="39"/>
      <c r="G198" s="39">
        <v>275</v>
      </c>
      <c r="H198" s="40">
        <f t="shared" ref="H198:H261" si="110">B198/100</f>
        <v>4.7E-2</v>
      </c>
      <c r="I198" s="41">
        <f t="shared" ref="I198:I261" si="111">C198</f>
        <v>7.88</v>
      </c>
      <c r="J198" s="39">
        <f t="shared" si="100"/>
        <v>648.62088290189251</v>
      </c>
      <c r="K198">
        <v>2.8000000000000001E-2</v>
      </c>
      <c r="L198">
        <v>8.1199999999999992</v>
      </c>
      <c r="M198" s="29">
        <f t="shared" si="101"/>
        <v>6.4285714285714293E-2</v>
      </c>
      <c r="N198" s="29">
        <f t="shared" si="101"/>
        <v>5.7142857142857148E-2</v>
      </c>
      <c r="O198" s="29">
        <f t="shared" si="101"/>
        <v>4.9999999999999996E-2</v>
      </c>
      <c r="P198" s="29">
        <f t="shared" si="101"/>
        <v>4.2857142857142858E-2</v>
      </c>
      <c r="Q198" s="54">
        <v>4.7E-2</v>
      </c>
      <c r="R198" s="54">
        <v>7.88</v>
      </c>
      <c r="S198" s="55">
        <f t="shared" si="102"/>
        <v>8.2408119806378348</v>
      </c>
      <c r="T198" s="55">
        <f t="shared" si="91"/>
        <v>8.1973099140518659</v>
      </c>
      <c r="U198" s="55">
        <f t="shared" ref="U198:U261" si="112">-LOG10(($AS$15*Q198+(($AS$15*Q198)^2-4*O198*(-$AS$15*Q198*10^(-8.89)))^0.5)/(2*O198))</f>
        <v>8.1473522860622207</v>
      </c>
      <c r="V198" s="55">
        <f t="shared" ref="V198:V261" si="113">-LOG10(($AS$15*Q198+(($AS$15*Q198)^2-4*P198*(-$AS$15*Q198*10^(-8.89)))^0.5)/(2*P198))</f>
        <v>8.0888680528715895</v>
      </c>
      <c r="W198" s="55">
        <f t="shared" ref="W198:W261" si="114">-LOG10(($S$1*Q198+($S$1*$S$1*Q198*Q198+4*$S$1*Q198*10^(-8.89))^0.5)/2)</f>
        <v>8.2413002423015893</v>
      </c>
      <c r="X198" s="41">
        <f t="shared" ref="X198:X261" si="115">-LOG10(AD198)</f>
        <v>8.1847585659184467</v>
      </c>
      <c r="Y198" s="41">
        <f t="shared" ref="Y198:Y261" si="116">-LOG(AI198)</f>
        <v>8.1871809856545177</v>
      </c>
      <c r="Z198" s="30">
        <f t="shared" si="103"/>
        <v>-7.5492452442413533E-3</v>
      </c>
      <c r="AA198" s="30">
        <f t="shared" si="104"/>
        <v>5.6736469041472941E-2</v>
      </c>
      <c r="AB198" s="30">
        <f t="shared" si="105"/>
        <v>-3.1131591907873058E-10</v>
      </c>
      <c r="AC198" s="30">
        <f t="shared" si="106"/>
        <v>-3.8852396461973099E-19</v>
      </c>
      <c r="AD198" s="30">
        <f t="shared" ref="AD198:AD261" si="117">(-AB198+(AB198*AB198-4*AA198*AC198)^0.5)/(2*AA198)</f>
        <v>6.5349374357196459E-9</v>
      </c>
      <c r="AE198" s="30">
        <f t="shared" ref="AE198:AE261" si="118">$AN$10*(1/($AM$4/10^(-X198)+1)-1/($AM$4/10^(-$AL$16)+1))</f>
        <v>-7.2416907110680129E-3</v>
      </c>
      <c r="AF198" s="30">
        <f t="shared" si="107"/>
        <v>5.7044023574646281E-2</v>
      </c>
      <c r="AG198" s="30">
        <f t="shared" si="108"/>
        <v>-3.1091971208924885E-10</v>
      </c>
      <c r="AH198" s="30">
        <f t="shared" si="109"/>
        <v>-3.8852396461973099E-19</v>
      </c>
      <c r="AI198" s="30">
        <f t="shared" ref="AI198:AI261" si="119">(-AG198+(AG198*AG198-4*AF198*AH198)^0.5)/(2*AF198)</f>
        <v>6.4985881507651779E-9</v>
      </c>
    </row>
    <row r="199" spans="1:35" x14ac:dyDescent="0.3">
      <c r="A199" s="39">
        <v>276.05000000000291</v>
      </c>
      <c r="B199">
        <v>4.5999999999999996</v>
      </c>
      <c r="C199">
        <v>7.87</v>
      </c>
      <c r="D199" s="39">
        <v>146.19999999999999</v>
      </c>
      <c r="E199" s="39"/>
      <c r="F199" s="39"/>
      <c r="G199" s="39">
        <v>276</v>
      </c>
      <c r="H199" s="40">
        <f t="shared" si="110"/>
        <v>4.5999999999999999E-2</v>
      </c>
      <c r="I199" s="41">
        <f t="shared" si="111"/>
        <v>7.87</v>
      </c>
      <c r="J199" s="39">
        <f t="shared" si="100"/>
        <v>648.37050890010744</v>
      </c>
      <c r="K199">
        <v>2.9000000000000001E-2</v>
      </c>
      <c r="L199">
        <v>8.11</v>
      </c>
      <c r="M199" s="29">
        <f t="shared" si="101"/>
        <v>6.4285714285714293E-2</v>
      </c>
      <c r="N199" s="29">
        <f t="shared" si="101"/>
        <v>5.7142857142857148E-2</v>
      </c>
      <c r="O199" s="29">
        <f t="shared" si="101"/>
        <v>4.9999999999999996E-2</v>
      </c>
      <c r="P199" s="29">
        <f t="shared" si="101"/>
        <v>4.2857142857142858E-2</v>
      </c>
      <c r="Q199" s="54">
        <v>4.5999999999999999E-2</v>
      </c>
      <c r="R199" s="54">
        <v>7.87</v>
      </c>
      <c r="S199" s="55">
        <f t="shared" si="102"/>
        <v>8.2486967580491459</v>
      </c>
      <c r="T199" s="55">
        <f t="shared" si="91"/>
        <v>8.2052929873187459</v>
      </c>
      <c r="U199" s="55">
        <f t="shared" si="112"/>
        <v>8.1554432608835743</v>
      </c>
      <c r="V199" s="55">
        <f t="shared" si="113"/>
        <v>8.0970782088163915</v>
      </c>
      <c r="W199" s="55">
        <f t="shared" si="114"/>
        <v>8.2491838945251423</v>
      </c>
      <c r="X199" s="41">
        <f t="shared" si="115"/>
        <v>8.1922651786666645</v>
      </c>
      <c r="Y199" s="41">
        <f t="shared" si="116"/>
        <v>8.1946726484667618</v>
      </c>
      <c r="Z199" s="30">
        <f t="shared" si="103"/>
        <v>-7.5899319508331052E-3</v>
      </c>
      <c r="AA199" s="30">
        <f t="shared" si="104"/>
        <v>5.6695782334881185E-2</v>
      </c>
      <c r="AB199" s="30">
        <f t="shared" si="105"/>
        <v>-3.0495151227882724E-10</v>
      </c>
      <c r="AC199" s="30">
        <f t="shared" si="106"/>
        <v>-3.8025749728739634E-19</v>
      </c>
      <c r="AD199" s="30">
        <f t="shared" si="117"/>
        <v>6.4229541426329658E-9</v>
      </c>
      <c r="AE199" s="30">
        <f t="shared" si="118"/>
        <v>-7.2847913098213106E-3</v>
      </c>
      <c r="AF199" s="30">
        <f t="shared" si="107"/>
        <v>5.700092297589298E-2</v>
      </c>
      <c r="AG199" s="30">
        <f t="shared" si="108"/>
        <v>-3.0455841498484042E-10</v>
      </c>
      <c r="AH199" s="30">
        <f t="shared" si="109"/>
        <v>-3.8025749728739634E-19</v>
      </c>
      <c r="AI199" s="30">
        <f t="shared" si="119"/>
        <v>6.3874476169084758E-9</v>
      </c>
    </row>
    <row r="200" spans="1:35" x14ac:dyDescent="0.3">
      <c r="A200" s="39">
        <v>277.05625000000146</v>
      </c>
      <c r="B200">
        <v>4.3</v>
      </c>
      <c r="C200">
        <v>7.92</v>
      </c>
      <c r="D200" s="39"/>
      <c r="E200" s="39"/>
      <c r="F200" s="39"/>
      <c r="G200" s="39">
        <v>277</v>
      </c>
      <c r="H200" s="40">
        <f t="shared" si="110"/>
        <v>4.2999999999999997E-2</v>
      </c>
      <c r="I200" s="41">
        <f t="shared" si="111"/>
        <v>7.92</v>
      </c>
      <c r="J200" s="39">
        <f t="shared" si="100"/>
        <v>648.12013489832236</v>
      </c>
      <c r="K200">
        <v>2.9000000000000001E-2</v>
      </c>
      <c r="L200">
        <v>8.09</v>
      </c>
      <c r="M200" s="29">
        <f t="shared" si="101"/>
        <v>6.4285714285714293E-2</v>
      </c>
      <c r="N200" s="29">
        <f t="shared" si="101"/>
        <v>5.7142857142857148E-2</v>
      </c>
      <c r="O200" s="29">
        <f t="shared" si="101"/>
        <v>4.9999999999999996E-2</v>
      </c>
      <c r="P200" s="29">
        <f t="shared" si="101"/>
        <v>4.2857142857142858E-2</v>
      </c>
      <c r="Q200" s="54">
        <v>4.2999999999999997E-2</v>
      </c>
      <c r="R200" s="54">
        <v>7.92</v>
      </c>
      <c r="S200" s="55">
        <f t="shared" si="102"/>
        <v>8.2733040497485639</v>
      </c>
      <c r="T200" s="55">
        <f t="shared" si="91"/>
        <v>8.2302115997252994</v>
      </c>
      <c r="U200" s="55">
        <f t="shared" si="112"/>
        <v>8.1807043338478955</v>
      </c>
      <c r="V200" s="55">
        <f t="shared" si="113"/>
        <v>8.1227184461940318</v>
      </c>
      <c r="W200" s="55">
        <f t="shared" si="114"/>
        <v>8.2737876260715879</v>
      </c>
      <c r="X200" s="41">
        <f t="shared" si="115"/>
        <v>8.2157069588830538</v>
      </c>
      <c r="Y200" s="41">
        <f t="shared" si="116"/>
        <v>8.2180665639992352</v>
      </c>
      <c r="Z200" s="30">
        <f t="shared" si="103"/>
        <v>-7.7130010398683696E-3</v>
      </c>
      <c r="AA200" s="30">
        <f t="shared" si="104"/>
        <v>5.6572713245845924E-2</v>
      </c>
      <c r="AB200" s="30">
        <f t="shared" si="105"/>
        <v>-2.8585959168331386E-10</v>
      </c>
      <c r="AC200" s="30">
        <f t="shared" si="106"/>
        <v>-3.5545809529039219E-19</v>
      </c>
      <c r="AD200" s="30">
        <f t="shared" si="117"/>
        <v>6.0854548012264216E-9</v>
      </c>
      <c r="AE200" s="30">
        <f t="shared" si="118"/>
        <v>-7.4155321712098378E-3</v>
      </c>
      <c r="AF200" s="30">
        <f t="shared" si="107"/>
        <v>5.6870182114504453E-2</v>
      </c>
      <c r="AG200" s="30">
        <f t="shared" si="108"/>
        <v>-2.8547637754662184E-10</v>
      </c>
      <c r="AH200" s="30">
        <f t="shared" si="109"/>
        <v>-3.5545809529039219E-19</v>
      </c>
      <c r="AI200" s="30">
        <f t="shared" si="119"/>
        <v>6.0524810170831554E-9</v>
      </c>
    </row>
    <row r="201" spans="1:35" x14ac:dyDescent="0.3">
      <c r="A201" s="39">
        <v>278.06111111111386</v>
      </c>
      <c r="B201">
        <v>4.9000000000000004</v>
      </c>
      <c r="C201">
        <v>7.94</v>
      </c>
      <c r="D201" s="39"/>
      <c r="E201" s="39"/>
      <c r="F201" s="39"/>
      <c r="G201" s="39">
        <v>278</v>
      </c>
      <c r="H201" s="40">
        <f t="shared" si="110"/>
        <v>4.9000000000000002E-2</v>
      </c>
      <c r="I201" s="41">
        <f t="shared" si="111"/>
        <v>7.94</v>
      </c>
      <c r="J201" s="39">
        <f t="shared" si="100"/>
        <v>647.86976089653729</v>
      </c>
      <c r="K201">
        <v>3.1E-2</v>
      </c>
      <c r="L201">
        <v>8.09</v>
      </c>
      <c r="M201" s="29">
        <f t="shared" si="101"/>
        <v>6.4285714285714293E-2</v>
      </c>
      <c r="N201" s="29">
        <f t="shared" si="101"/>
        <v>5.7142857142857148E-2</v>
      </c>
      <c r="O201" s="29">
        <f t="shared" si="101"/>
        <v>4.9999999999999996E-2</v>
      </c>
      <c r="P201" s="29">
        <f t="shared" si="101"/>
        <v>4.2857142857142858E-2</v>
      </c>
      <c r="Q201" s="54">
        <v>4.9000000000000002E-2</v>
      </c>
      <c r="R201" s="54">
        <v>7.94</v>
      </c>
      <c r="S201" s="55">
        <f t="shared" si="102"/>
        <v>8.225482031916215</v>
      </c>
      <c r="T201" s="55">
        <f t="shared" si="91"/>
        <v>8.1817909307405206</v>
      </c>
      <c r="U201" s="55">
        <f t="shared" si="112"/>
        <v>8.1316261029565773</v>
      </c>
      <c r="V201" s="55">
        <f t="shared" si="113"/>
        <v>8.0729133955810592</v>
      </c>
      <c r="W201" s="55">
        <f t="shared" si="114"/>
        <v>8.2259724589671048</v>
      </c>
      <c r="X201" s="41">
        <f t="shared" si="115"/>
        <v>8.170170991811629</v>
      </c>
      <c r="Y201" s="41">
        <f t="shared" si="116"/>
        <v>8.1726218448743282</v>
      </c>
      <c r="Z201" s="30">
        <f t="shared" si="103"/>
        <v>-7.4683583211600365E-3</v>
      </c>
      <c r="AA201" s="30">
        <f t="shared" si="104"/>
        <v>5.6817355964554256E-2</v>
      </c>
      <c r="AB201" s="30">
        <f t="shared" si="105"/>
        <v>-3.2404535939919348E-10</v>
      </c>
      <c r="AC201" s="30">
        <f t="shared" si="106"/>
        <v>-4.050568992844004E-19</v>
      </c>
      <c r="AD201" s="30">
        <f t="shared" si="117"/>
        <v>6.7581683823744685E-9</v>
      </c>
      <c r="AE201" s="30">
        <f t="shared" si="118"/>
        <v>-7.1561843378546456E-3</v>
      </c>
      <c r="AF201" s="30">
        <f t="shared" si="107"/>
        <v>5.712952994785965E-2</v>
      </c>
      <c r="AG201" s="30">
        <f t="shared" si="108"/>
        <v>-3.2364320140515008E-10</v>
      </c>
      <c r="AH201" s="30">
        <f t="shared" si="109"/>
        <v>-4.050568992844004E-19</v>
      </c>
      <c r="AI201" s="30">
        <f t="shared" si="119"/>
        <v>6.7201374370056543E-9</v>
      </c>
    </row>
    <row r="202" spans="1:35" x14ac:dyDescent="0.3">
      <c r="A202" s="39">
        <v>279.05902777778101</v>
      </c>
      <c r="B202">
        <v>5.0999999999999996</v>
      </c>
      <c r="C202">
        <v>7.88</v>
      </c>
      <c r="D202" s="39">
        <v>166.3</v>
      </c>
      <c r="E202" s="39"/>
      <c r="F202" s="39"/>
      <c r="G202" s="39">
        <v>279</v>
      </c>
      <c r="H202" s="40">
        <f t="shared" si="110"/>
        <v>5.0999999999999997E-2</v>
      </c>
      <c r="I202" s="41">
        <f t="shared" si="111"/>
        <v>7.88</v>
      </c>
      <c r="J202" s="39">
        <f t="shared" si="100"/>
        <v>647.6193868947521</v>
      </c>
      <c r="K202">
        <v>3.7999999999999999E-2</v>
      </c>
      <c r="L202">
        <v>8.0399999999999991</v>
      </c>
      <c r="M202" s="29">
        <f t="shared" si="101"/>
        <v>6.4285714285714293E-2</v>
      </c>
      <c r="N202" s="29">
        <f t="shared" si="101"/>
        <v>5.7142857142857148E-2</v>
      </c>
      <c r="O202" s="29">
        <f t="shared" si="101"/>
        <v>4.9999999999999996E-2</v>
      </c>
      <c r="P202" s="29">
        <f t="shared" si="101"/>
        <v>4.2857142857142858E-2</v>
      </c>
      <c r="Q202" s="54">
        <v>5.0999999999999997E-2</v>
      </c>
      <c r="R202" s="54">
        <v>7.88</v>
      </c>
      <c r="S202" s="55">
        <f t="shared" si="102"/>
        <v>8.2107019367341731</v>
      </c>
      <c r="T202" s="55">
        <f t="shared" si="91"/>
        <v>8.1668312238740928</v>
      </c>
      <c r="U202" s="55">
        <f t="shared" si="112"/>
        <v>8.1164699020001194</v>
      </c>
      <c r="V202" s="55">
        <f t="shared" si="113"/>
        <v>8.0575409959322766</v>
      </c>
      <c r="W202" s="55">
        <f t="shared" si="114"/>
        <v>8.2111944231006984</v>
      </c>
      <c r="X202" s="41">
        <f t="shared" si="115"/>
        <v>8.1561161319055167</v>
      </c>
      <c r="Y202" s="41">
        <f t="shared" si="116"/>
        <v>8.1585935077423848</v>
      </c>
      <c r="Z202" s="30">
        <f t="shared" si="103"/>
        <v>-7.3881021263621782E-3</v>
      </c>
      <c r="AA202" s="30">
        <f t="shared" si="104"/>
        <v>5.6897612159352115E-2</v>
      </c>
      <c r="AB202" s="30">
        <f t="shared" si="105"/>
        <v>-3.3677561225508474E-10</v>
      </c>
      <c r="AC202" s="30">
        <f t="shared" si="106"/>
        <v>-4.2158983394906975E-19</v>
      </c>
      <c r="AD202" s="30">
        <f t="shared" si="117"/>
        <v>6.9804571918376874E-9</v>
      </c>
      <c r="AE202" s="30">
        <f t="shared" si="118"/>
        <v>-7.0715793616947607E-3</v>
      </c>
      <c r="AF202" s="30">
        <f t="shared" si="107"/>
        <v>5.7214134924019534E-2</v>
      </c>
      <c r="AG202" s="30">
        <f t="shared" si="108"/>
        <v>-3.363678519454013E-10</v>
      </c>
      <c r="AH202" s="30">
        <f t="shared" si="109"/>
        <v>-4.2158983394906975E-19</v>
      </c>
      <c r="AI202" s="30">
        <f t="shared" si="119"/>
        <v>6.9407514462918917E-9</v>
      </c>
    </row>
    <row r="203" spans="1:35" x14ac:dyDescent="0.3">
      <c r="A203" s="39">
        <v>280.0583333333343</v>
      </c>
      <c r="B203">
        <v>4.8</v>
      </c>
      <c r="C203">
        <v>7.87</v>
      </c>
      <c r="D203" s="39"/>
      <c r="E203" s="39">
        <v>648.72355935483859</v>
      </c>
      <c r="F203" s="39">
        <v>646.01446643109534</v>
      </c>
      <c r="G203" s="39">
        <v>280</v>
      </c>
      <c r="H203" s="40">
        <f t="shared" si="110"/>
        <v>4.8000000000000001E-2</v>
      </c>
      <c r="I203" s="41">
        <f t="shared" si="111"/>
        <v>7.87</v>
      </c>
      <c r="J203" s="42">
        <f>AVERAGE(E203:F203)</f>
        <v>647.36901289296702</v>
      </c>
      <c r="K203">
        <v>3.4000000000000002E-2</v>
      </c>
      <c r="L203">
        <v>7.98</v>
      </c>
      <c r="M203" s="29">
        <f t="shared" si="101"/>
        <v>6.4285714285714293E-2</v>
      </c>
      <c r="N203" s="29">
        <f t="shared" si="101"/>
        <v>5.7142857142857148E-2</v>
      </c>
      <c r="O203" s="29">
        <f t="shared" si="101"/>
        <v>4.9999999999999996E-2</v>
      </c>
      <c r="P203" s="29">
        <f t="shared" si="101"/>
        <v>4.2857142857142858E-2</v>
      </c>
      <c r="Q203" s="54">
        <v>4.8000000000000001E-2</v>
      </c>
      <c r="R203" s="54">
        <v>7.87</v>
      </c>
      <c r="S203" s="55">
        <f t="shared" si="102"/>
        <v>8.2330756337059885</v>
      </c>
      <c r="T203" s="55">
        <f t="shared" si="91"/>
        <v>8.1894778243477457</v>
      </c>
      <c r="U203" s="55">
        <f t="shared" si="112"/>
        <v>8.139415202497684</v>
      </c>
      <c r="V203" s="55">
        <f t="shared" si="113"/>
        <v>8.0808151316491195</v>
      </c>
      <c r="W203" s="55">
        <f t="shared" si="114"/>
        <v>8.2335649918505727</v>
      </c>
      <c r="X203" s="41">
        <f t="shared" si="115"/>
        <v>8.1773956543491249</v>
      </c>
      <c r="Y203" s="41">
        <f t="shared" si="116"/>
        <v>8.1798325329182173</v>
      </c>
      <c r="Z203" s="30">
        <f t="shared" si="103"/>
        <v>-7.5087216329485611E-3</v>
      </c>
      <c r="AA203" s="30">
        <f t="shared" si="104"/>
        <v>5.6776992652765729E-2</v>
      </c>
      <c r="AB203" s="30">
        <f t="shared" si="105"/>
        <v>-3.1768053598607977E-10</v>
      </c>
      <c r="AC203" s="30">
        <f t="shared" si="106"/>
        <v>-3.9679043195206569E-19</v>
      </c>
      <c r="AD203" s="30">
        <f t="shared" si="117"/>
        <v>6.6466734985278948E-9</v>
      </c>
      <c r="AE203" s="30">
        <f t="shared" si="118"/>
        <v>-7.1988230140594247E-3</v>
      </c>
      <c r="AF203" s="30">
        <f t="shared" si="107"/>
        <v>5.7086891271654866E-2</v>
      </c>
      <c r="AG203" s="30">
        <f t="shared" si="108"/>
        <v>-3.1728130922922557E-10</v>
      </c>
      <c r="AH203" s="30">
        <f t="shared" si="109"/>
        <v>-3.9679043195206569E-19</v>
      </c>
      <c r="AI203" s="30">
        <f t="shared" si="119"/>
        <v>6.6094826528868908E-9</v>
      </c>
    </row>
    <row r="204" spans="1:35" x14ac:dyDescent="0.3">
      <c r="A204" s="39">
        <v>281.05555555555475</v>
      </c>
      <c r="B204">
        <v>5.0999999999999996</v>
      </c>
      <c r="C204">
        <v>7.85</v>
      </c>
      <c r="D204" s="39">
        <v>107.2</v>
      </c>
      <c r="E204" s="39"/>
      <c r="F204" s="39"/>
      <c r="G204" s="39">
        <v>281</v>
      </c>
      <c r="H204" s="40">
        <f t="shared" si="110"/>
        <v>5.0999999999999997E-2</v>
      </c>
      <c r="I204" s="41">
        <f t="shared" si="111"/>
        <v>7.85</v>
      </c>
      <c r="J204" s="39">
        <f>$J$203+($J$212-$J$203)*(G204-$G$203)/($G$212-$G$203)</f>
        <v>646.56638271517693</v>
      </c>
      <c r="K204">
        <v>4.2000000000000003E-2</v>
      </c>
      <c r="L204">
        <v>7.97</v>
      </c>
      <c r="M204" s="29">
        <f t="shared" si="101"/>
        <v>6.4285714285714293E-2</v>
      </c>
      <c r="N204" s="29">
        <f t="shared" si="101"/>
        <v>5.7142857142857148E-2</v>
      </c>
      <c r="O204" s="29">
        <f t="shared" si="101"/>
        <v>4.9999999999999996E-2</v>
      </c>
      <c r="P204" s="29">
        <f t="shared" si="101"/>
        <v>4.2857142857142858E-2</v>
      </c>
      <c r="Q204" s="54">
        <v>5.0999999999999997E-2</v>
      </c>
      <c r="R204" s="54">
        <v>7.85</v>
      </c>
      <c r="S204" s="55">
        <f t="shared" si="102"/>
        <v>8.2107019367341731</v>
      </c>
      <c r="T204" s="55">
        <f t="shared" si="91"/>
        <v>8.1668312238740928</v>
      </c>
      <c r="U204" s="55">
        <f t="shared" si="112"/>
        <v>8.1164699020001194</v>
      </c>
      <c r="V204" s="55">
        <f t="shared" si="113"/>
        <v>8.0575409959322766</v>
      </c>
      <c r="W204" s="55">
        <f t="shared" si="114"/>
        <v>8.2111944231006984</v>
      </c>
      <c r="X204" s="41">
        <f t="shared" si="115"/>
        <v>8.1561161319055167</v>
      </c>
      <c r="Y204" s="41">
        <f t="shared" si="116"/>
        <v>8.1585935077423848</v>
      </c>
      <c r="Z204" s="30">
        <f t="shared" si="103"/>
        <v>-7.3881021263621782E-3</v>
      </c>
      <c r="AA204" s="30">
        <f t="shared" si="104"/>
        <v>5.6897612159352115E-2</v>
      </c>
      <c r="AB204" s="30">
        <f t="shared" si="105"/>
        <v>-3.3677561225508474E-10</v>
      </c>
      <c r="AC204" s="30">
        <f t="shared" si="106"/>
        <v>-4.2158983394906975E-19</v>
      </c>
      <c r="AD204" s="30">
        <f t="shared" si="117"/>
        <v>6.9804571918376874E-9</v>
      </c>
      <c r="AE204" s="30">
        <f t="shared" si="118"/>
        <v>-7.0715793616947607E-3</v>
      </c>
      <c r="AF204" s="30">
        <f t="shared" si="107"/>
        <v>5.7214134924019534E-2</v>
      </c>
      <c r="AG204" s="30">
        <f t="shared" si="108"/>
        <v>-3.363678519454013E-10</v>
      </c>
      <c r="AH204" s="30">
        <f t="shared" si="109"/>
        <v>-4.2158983394906975E-19</v>
      </c>
      <c r="AI204" s="30">
        <f t="shared" si="119"/>
        <v>6.9407514462918917E-9</v>
      </c>
    </row>
    <row r="205" spans="1:35" x14ac:dyDescent="0.3">
      <c r="A205" s="39">
        <v>282.04305555555766</v>
      </c>
      <c r="B205">
        <v>5.3</v>
      </c>
      <c r="C205">
        <v>7.82</v>
      </c>
      <c r="D205" s="39"/>
      <c r="E205" s="39"/>
      <c r="F205" s="39"/>
      <c r="G205" s="39">
        <v>282</v>
      </c>
      <c r="H205" s="40">
        <f t="shared" si="110"/>
        <v>5.2999999999999999E-2</v>
      </c>
      <c r="I205" s="41">
        <f t="shared" si="111"/>
        <v>7.82</v>
      </c>
      <c r="J205" s="39">
        <f t="shared" ref="J205:J211" si="120">$J$203+($J$212-$J$203)*(G205-$G$203)/($G$212-$G$203)</f>
        <v>645.76375253738672</v>
      </c>
      <c r="K205">
        <v>4.2999999999999997E-2</v>
      </c>
      <c r="L205">
        <v>7.96</v>
      </c>
      <c r="M205" s="29">
        <f t="shared" si="101"/>
        <v>6.4285714285714293E-2</v>
      </c>
      <c r="N205" s="29">
        <f t="shared" si="101"/>
        <v>5.7142857142857148E-2</v>
      </c>
      <c r="O205" s="29">
        <f t="shared" si="101"/>
        <v>4.9999999999999996E-2</v>
      </c>
      <c r="P205" s="29">
        <f t="shared" si="101"/>
        <v>4.2857142857142858E-2</v>
      </c>
      <c r="Q205" s="54">
        <v>5.2999999999999999E-2</v>
      </c>
      <c r="R205" s="54">
        <v>7.82</v>
      </c>
      <c r="S205" s="55">
        <f t="shared" si="102"/>
        <v>8.196432334752151</v>
      </c>
      <c r="T205" s="55">
        <f t="shared" si="91"/>
        <v>8.1523907212048492</v>
      </c>
      <c r="U205" s="55">
        <f t="shared" si="112"/>
        <v>8.1018427786592664</v>
      </c>
      <c r="V205" s="55">
        <f t="shared" si="113"/>
        <v>8.0427089639743432</v>
      </c>
      <c r="W205" s="55">
        <f t="shared" si="114"/>
        <v>8.1969267822676102</v>
      </c>
      <c r="X205" s="41">
        <f t="shared" si="115"/>
        <v>8.1425561631008421</v>
      </c>
      <c r="Y205" s="41">
        <f t="shared" si="116"/>
        <v>8.1450582042170758</v>
      </c>
      <c r="Z205" s="30">
        <f t="shared" si="103"/>
        <v>-7.3084569996348953E-3</v>
      </c>
      <c r="AA205" s="30">
        <f t="shared" si="104"/>
        <v>5.69772572860794E-2</v>
      </c>
      <c r="AB205" s="30">
        <f t="shared" si="105"/>
        <v>-3.4950665231914404E-10</v>
      </c>
      <c r="AC205" s="30">
        <f t="shared" si="106"/>
        <v>-4.3812276861373916E-19</v>
      </c>
      <c r="AD205" s="30">
        <f t="shared" si="117"/>
        <v>7.2018461071255426E-9</v>
      </c>
      <c r="AE205" s="30">
        <f t="shared" si="118"/>
        <v>-6.9878479211801132E-3</v>
      </c>
      <c r="AF205" s="30">
        <f t="shared" si="107"/>
        <v>5.7297866364534183E-2</v>
      </c>
      <c r="AG205" s="30">
        <f t="shared" si="108"/>
        <v>-3.4909362781755589E-10</v>
      </c>
      <c r="AH205" s="30">
        <f t="shared" si="109"/>
        <v>-4.3812276861373916E-19</v>
      </c>
      <c r="AI205" s="30">
        <f t="shared" si="119"/>
        <v>7.1604743898781217E-9</v>
      </c>
    </row>
    <row r="206" spans="1:35" x14ac:dyDescent="0.3">
      <c r="A206" s="39">
        <v>283.04513888889051</v>
      </c>
      <c r="B206">
        <v>5.2</v>
      </c>
      <c r="C206">
        <v>7.84</v>
      </c>
      <c r="D206" s="39">
        <v>134.80000000000001</v>
      </c>
      <c r="E206" s="39"/>
      <c r="F206" s="39"/>
      <c r="G206" s="39">
        <v>283</v>
      </c>
      <c r="H206" s="40">
        <f t="shared" si="110"/>
        <v>5.2000000000000005E-2</v>
      </c>
      <c r="I206" s="41">
        <f t="shared" si="111"/>
        <v>7.84</v>
      </c>
      <c r="J206" s="39">
        <f t="shared" si="120"/>
        <v>644.96112235959663</v>
      </c>
      <c r="K206">
        <v>4.4999999999999998E-2</v>
      </c>
      <c r="L206">
        <v>7.9</v>
      </c>
      <c r="M206" s="29">
        <f t="shared" si="101"/>
        <v>6.4285714285714293E-2</v>
      </c>
      <c r="N206" s="29">
        <f t="shared" si="101"/>
        <v>5.7142857142857148E-2</v>
      </c>
      <c r="O206" s="29">
        <f t="shared" si="101"/>
        <v>4.9999999999999996E-2</v>
      </c>
      <c r="P206" s="29">
        <f t="shared" si="101"/>
        <v>4.2857142857142858E-2</v>
      </c>
      <c r="Q206" s="54">
        <v>5.1999999999999998E-2</v>
      </c>
      <c r="R206" s="54">
        <v>7.84</v>
      </c>
      <c r="S206" s="55">
        <f t="shared" si="102"/>
        <v>8.2035056140874012</v>
      </c>
      <c r="T206" s="55">
        <f t="shared" si="91"/>
        <v>8.1595484035556449</v>
      </c>
      <c r="U206" s="55">
        <f t="shared" si="112"/>
        <v>8.1090925856633369</v>
      </c>
      <c r="V206" s="55">
        <f t="shared" si="113"/>
        <v>8.0500598713352733</v>
      </c>
      <c r="W206" s="55">
        <f t="shared" si="114"/>
        <v>8.2039990928375772</v>
      </c>
      <c r="X206" s="41">
        <f t="shared" si="115"/>
        <v>8.1492764888825882</v>
      </c>
      <c r="Y206" s="41">
        <f t="shared" si="116"/>
        <v>8.1517664262660894</v>
      </c>
      <c r="Z206" s="30">
        <f t="shared" si="103"/>
        <v>-7.3482043330789764E-3</v>
      </c>
      <c r="AA206" s="30">
        <f t="shared" si="104"/>
        <v>5.6937509952635315E-2</v>
      </c>
      <c r="AB206" s="30">
        <f t="shared" si="105"/>
        <v>-3.4314103537220426E-10</v>
      </c>
      <c r="AC206" s="30">
        <f t="shared" si="106"/>
        <v>-4.298563012814045E-19</v>
      </c>
      <c r="AD206" s="30">
        <f t="shared" si="117"/>
        <v>7.0912616672422766E-9</v>
      </c>
      <c r="AE206" s="30">
        <f t="shared" si="118"/>
        <v>-7.0296061017111932E-3</v>
      </c>
      <c r="AF206" s="30">
        <f t="shared" si="107"/>
        <v>5.7256108184003097E-2</v>
      </c>
      <c r="AG206" s="30">
        <f t="shared" si="108"/>
        <v>-3.4273060134347449E-10</v>
      </c>
      <c r="AH206" s="30">
        <f t="shared" si="109"/>
        <v>-4.298563012814045E-19</v>
      </c>
      <c r="AI206" s="30">
        <f t="shared" si="119"/>
        <v>7.0507217132383709E-9</v>
      </c>
    </row>
    <row r="207" spans="1:35" x14ac:dyDescent="0.3">
      <c r="A207" s="39">
        <v>284.06111111111386</v>
      </c>
      <c r="B207">
        <v>4.3</v>
      </c>
      <c r="C207">
        <v>7.83</v>
      </c>
      <c r="D207" s="39"/>
      <c r="E207" s="39"/>
      <c r="F207" s="39"/>
      <c r="G207" s="39">
        <v>284</v>
      </c>
      <c r="H207" s="40">
        <f t="shared" si="110"/>
        <v>4.2999999999999997E-2</v>
      </c>
      <c r="I207" s="41">
        <f t="shared" si="111"/>
        <v>7.83</v>
      </c>
      <c r="J207" s="39">
        <f t="shared" si="120"/>
        <v>644.15849218180654</v>
      </c>
      <c r="K207">
        <v>4.9000000000000002E-2</v>
      </c>
      <c r="L207">
        <v>7.92</v>
      </c>
      <c r="M207" s="29">
        <f t="shared" si="101"/>
        <v>6.4285714285714293E-2</v>
      </c>
      <c r="N207" s="29">
        <f t="shared" si="101"/>
        <v>5.7142857142857148E-2</v>
      </c>
      <c r="O207" s="29">
        <f t="shared" si="101"/>
        <v>4.9999999999999996E-2</v>
      </c>
      <c r="P207" s="29">
        <f t="shared" si="101"/>
        <v>4.2857142857142858E-2</v>
      </c>
      <c r="Q207" s="54">
        <v>4.2999999999999997E-2</v>
      </c>
      <c r="R207" s="54">
        <v>7.83</v>
      </c>
      <c r="S207" s="55">
        <f t="shared" si="102"/>
        <v>8.2733040497485639</v>
      </c>
      <c r="T207" s="55">
        <f t="shared" si="91"/>
        <v>8.2302115997252994</v>
      </c>
      <c r="U207" s="55">
        <f t="shared" si="112"/>
        <v>8.1807043338478955</v>
      </c>
      <c r="V207" s="55">
        <f t="shared" si="113"/>
        <v>8.1227184461940318</v>
      </c>
      <c r="W207" s="55">
        <f t="shared" si="114"/>
        <v>8.2737876260715879</v>
      </c>
      <c r="X207" s="41">
        <f t="shared" si="115"/>
        <v>8.2157069588830538</v>
      </c>
      <c r="Y207" s="41">
        <f t="shared" si="116"/>
        <v>8.2180665639992352</v>
      </c>
      <c r="Z207" s="30">
        <f t="shared" si="103"/>
        <v>-7.7130010398683696E-3</v>
      </c>
      <c r="AA207" s="30">
        <f t="shared" si="104"/>
        <v>5.6572713245845924E-2</v>
      </c>
      <c r="AB207" s="30">
        <f t="shared" si="105"/>
        <v>-2.8585959168331386E-10</v>
      </c>
      <c r="AC207" s="30">
        <f t="shared" si="106"/>
        <v>-3.5545809529039219E-19</v>
      </c>
      <c r="AD207" s="30">
        <f t="shared" si="117"/>
        <v>6.0854548012264216E-9</v>
      </c>
      <c r="AE207" s="30">
        <f t="shared" si="118"/>
        <v>-7.4155321712098378E-3</v>
      </c>
      <c r="AF207" s="30">
        <f t="shared" si="107"/>
        <v>5.6870182114504453E-2</v>
      </c>
      <c r="AG207" s="30">
        <f t="shared" si="108"/>
        <v>-2.8547637754662184E-10</v>
      </c>
      <c r="AH207" s="30">
        <f t="shared" si="109"/>
        <v>-3.5545809529039219E-19</v>
      </c>
      <c r="AI207" s="30">
        <f t="shared" si="119"/>
        <v>6.0524810170831554E-9</v>
      </c>
    </row>
    <row r="208" spans="1:35" x14ac:dyDescent="0.3">
      <c r="A208" s="39">
        <v>284.9777777777781</v>
      </c>
      <c r="B208">
        <v>4.9000000000000004</v>
      </c>
      <c r="C208">
        <v>7.94</v>
      </c>
      <c r="D208" s="39"/>
      <c r="E208" s="39"/>
      <c r="F208" s="39"/>
      <c r="G208" s="39">
        <v>285</v>
      </c>
      <c r="H208" s="40">
        <f t="shared" si="110"/>
        <v>4.9000000000000002E-2</v>
      </c>
      <c r="I208" s="41">
        <f t="shared" si="111"/>
        <v>7.94</v>
      </c>
      <c r="J208" s="39">
        <f t="shared" si="120"/>
        <v>643.35586200401633</v>
      </c>
      <c r="K208">
        <v>4.4999999999999998E-2</v>
      </c>
      <c r="L208">
        <v>7.98</v>
      </c>
      <c r="M208" s="29">
        <f t="shared" si="101"/>
        <v>6.4285714285714293E-2</v>
      </c>
      <c r="N208" s="29">
        <f t="shared" si="101"/>
        <v>5.7142857142857148E-2</v>
      </c>
      <c r="O208" s="29">
        <f t="shared" si="101"/>
        <v>4.9999999999999996E-2</v>
      </c>
      <c r="P208" s="29">
        <f t="shared" si="101"/>
        <v>4.2857142857142858E-2</v>
      </c>
      <c r="Q208" s="54">
        <v>4.9000000000000002E-2</v>
      </c>
      <c r="R208" s="54">
        <v>7.94</v>
      </c>
      <c r="S208" s="55">
        <f t="shared" si="102"/>
        <v>8.225482031916215</v>
      </c>
      <c r="T208" s="55">
        <f t="shared" si="91"/>
        <v>8.1817909307405206</v>
      </c>
      <c r="U208" s="55">
        <f t="shared" si="112"/>
        <v>8.1316261029565773</v>
      </c>
      <c r="V208" s="55">
        <f t="shared" si="113"/>
        <v>8.0729133955810592</v>
      </c>
      <c r="W208" s="55">
        <f t="shared" si="114"/>
        <v>8.2259724589671048</v>
      </c>
      <c r="X208" s="41">
        <f t="shared" si="115"/>
        <v>8.170170991811629</v>
      </c>
      <c r="Y208" s="41">
        <f t="shared" si="116"/>
        <v>8.1726218448743282</v>
      </c>
      <c r="Z208" s="30">
        <f t="shared" si="103"/>
        <v>-7.4683583211600365E-3</v>
      </c>
      <c r="AA208" s="30">
        <f t="shared" si="104"/>
        <v>5.6817355964554256E-2</v>
      </c>
      <c r="AB208" s="30">
        <f t="shared" si="105"/>
        <v>-3.2404535939919348E-10</v>
      </c>
      <c r="AC208" s="30">
        <f t="shared" si="106"/>
        <v>-4.050568992844004E-19</v>
      </c>
      <c r="AD208" s="30">
        <f t="shared" si="117"/>
        <v>6.7581683823744685E-9</v>
      </c>
      <c r="AE208" s="30">
        <f t="shared" si="118"/>
        <v>-7.1561843378546456E-3</v>
      </c>
      <c r="AF208" s="30">
        <f t="shared" si="107"/>
        <v>5.712952994785965E-2</v>
      </c>
      <c r="AG208" s="30">
        <f t="shared" si="108"/>
        <v>-3.2364320140515008E-10</v>
      </c>
      <c r="AH208" s="30">
        <f t="shared" si="109"/>
        <v>-4.050568992844004E-19</v>
      </c>
      <c r="AI208" s="30">
        <f t="shared" si="119"/>
        <v>6.7201374370056543E-9</v>
      </c>
    </row>
    <row r="209" spans="1:35" x14ac:dyDescent="0.3">
      <c r="A209" s="39">
        <v>286.05208333333576</v>
      </c>
      <c r="B209">
        <v>4.5999999999999996</v>
      </c>
      <c r="C209">
        <v>7.93</v>
      </c>
      <c r="D209" s="39">
        <v>85.600000000000009</v>
      </c>
      <c r="E209" s="39"/>
      <c r="F209" s="39"/>
      <c r="G209" s="39">
        <v>286</v>
      </c>
      <c r="H209" s="40">
        <f t="shared" si="110"/>
        <v>4.5999999999999999E-2</v>
      </c>
      <c r="I209" s="41">
        <f t="shared" si="111"/>
        <v>7.93</v>
      </c>
      <c r="J209" s="39">
        <f t="shared" si="120"/>
        <v>642.55323182622624</v>
      </c>
      <c r="K209">
        <v>4.9000000000000002E-2</v>
      </c>
      <c r="L209">
        <v>7.91</v>
      </c>
      <c r="M209" s="29">
        <f t="shared" ref="M209:P224" si="121">M208</f>
        <v>6.4285714285714293E-2</v>
      </c>
      <c r="N209" s="29">
        <f t="shared" si="121"/>
        <v>5.7142857142857148E-2</v>
      </c>
      <c r="O209" s="29">
        <f t="shared" si="121"/>
        <v>4.9999999999999996E-2</v>
      </c>
      <c r="P209" s="29">
        <f t="shared" si="121"/>
        <v>4.2857142857142858E-2</v>
      </c>
      <c r="Q209" s="54">
        <v>4.5999999999999999E-2</v>
      </c>
      <c r="R209" s="54">
        <v>7.93</v>
      </c>
      <c r="S209" s="55">
        <f t="shared" si="102"/>
        <v>8.2486967580491459</v>
      </c>
      <c r="T209" s="55">
        <f t="shared" ref="T209:T272" si="122">-LOG10(($AS$15*Q209+(($AS$15*Q209)^2-4*N209*(-$AS$15*Q209*10^(-8.89)))^0.5)/(2*N209))</f>
        <v>8.2052929873187459</v>
      </c>
      <c r="U209" s="55">
        <f t="shared" si="112"/>
        <v>8.1554432608835743</v>
      </c>
      <c r="V209" s="55">
        <f t="shared" si="113"/>
        <v>8.0970782088163915</v>
      </c>
      <c r="W209" s="55">
        <f t="shared" si="114"/>
        <v>8.2491838945251423</v>
      </c>
      <c r="X209" s="41">
        <f t="shared" si="115"/>
        <v>8.1922651786666645</v>
      </c>
      <c r="Y209" s="41">
        <f t="shared" si="116"/>
        <v>8.1946726484667618</v>
      </c>
      <c r="Z209" s="30">
        <f t="shared" si="103"/>
        <v>-7.5899319508331052E-3</v>
      </c>
      <c r="AA209" s="30">
        <f t="shared" si="104"/>
        <v>5.6695782334881185E-2</v>
      </c>
      <c r="AB209" s="30">
        <f t="shared" si="105"/>
        <v>-3.0495151227882724E-10</v>
      </c>
      <c r="AC209" s="30">
        <f t="shared" si="106"/>
        <v>-3.8025749728739634E-19</v>
      </c>
      <c r="AD209" s="30">
        <f t="shared" si="117"/>
        <v>6.4229541426329658E-9</v>
      </c>
      <c r="AE209" s="30">
        <f t="shared" si="118"/>
        <v>-7.2847913098213106E-3</v>
      </c>
      <c r="AF209" s="30">
        <f t="shared" si="107"/>
        <v>5.700092297589298E-2</v>
      </c>
      <c r="AG209" s="30">
        <f t="shared" si="108"/>
        <v>-3.0455841498484042E-10</v>
      </c>
      <c r="AH209" s="30">
        <f t="shared" si="109"/>
        <v>-3.8025749728739634E-19</v>
      </c>
      <c r="AI209" s="30">
        <f t="shared" si="119"/>
        <v>6.3874476169084758E-9</v>
      </c>
    </row>
    <row r="210" spans="1:35" x14ac:dyDescent="0.3">
      <c r="A210" s="39">
        <v>287.05208333333576</v>
      </c>
      <c r="B210">
        <v>4.0999999999999996</v>
      </c>
      <c r="C210">
        <v>7.94</v>
      </c>
      <c r="D210" s="39"/>
      <c r="E210" s="39"/>
      <c r="F210" s="39"/>
      <c r="G210" s="39">
        <v>287</v>
      </c>
      <c r="H210" s="40">
        <f t="shared" si="110"/>
        <v>4.0999999999999995E-2</v>
      </c>
      <c r="I210" s="41">
        <f t="shared" si="111"/>
        <v>7.94</v>
      </c>
      <c r="J210" s="39">
        <f t="shared" si="120"/>
        <v>641.75060164843615</v>
      </c>
      <c r="K210">
        <v>4.7E-2</v>
      </c>
      <c r="L210">
        <v>7.93</v>
      </c>
      <c r="M210" s="29">
        <f t="shared" si="121"/>
        <v>6.4285714285714293E-2</v>
      </c>
      <c r="N210" s="29">
        <f t="shared" si="121"/>
        <v>5.7142857142857148E-2</v>
      </c>
      <c r="O210" s="29">
        <f t="shared" si="121"/>
        <v>4.9999999999999996E-2</v>
      </c>
      <c r="P210" s="29">
        <f t="shared" si="121"/>
        <v>4.2857142857142858E-2</v>
      </c>
      <c r="Q210" s="54">
        <v>4.1000000000000002E-2</v>
      </c>
      <c r="R210" s="54">
        <v>7.94</v>
      </c>
      <c r="S210" s="55">
        <f t="shared" si="102"/>
        <v>8.290572811279473</v>
      </c>
      <c r="T210" s="55">
        <f t="shared" si="122"/>
        <v>8.2477028406844468</v>
      </c>
      <c r="U210" s="55">
        <f t="shared" si="112"/>
        <v>8.19844096983255</v>
      </c>
      <c r="V210" s="55">
        <f t="shared" si="113"/>
        <v>8.1407276179159247</v>
      </c>
      <c r="W210" s="55">
        <f t="shared" si="114"/>
        <v>8.2910538466420558</v>
      </c>
      <c r="X210" s="41">
        <f t="shared" si="115"/>
        <v>8.232169794475741</v>
      </c>
      <c r="Y210" s="41">
        <f t="shared" si="116"/>
        <v>8.2344949086103956</v>
      </c>
      <c r="Z210" s="30">
        <f t="shared" si="103"/>
        <v>-7.7959215659019468E-3</v>
      </c>
      <c r="AA210" s="30">
        <f t="shared" si="104"/>
        <v>5.6489792719812346E-2</v>
      </c>
      <c r="AB210" s="30">
        <f t="shared" si="105"/>
        <v>-2.7313277115094257E-10</v>
      </c>
      <c r="AC210" s="30">
        <f t="shared" si="106"/>
        <v>-3.3892516062572283E-19</v>
      </c>
      <c r="AD210" s="30">
        <f t="shared" si="117"/>
        <v>5.8590904907746147E-9</v>
      </c>
      <c r="AE210" s="30">
        <f t="shared" si="118"/>
        <v>-7.50393740151057E-3</v>
      </c>
      <c r="AF210" s="30">
        <f t="shared" si="107"/>
        <v>5.6781776884203723E-2</v>
      </c>
      <c r="AG210" s="30">
        <f t="shared" si="108"/>
        <v>-2.727566226820639E-10</v>
      </c>
      <c r="AH210" s="30">
        <f t="shared" si="109"/>
        <v>-3.3892516062572283E-19</v>
      </c>
      <c r="AI210" s="30">
        <f t="shared" si="119"/>
        <v>5.8278060690189795E-9</v>
      </c>
    </row>
    <row r="211" spans="1:35" x14ac:dyDescent="0.3">
      <c r="A211" s="39">
        <v>288.05208333333576</v>
      </c>
      <c r="B211">
        <v>3.6</v>
      </c>
      <c r="C211">
        <v>7.98</v>
      </c>
      <c r="D211" s="39">
        <v>77.8</v>
      </c>
      <c r="E211" s="39"/>
      <c r="F211" s="39"/>
      <c r="G211" s="39">
        <v>288</v>
      </c>
      <c r="H211" s="40">
        <f t="shared" si="110"/>
        <v>3.6000000000000004E-2</v>
      </c>
      <c r="I211" s="41">
        <f t="shared" si="111"/>
        <v>7.98</v>
      </c>
      <c r="J211" s="39">
        <f t="shared" si="120"/>
        <v>640.94797147064594</v>
      </c>
      <c r="K211">
        <v>5.3999999999999999E-2</v>
      </c>
      <c r="L211">
        <v>7.96</v>
      </c>
      <c r="M211" s="29">
        <f t="shared" si="121"/>
        <v>6.4285714285714293E-2</v>
      </c>
      <c r="N211" s="29">
        <f t="shared" si="121"/>
        <v>5.7142857142857148E-2</v>
      </c>
      <c r="O211" s="29">
        <f t="shared" si="121"/>
        <v>4.9999999999999996E-2</v>
      </c>
      <c r="P211" s="29">
        <f t="shared" si="121"/>
        <v>4.2857142857142858E-2</v>
      </c>
      <c r="Q211" s="54">
        <v>3.5999999999999997E-2</v>
      </c>
      <c r="R211" s="54">
        <v>7.98</v>
      </c>
      <c r="S211" s="55">
        <f t="shared" si="102"/>
        <v>8.3372597881744852</v>
      </c>
      <c r="T211" s="55">
        <f t="shared" si="122"/>
        <v>8.2950068800730499</v>
      </c>
      <c r="U211" s="55">
        <f t="shared" si="112"/>
        <v>8.246428473257863</v>
      </c>
      <c r="V211" s="55">
        <f t="shared" si="113"/>
        <v>8.1894778243477457</v>
      </c>
      <c r="W211" s="55">
        <f t="shared" si="114"/>
        <v>8.337733789779131</v>
      </c>
      <c r="X211" s="41">
        <f t="shared" si="115"/>
        <v>8.2767176626537022</v>
      </c>
      <c r="Y211" s="41">
        <f t="shared" si="116"/>
        <v>8.2789471126833494</v>
      </c>
      <c r="Z211" s="30">
        <f t="shared" si="103"/>
        <v>-8.0065170393921886E-3</v>
      </c>
      <c r="AA211" s="30">
        <f t="shared" si="104"/>
        <v>5.6279197246322105E-2</v>
      </c>
      <c r="AB211" s="30">
        <f t="shared" si="105"/>
        <v>-2.4131996351810438E-10</v>
      </c>
      <c r="AC211" s="30">
        <f t="shared" si="106"/>
        <v>-2.9759282396404927E-19</v>
      </c>
      <c r="AD211" s="30">
        <f t="shared" si="117"/>
        <v>5.2878890877432456E-9</v>
      </c>
      <c r="AE211" s="30">
        <f t="shared" si="118"/>
        <v>-7.7296145374219976E-3</v>
      </c>
      <c r="AF211" s="30">
        <f t="shared" si="107"/>
        <v>5.6556099748292295E-2</v>
      </c>
      <c r="AG211" s="30">
        <f t="shared" si="108"/>
        <v>-2.4096324399407858E-10</v>
      </c>
      <c r="AH211" s="30">
        <f t="shared" si="109"/>
        <v>-2.9759282396404927E-19</v>
      </c>
      <c r="AI211" s="30">
        <f t="shared" si="119"/>
        <v>5.2608132738356601E-9</v>
      </c>
    </row>
    <row r="212" spans="1:35" x14ac:dyDescent="0.3">
      <c r="A212" s="39">
        <v>289.0444444444438</v>
      </c>
      <c r="B212">
        <v>4.0999999999999996</v>
      </c>
      <c r="C212">
        <v>7.98</v>
      </c>
      <c r="D212" s="39">
        <v>105.7</v>
      </c>
      <c r="E212" s="39">
        <v>650.50219823788552</v>
      </c>
      <c r="F212" s="39">
        <v>629.78848434782606</v>
      </c>
      <c r="G212" s="39">
        <v>289</v>
      </c>
      <c r="H212" s="40">
        <f t="shared" si="110"/>
        <v>4.0999999999999995E-2</v>
      </c>
      <c r="I212" s="41">
        <f t="shared" si="111"/>
        <v>7.98</v>
      </c>
      <c r="J212" s="42">
        <f>AVERAGE(E212:F212)</f>
        <v>640.14534129285585</v>
      </c>
      <c r="K212">
        <v>4.2999999999999997E-2</v>
      </c>
      <c r="L212">
        <v>7.95</v>
      </c>
      <c r="M212" s="29">
        <f t="shared" si="121"/>
        <v>6.4285714285714293E-2</v>
      </c>
      <c r="N212" s="29">
        <f t="shared" si="121"/>
        <v>5.7142857142857148E-2</v>
      </c>
      <c r="O212" s="29">
        <f t="shared" si="121"/>
        <v>4.9999999999999996E-2</v>
      </c>
      <c r="P212" s="29">
        <f t="shared" si="121"/>
        <v>4.2857142857142858E-2</v>
      </c>
      <c r="Q212" s="54">
        <v>4.1000000000000002E-2</v>
      </c>
      <c r="R212" s="54">
        <v>7.98</v>
      </c>
      <c r="S212" s="55">
        <f t="shared" si="102"/>
        <v>8.290572811279473</v>
      </c>
      <c r="T212" s="55">
        <f t="shared" si="122"/>
        <v>8.2477028406844468</v>
      </c>
      <c r="U212" s="55">
        <f t="shared" si="112"/>
        <v>8.19844096983255</v>
      </c>
      <c r="V212" s="55">
        <f t="shared" si="113"/>
        <v>8.1407276179159247</v>
      </c>
      <c r="W212" s="55">
        <f t="shared" si="114"/>
        <v>8.2910538466420558</v>
      </c>
      <c r="X212" s="41">
        <f t="shared" si="115"/>
        <v>8.232169794475741</v>
      </c>
      <c r="Y212" s="41">
        <f t="shared" si="116"/>
        <v>8.2344949086103956</v>
      </c>
      <c r="Z212" s="30">
        <f t="shared" si="103"/>
        <v>-7.7959215659019468E-3</v>
      </c>
      <c r="AA212" s="30">
        <f t="shared" si="104"/>
        <v>5.6489792719812346E-2</v>
      </c>
      <c r="AB212" s="30">
        <f t="shared" si="105"/>
        <v>-2.7313277115094257E-10</v>
      </c>
      <c r="AC212" s="30">
        <f t="shared" si="106"/>
        <v>-3.3892516062572283E-19</v>
      </c>
      <c r="AD212" s="30">
        <f t="shared" si="117"/>
        <v>5.8590904907746147E-9</v>
      </c>
      <c r="AE212" s="30">
        <f t="shared" si="118"/>
        <v>-7.50393740151057E-3</v>
      </c>
      <c r="AF212" s="30">
        <f t="shared" si="107"/>
        <v>5.6781776884203723E-2</v>
      </c>
      <c r="AG212" s="30">
        <f t="shared" si="108"/>
        <v>-2.727566226820639E-10</v>
      </c>
      <c r="AH212" s="30">
        <f t="shared" si="109"/>
        <v>-3.3892516062572283E-19</v>
      </c>
      <c r="AI212" s="30">
        <f t="shared" si="119"/>
        <v>5.8278060690189795E-9</v>
      </c>
    </row>
    <row r="213" spans="1:35" x14ac:dyDescent="0.3">
      <c r="A213" s="39">
        <v>290.04513888889051</v>
      </c>
      <c r="B213">
        <v>4.0999999999999996</v>
      </c>
      <c r="C213">
        <v>8</v>
      </c>
      <c r="D213" s="39"/>
      <c r="E213" s="39"/>
      <c r="F213" s="39"/>
      <c r="G213" s="39">
        <v>290</v>
      </c>
      <c r="H213" s="40">
        <f t="shared" si="110"/>
        <v>4.0999999999999995E-2</v>
      </c>
      <c r="I213" s="41">
        <f t="shared" si="111"/>
        <v>8</v>
      </c>
      <c r="J213" s="39">
        <f>$J$212+($J$219-$J$212)*(G213-$G$212)/($G$219-$G$212)</f>
        <v>636.89083897246894</v>
      </c>
      <c r="K213">
        <v>4.2000000000000003E-2</v>
      </c>
      <c r="L213">
        <v>8.06</v>
      </c>
      <c r="M213" s="29">
        <f t="shared" si="121"/>
        <v>6.4285714285714293E-2</v>
      </c>
      <c r="N213" s="29">
        <f t="shared" si="121"/>
        <v>5.7142857142857148E-2</v>
      </c>
      <c r="O213" s="29">
        <f t="shared" si="121"/>
        <v>4.9999999999999996E-2</v>
      </c>
      <c r="P213" s="29">
        <f t="shared" si="121"/>
        <v>4.2857142857142858E-2</v>
      </c>
      <c r="Q213" s="54">
        <v>4.1000000000000002E-2</v>
      </c>
      <c r="R213" s="54">
        <v>8</v>
      </c>
      <c r="S213" s="55">
        <f t="shared" si="102"/>
        <v>8.290572811279473</v>
      </c>
      <c r="T213" s="55">
        <f t="shared" si="122"/>
        <v>8.2477028406844468</v>
      </c>
      <c r="U213" s="55">
        <f t="shared" si="112"/>
        <v>8.19844096983255</v>
      </c>
      <c r="V213" s="55">
        <f t="shared" si="113"/>
        <v>8.1407276179159247</v>
      </c>
      <c r="W213" s="55">
        <f t="shared" si="114"/>
        <v>8.2910538466420558</v>
      </c>
      <c r="X213" s="41">
        <f t="shared" si="115"/>
        <v>8.232169794475741</v>
      </c>
      <c r="Y213" s="41">
        <f t="shared" si="116"/>
        <v>8.2344949086103956</v>
      </c>
      <c r="Z213" s="30">
        <f t="shared" si="103"/>
        <v>-7.7959215659019468E-3</v>
      </c>
      <c r="AA213" s="30">
        <f t="shared" si="104"/>
        <v>5.6489792719812346E-2</v>
      </c>
      <c r="AB213" s="30">
        <f t="shared" si="105"/>
        <v>-2.7313277115094257E-10</v>
      </c>
      <c r="AC213" s="30">
        <f t="shared" si="106"/>
        <v>-3.3892516062572283E-19</v>
      </c>
      <c r="AD213" s="30">
        <f t="shared" si="117"/>
        <v>5.8590904907746147E-9</v>
      </c>
      <c r="AE213" s="30">
        <f t="shared" si="118"/>
        <v>-7.50393740151057E-3</v>
      </c>
      <c r="AF213" s="30">
        <f t="shared" si="107"/>
        <v>5.6781776884203723E-2</v>
      </c>
      <c r="AG213" s="30">
        <f t="shared" si="108"/>
        <v>-2.727566226820639E-10</v>
      </c>
      <c r="AH213" s="30">
        <f t="shared" si="109"/>
        <v>-3.3892516062572283E-19</v>
      </c>
      <c r="AI213" s="30">
        <f t="shared" si="119"/>
        <v>5.8278060690189795E-9</v>
      </c>
    </row>
    <row r="214" spans="1:35" x14ac:dyDescent="0.3">
      <c r="A214" s="39">
        <v>291.06180555555329</v>
      </c>
      <c r="B214">
        <v>4.3</v>
      </c>
      <c r="C214">
        <v>7.97</v>
      </c>
      <c r="D214" s="39"/>
      <c r="E214" s="39"/>
      <c r="F214" s="39"/>
      <c r="G214" s="39">
        <v>291</v>
      </c>
      <c r="H214" s="40">
        <f t="shared" si="110"/>
        <v>4.2999999999999997E-2</v>
      </c>
      <c r="I214" s="41">
        <f t="shared" si="111"/>
        <v>7.97</v>
      </c>
      <c r="J214" s="39">
        <f t="shared" ref="J214:J218" si="123">$J$212+($J$219-$J$212)*(G214-$G$212)/($G$219-$G$212)</f>
        <v>633.63633665208215</v>
      </c>
      <c r="K214">
        <v>3.7999999999999999E-2</v>
      </c>
      <c r="L214">
        <v>8.0500000000000007</v>
      </c>
      <c r="M214" s="29">
        <f t="shared" si="121"/>
        <v>6.4285714285714293E-2</v>
      </c>
      <c r="N214" s="29">
        <f t="shared" si="121"/>
        <v>5.7142857142857148E-2</v>
      </c>
      <c r="O214" s="29">
        <f t="shared" si="121"/>
        <v>4.9999999999999996E-2</v>
      </c>
      <c r="P214" s="29">
        <f t="shared" si="121"/>
        <v>4.2857142857142858E-2</v>
      </c>
      <c r="Q214" s="54">
        <v>4.2999999999999997E-2</v>
      </c>
      <c r="R214" s="54">
        <v>7.97</v>
      </c>
      <c r="S214" s="55">
        <f t="shared" si="102"/>
        <v>8.2733040497485639</v>
      </c>
      <c r="T214" s="55">
        <f t="shared" si="122"/>
        <v>8.2302115997252994</v>
      </c>
      <c r="U214" s="55">
        <f t="shared" si="112"/>
        <v>8.1807043338478955</v>
      </c>
      <c r="V214" s="55">
        <f t="shared" si="113"/>
        <v>8.1227184461940318</v>
      </c>
      <c r="W214" s="55">
        <f t="shared" si="114"/>
        <v>8.2737876260715879</v>
      </c>
      <c r="X214" s="41">
        <f t="shared" si="115"/>
        <v>8.2157069588830538</v>
      </c>
      <c r="Y214" s="41">
        <f t="shared" si="116"/>
        <v>8.2180665639992352</v>
      </c>
      <c r="Z214" s="30">
        <f t="shared" si="103"/>
        <v>-7.7130010398683696E-3</v>
      </c>
      <c r="AA214" s="30">
        <f t="shared" si="104"/>
        <v>5.6572713245845924E-2</v>
      </c>
      <c r="AB214" s="30">
        <f t="shared" si="105"/>
        <v>-2.8585959168331386E-10</v>
      </c>
      <c r="AC214" s="30">
        <f t="shared" si="106"/>
        <v>-3.5545809529039219E-19</v>
      </c>
      <c r="AD214" s="30">
        <f t="shared" si="117"/>
        <v>6.0854548012264216E-9</v>
      </c>
      <c r="AE214" s="30">
        <f t="shared" si="118"/>
        <v>-7.4155321712098378E-3</v>
      </c>
      <c r="AF214" s="30">
        <f t="shared" si="107"/>
        <v>5.6870182114504453E-2</v>
      </c>
      <c r="AG214" s="30">
        <f t="shared" si="108"/>
        <v>-2.8547637754662184E-10</v>
      </c>
      <c r="AH214" s="30">
        <f t="shared" si="109"/>
        <v>-3.5545809529039219E-19</v>
      </c>
      <c r="AI214" s="30">
        <f t="shared" si="119"/>
        <v>6.0524810170831554E-9</v>
      </c>
    </row>
    <row r="215" spans="1:35" x14ac:dyDescent="0.3">
      <c r="A215" s="39">
        <v>292.06111111111386</v>
      </c>
      <c r="B215">
        <v>4.4000000000000004</v>
      </c>
      <c r="C215">
        <v>7.97</v>
      </c>
      <c r="D215" s="39"/>
      <c r="E215" s="39"/>
      <c r="F215" s="39"/>
      <c r="G215" s="39">
        <v>292</v>
      </c>
      <c r="H215" s="40">
        <f t="shared" si="110"/>
        <v>4.4000000000000004E-2</v>
      </c>
      <c r="I215" s="41">
        <f t="shared" si="111"/>
        <v>7.97</v>
      </c>
      <c r="J215" s="39">
        <f t="shared" si="123"/>
        <v>630.38183433169525</v>
      </c>
      <c r="K215">
        <v>2.9000000000000001E-2</v>
      </c>
      <c r="L215">
        <v>8.0500000000000007</v>
      </c>
      <c r="M215" s="29">
        <f t="shared" si="121"/>
        <v>6.4285714285714293E-2</v>
      </c>
      <c r="N215" s="29">
        <f t="shared" si="121"/>
        <v>5.7142857142857148E-2</v>
      </c>
      <c r="O215" s="29">
        <f t="shared" si="121"/>
        <v>4.9999999999999996E-2</v>
      </c>
      <c r="P215" s="29">
        <f t="shared" si="121"/>
        <v>4.2857142857142858E-2</v>
      </c>
      <c r="Q215" s="54">
        <v>4.3999999999999997E-2</v>
      </c>
      <c r="R215" s="54">
        <v>7.97</v>
      </c>
      <c r="S215" s="55">
        <f t="shared" si="102"/>
        <v>8.2649361547674456</v>
      </c>
      <c r="T215" s="55">
        <f t="shared" si="122"/>
        <v>8.2217370741401421</v>
      </c>
      <c r="U215" s="55">
        <f t="shared" si="112"/>
        <v>8.1721123897201799</v>
      </c>
      <c r="V215" s="55">
        <f t="shared" si="113"/>
        <v>8.1139963445250789</v>
      </c>
      <c r="W215" s="55">
        <f t="shared" si="114"/>
        <v>8.2654209498815074</v>
      </c>
      <c r="X215" s="41">
        <f t="shared" si="115"/>
        <v>8.2077330243795696</v>
      </c>
      <c r="Y215" s="41">
        <f t="shared" si="116"/>
        <v>8.2101090937308765</v>
      </c>
      <c r="Z215" s="30">
        <f t="shared" si="103"/>
        <v>-7.6718066322326575E-3</v>
      </c>
      <c r="AA215" s="30">
        <f t="shared" si="104"/>
        <v>5.6613907653481635E-2</v>
      </c>
      <c r="AB215" s="30">
        <f t="shared" si="105"/>
        <v>-2.9222334443757499E-10</v>
      </c>
      <c r="AC215" s="30">
        <f t="shared" si="106"/>
        <v>-3.6372456262272694E-19</v>
      </c>
      <c r="AD215" s="30">
        <f t="shared" si="117"/>
        <v>6.1982198368529089E-9</v>
      </c>
      <c r="AE215" s="30">
        <f t="shared" si="118"/>
        <v>-7.3717076691638336E-3</v>
      </c>
      <c r="AF215" s="30">
        <f t="shared" si="107"/>
        <v>5.691400661655046E-2</v>
      </c>
      <c r="AG215" s="30">
        <f t="shared" si="108"/>
        <v>-2.9183674208293798E-10</v>
      </c>
      <c r="AH215" s="30">
        <f t="shared" si="109"/>
        <v>-3.6372456262272694E-19</v>
      </c>
      <c r="AI215" s="30">
        <f t="shared" si="119"/>
        <v>6.1644013412981116E-9</v>
      </c>
    </row>
    <row r="216" spans="1:35" x14ac:dyDescent="0.3">
      <c r="A216" s="39">
        <v>293.06180555555329</v>
      </c>
      <c r="B216">
        <v>4.4000000000000004</v>
      </c>
      <c r="C216">
        <v>7.96</v>
      </c>
      <c r="D216" s="39">
        <v>84.8</v>
      </c>
      <c r="E216" s="39"/>
      <c r="F216" s="39"/>
      <c r="G216" s="39">
        <v>293</v>
      </c>
      <c r="H216" s="40">
        <f t="shared" si="110"/>
        <v>4.4000000000000004E-2</v>
      </c>
      <c r="I216" s="41">
        <f t="shared" si="111"/>
        <v>7.96</v>
      </c>
      <c r="J216" s="39">
        <f t="shared" si="123"/>
        <v>627.12733201130845</v>
      </c>
      <c r="K216">
        <v>4.2000000000000003E-2</v>
      </c>
      <c r="L216">
        <v>8.0299999999999994</v>
      </c>
      <c r="M216" s="29">
        <f t="shared" si="121"/>
        <v>6.4285714285714293E-2</v>
      </c>
      <c r="N216" s="29">
        <f t="shared" si="121"/>
        <v>5.7142857142857148E-2</v>
      </c>
      <c r="O216" s="29">
        <f t="shared" si="121"/>
        <v>4.9999999999999996E-2</v>
      </c>
      <c r="P216" s="29">
        <f t="shared" si="121"/>
        <v>4.2857142857142858E-2</v>
      </c>
      <c r="Q216" s="54">
        <v>4.3999999999999997E-2</v>
      </c>
      <c r="R216" s="54">
        <v>7.96</v>
      </c>
      <c r="S216" s="55">
        <f t="shared" si="102"/>
        <v>8.2649361547674456</v>
      </c>
      <c r="T216" s="55">
        <f t="shared" si="122"/>
        <v>8.2217370741401421</v>
      </c>
      <c r="U216" s="55">
        <f t="shared" si="112"/>
        <v>8.1721123897201799</v>
      </c>
      <c r="V216" s="55">
        <f t="shared" si="113"/>
        <v>8.1139963445250789</v>
      </c>
      <c r="W216" s="55">
        <f t="shared" si="114"/>
        <v>8.2654209498815074</v>
      </c>
      <c r="X216" s="41">
        <f t="shared" si="115"/>
        <v>8.2077330243795696</v>
      </c>
      <c r="Y216" s="41">
        <f t="shared" si="116"/>
        <v>8.2101090937308765</v>
      </c>
      <c r="Z216" s="30">
        <f t="shared" si="103"/>
        <v>-7.6718066322326575E-3</v>
      </c>
      <c r="AA216" s="30">
        <f t="shared" si="104"/>
        <v>5.6613907653481635E-2</v>
      </c>
      <c r="AB216" s="30">
        <f t="shared" si="105"/>
        <v>-2.9222334443757499E-10</v>
      </c>
      <c r="AC216" s="30">
        <f t="shared" si="106"/>
        <v>-3.6372456262272694E-19</v>
      </c>
      <c r="AD216" s="30">
        <f t="shared" si="117"/>
        <v>6.1982198368529089E-9</v>
      </c>
      <c r="AE216" s="30">
        <f t="shared" si="118"/>
        <v>-7.3717076691638336E-3</v>
      </c>
      <c r="AF216" s="30">
        <f t="shared" si="107"/>
        <v>5.691400661655046E-2</v>
      </c>
      <c r="AG216" s="30">
        <f t="shared" si="108"/>
        <v>-2.9183674208293798E-10</v>
      </c>
      <c r="AH216" s="30">
        <f t="shared" si="109"/>
        <v>-3.6372456262272694E-19</v>
      </c>
      <c r="AI216" s="30">
        <f t="shared" si="119"/>
        <v>6.1644013412981116E-9</v>
      </c>
    </row>
    <row r="217" spans="1:35" x14ac:dyDescent="0.3">
      <c r="A217" s="39">
        <v>294.06180555555329</v>
      </c>
      <c r="B217">
        <v>4.9000000000000004</v>
      </c>
      <c r="C217">
        <v>7.96</v>
      </c>
      <c r="D217" s="39"/>
      <c r="E217" s="39"/>
      <c r="F217" s="39"/>
      <c r="G217" s="39">
        <v>294</v>
      </c>
      <c r="H217" s="40">
        <f t="shared" si="110"/>
        <v>4.9000000000000002E-2</v>
      </c>
      <c r="I217" s="41">
        <f t="shared" si="111"/>
        <v>7.96</v>
      </c>
      <c r="J217" s="39">
        <f t="shared" si="123"/>
        <v>623.87282969092155</v>
      </c>
      <c r="K217">
        <v>3.2000000000000001E-2</v>
      </c>
      <c r="L217">
        <v>8.09</v>
      </c>
      <c r="M217" s="29">
        <f t="shared" si="121"/>
        <v>6.4285714285714293E-2</v>
      </c>
      <c r="N217" s="29">
        <f t="shared" si="121"/>
        <v>5.7142857142857148E-2</v>
      </c>
      <c r="O217" s="29">
        <f t="shared" si="121"/>
        <v>4.9999999999999996E-2</v>
      </c>
      <c r="P217" s="29">
        <f t="shared" si="121"/>
        <v>4.2857142857142858E-2</v>
      </c>
      <c r="Q217" s="54">
        <v>4.9000000000000002E-2</v>
      </c>
      <c r="R217" s="54">
        <v>7.96</v>
      </c>
      <c r="S217" s="55">
        <f t="shared" si="102"/>
        <v>8.225482031916215</v>
      </c>
      <c r="T217" s="55">
        <f t="shared" si="122"/>
        <v>8.1817909307405206</v>
      </c>
      <c r="U217" s="55">
        <f t="shared" si="112"/>
        <v>8.1316261029565773</v>
      </c>
      <c r="V217" s="55">
        <f t="shared" si="113"/>
        <v>8.0729133955810592</v>
      </c>
      <c r="W217" s="55">
        <f t="shared" si="114"/>
        <v>8.2259724589671048</v>
      </c>
      <c r="X217" s="41">
        <f t="shared" si="115"/>
        <v>8.170170991811629</v>
      </c>
      <c r="Y217" s="41">
        <f t="shared" si="116"/>
        <v>8.1726218448743282</v>
      </c>
      <c r="Z217" s="30">
        <f t="shared" si="103"/>
        <v>-7.4683583211600365E-3</v>
      </c>
      <c r="AA217" s="30">
        <f t="shared" si="104"/>
        <v>5.6817355964554256E-2</v>
      </c>
      <c r="AB217" s="30">
        <f t="shared" si="105"/>
        <v>-3.2404535939919348E-10</v>
      </c>
      <c r="AC217" s="30">
        <f t="shared" si="106"/>
        <v>-4.050568992844004E-19</v>
      </c>
      <c r="AD217" s="30">
        <f t="shared" si="117"/>
        <v>6.7581683823744685E-9</v>
      </c>
      <c r="AE217" s="30">
        <f t="shared" si="118"/>
        <v>-7.1561843378546456E-3</v>
      </c>
      <c r="AF217" s="30">
        <f t="shared" si="107"/>
        <v>5.712952994785965E-2</v>
      </c>
      <c r="AG217" s="30">
        <f t="shared" si="108"/>
        <v>-3.2364320140515008E-10</v>
      </c>
      <c r="AH217" s="30">
        <f t="shared" si="109"/>
        <v>-4.050568992844004E-19</v>
      </c>
      <c r="AI217" s="30">
        <f t="shared" si="119"/>
        <v>6.7201374370056543E-9</v>
      </c>
    </row>
    <row r="218" spans="1:35" x14ac:dyDescent="0.3">
      <c r="A218" s="39">
        <v>295.05972222222044</v>
      </c>
      <c r="B218">
        <v>5</v>
      </c>
      <c r="C218">
        <v>7.93</v>
      </c>
      <c r="D218" s="39">
        <v>69.599999999999994</v>
      </c>
      <c r="E218" s="39"/>
      <c r="F218" s="39"/>
      <c r="G218" s="39">
        <v>295</v>
      </c>
      <c r="H218" s="40">
        <f t="shared" si="110"/>
        <v>0.05</v>
      </c>
      <c r="I218" s="41">
        <f t="shared" si="111"/>
        <v>7.93</v>
      </c>
      <c r="J218" s="39">
        <f t="shared" si="123"/>
        <v>620.61832737053476</v>
      </c>
      <c r="K218">
        <v>3.3000000000000002E-2</v>
      </c>
      <c r="L218">
        <v>8.02</v>
      </c>
      <c r="M218" s="29">
        <f t="shared" si="121"/>
        <v>6.4285714285714293E-2</v>
      </c>
      <c r="N218" s="29">
        <f t="shared" si="121"/>
        <v>5.7142857142857148E-2</v>
      </c>
      <c r="O218" s="29">
        <f t="shared" si="121"/>
        <v>4.9999999999999996E-2</v>
      </c>
      <c r="P218" s="29">
        <f t="shared" si="121"/>
        <v>4.2857142857142858E-2</v>
      </c>
      <c r="Q218" s="54">
        <v>0.05</v>
      </c>
      <c r="R218" s="54">
        <v>7.93</v>
      </c>
      <c r="S218" s="55">
        <f t="shared" si="102"/>
        <v>8.2180258178137748</v>
      </c>
      <c r="T218" s="55">
        <f t="shared" si="122"/>
        <v>8.174243779245753</v>
      </c>
      <c r="U218" s="55">
        <f t="shared" si="112"/>
        <v>8.12397942039639</v>
      </c>
      <c r="V218" s="55">
        <f t="shared" si="113"/>
        <v>8.0651571434707279</v>
      </c>
      <c r="W218" s="55">
        <f t="shared" si="114"/>
        <v>8.2185172872673835</v>
      </c>
      <c r="X218" s="41">
        <f t="shared" si="115"/>
        <v>8.1630794361719818</v>
      </c>
      <c r="Y218" s="41">
        <f t="shared" si="116"/>
        <v>8.1655437861034663</v>
      </c>
      <c r="Z218" s="30">
        <f t="shared" si="103"/>
        <v>-7.4281526579811248E-3</v>
      </c>
      <c r="AA218" s="30">
        <f t="shared" si="104"/>
        <v>5.6857561627733172E-2</v>
      </c>
      <c r="AB218" s="30">
        <f t="shared" si="105"/>
        <v>-3.3041038590305785E-10</v>
      </c>
      <c r="AC218" s="30">
        <f t="shared" si="106"/>
        <v>-4.1332336661673515E-19</v>
      </c>
      <c r="AD218" s="30">
        <f t="shared" si="117"/>
        <v>6.8694278081766457E-9</v>
      </c>
      <c r="AE218" s="30">
        <f t="shared" si="118"/>
        <v>-7.1137709714924847E-3</v>
      </c>
      <c r="AF218" s="30">
        <f t="shared" si="107"/>
        <v>5.7171943314221811E-2</v>
      </c>
      <c r="AG218" s="30">
        <f t="shared" si="108"/>
        <v>-3.3000538383637835E-10</v>
      </c>
      <c r="AH218" s="30">
        <f t="shared" si="109"/>
        <v>-4.1332336661673515E-19</v>
      </c>
      <c r="AI218" s="30">
        <f t="shared" si="119"/>
        <v>6.8305584797741932E-9</v>
      </c>
    </row>
    <row r="219" spans="1:35" x14ac:dyDescent="0.3">
      <c r="A219" s="39">
        <v>296.0583333333343</v>
      </c>
      <c r="B219">
        <v>4.8</v>
      </c>
      <c r="C219">
        <v>7.98</v>
      </c>
      <c r="D219" s="39"/>
      <c r="E219" s="39">
        <v>611.14657324218751</v>
      </c>
      <c r="F219" s="39">
        <v>623.58107685810808</v>
      </c>
      <c r="G219" s="39">
        <v>296</v>
      </c>
      <c r="H219" s="40">
        <f t="shared" si="110"/>
        <v>4.8000000000000001E-2</v>
      </c>
      <c r="I219" s="41">
        <f t="shared" si="111"/>
        <v>7.98</v>
      </c>
      <c r="J219" s="42">
        <f>AVERAGE(E219:F219)</f>
        <v>617.36382505014785</v>
      </c>
      <c r="K219">
        <v>3.1E-2</v>
      </c>
      <c r="L219">
        <v>8.0500000000000007</v>
      </c>
      <c r="M219" s="29">
        <f t="shared" si="121"/>
        <v>6.4285714285714293E-2</v>
      </c>
      <c r="N219" s="29">
        <f t="shared" si="121"/>
        <v>5.7142857142857148E-2</v>
      </c>
      <c r="O219" s="29">
        <f t="shared" si="121"/>
        <v>4.9999999999999996E-2</v>
      </c>
      <c r="P219" s="29">
        <f t="shared" si="121"/>
        <v>4.2857142857142858E-2</v>
      </c>
      <c r="Q219" s="54">
        <v>4.8000000000000001E-2</v>
      </c>
      <c r="R219" s="54">
        <v>7.98</v>
      </c>
      <c r="S219" s="55">
        <f t="shared" si="102"/>
        <v>8.2330756337059885</v>
      </c>
      <c r="T219" s="55">
        <f t="shared" si="122"/>
        <v>8.1894778243477457</v>
      </c>
      <c r="U219" s="55">
        <f t="shared" si="112"/>
        <v>8.139415202497684</v>
      </c>
      <c r="V219" s="55">
        <f t="shared" si="113"/>
        <v>8.0808151316491195</v>
      </c>
      <c r="W219" s="55">
        <f t="shared" si="114"/>
        <v>8.2335649918505727</v>
      </c>
      <c r="X219" s="41">
        <f t="shared" si="115"/>
        <v>8.1773956543491249</v>
      </c>
      <c r="Y219" s="41">
        <f t="shared" si="116"/>
        <v>8.1798325329182173</v>
      </c>
      <c r="Z219" s="30">
        <f t="shared" si="103"/>
        <v>-7.5087216329485611E-3</v>
      </c>
      <c r="AA219" s="30">
        <f t="shared" si="104"/>
        <v>5.6776992652765729E-2</v>
      </c>
      <c r="AB219" s="30">
        <f t="shared" si="105"/>
        <v>-3.1768053598607977E-10</v>
      </c>
      <c r="AC219" s="30">
        <f t="shared" si="106"/>
        <v>-3.9679043195206569E-19</v>
      </c>
      <c r="AD219" s="30">
        <f t="shared" si="117"/>
        <v>6.6466734985278948E-9</v>
      </c>
      <c r="AE219" s="30">
        <f t="shared" si="118"/>
        <v>-7.1988230140594247E-3</v>
      </c>
      <c r="AF219" s="30">
        <f t="shared" si="107"/>
        <v>5.7086891271654866E-2</v>
      </c>
      <c r="AG219" s="30">
        <f t="shared" si="108"/>
        <v>-3.1728130922922557E-10</v>
      </c>
      <c r="AH219" s="30">
        <f t="shared" si="109"/>
        <v>-3.9679043195206569E-19</v>
      </c>
      <c r="AI219" s="30">
        <f t="shared" si="119"/>
        <v>6.6094826528868908E-9</v>
      </c>
    </row>
    <row r="220" spans="1:35" x14ac:dyDescent="0.3">
      <c r="A220" s="39">
        <v>297.0583333333343</v>
      </c>
      <c r="B220">
        <v>4.8</v>
      </c>
      <c r="C220">
        <v>7.97</v>
      </c>
      <c r="D220" s="39">
        <v>53.5</v>
      </c>
      <c r="E220" s="39"/>
      <c r="F220" s="39"/>
      <c r="G220" s="39">
        <v>297</v>
      </c>
      <c r="H220" s="40">
        <f t="shared" si="110"/>
        <v>4.8000000000000001E-2</v>
      </c>
      <c r="I220" s="41">
        <f t="shared" si="111"/>
        <v>7.97</v>
      </c>
      <c r="J220" s="39">
        <f>$J$219+($J$232-$J$219)*(G220-$G$219)/($G$232-$G$219)</f>
        <v>619.11657161595542</v>
      </c>
      <c r="K220">
        <v>3.5999999999999997E-2</v>
      </c>
      <c r="L220">
        <v>8.06</v>
      </c>
      <c r="M220" s="29">
        <f t="shared" si="121"/>
        <v>6.4285714285714293E-2</v>
      </c>
      <c r="N220" s="29">
        <f t="shared" si="121"/>
        <v>5.7142857142857148E-2</v>
      </c>
      <c r="O220" s="29">
        <f t="shared" si="121"/>
        <v>4.9999999999999996E-2</v>
      </c>
      <c r="P220" s="29">
        <f t="shared" si="121"/>
        <v>4.2857142857142858E-2</v>
      </c>
      <c r="Q220" s="54">
        <v>4.8000000000000001E-2</v>
      </c>
      <c r="R220" s="54">
        <v>7.97</v>
      </c>
      <c r="S220" s="55">
        <f t="shared" si="102"/>
        <v>8.2330756337059885</v>
      </c>
      <c r="T220" s="55">
        <f t="shared" si="122"/>
        <v>8.1894778243477457</v>
      </c>
      <c r="U220" s="55">
        <f t="shared" si="112"/>
        <v>8.139415202497684</v>
      </c>
      <c r="V220" s="55">
        <f t="shared" si="113"/>
        <v>8.0808151316491195</v>
      </c>
      <c r="W220" s="55">
        <f t="shared" si="114"/>
        <v>8.2335649918505727</v>
      </c>
      <c r="X220" s="41">
        <f t="shared" si="115"/>
        <v>8.1773956543491249</v>
      </c>
      <c r="Y220" s="41">
        <f t="shared" si="116"/>
        <v>8.1798325329182173</v>
      </c>
      <c r="Z220" s="30">
        <f t="shared" si="103"/>
        <v>-7.5087216329485611E-3</v>
      </c>
      <c r="AA220" s="30">
        <f t="shared" si="104"/>
        <v>5.6776992652765729E-2</v>
      </c>
      <c r="AB220" s="30">
        <f t="shared" si="105"/>
        <v>-3.1768053598607977E-10</v>
      </c>
      <c r="AC220" s="30">
        <f t="shared" si="106"/>
        <v>-3.9679043195206569E-19</v>
      </c>
      <c r="AD220" s="30">
        <f t="shared" si="117"/>
        <v>6.6466734985278948E-9</v>
      </c>
      <c r="AE220" s="30">
        <f t="shared" si="118"/>
        <v>-7.1988230140594247E-3</v>
      </c>
      <c r="AF220" s="30">
        <f t="shared" si="107"/>
        <v>5.7086891271654866E-2</v>
      </c>
      <c r="AG220" s="30">
        <f t="shared" si="108"/>
        <v>-3.1728130922922557E-10</v>
      </c>
      <c r="AH220" s="30">
        <f t="shared" si="109"/>
        <v>-3.9679043195206569E-19</v>
      </c>
      <c r="AI220" s="30">
        <f t="shared" si="119"/>
        <v>6.6094826528868908E-9</v>
      </c>
    </row>
    <row r="221" spans="1:35" x14ac:dyDescent="0.3">
      <c r="A221" s="39">
        <v>298.05069444444234</v>
      </c>
      <c r="B221">
        <v>5.6</v>
      </c>
      <c r="C221">
        <v>7.9</v>
      </c>
      <c r="D221" s="39"/>
      <c r="E221" s="39"/>
      <c r="F221" s="39"/>
      <c r="G221" s="39">
        <v>298</v>
      </c>
      <c r="H221" s="40">
        <f t="shared" si="110"/>
        <v>5.5999999999999994E-2</v>
      </c>
      <c r="I221" s="41">
        <f t="shared" si="111"/>
        <v>7.9</v>
      </c>
      <c r="J221" s="39">
        <f t="shared" ref="J221:J231" si="124">$J$219+($J$232-$J$219)*(G221-$G$219)/($G$232-$G$219)</f>
        <v>620.86931818176299</v>
      </c>
      <c r="K221">
        <v>3.4000000000000002E-2</v>
      </c>
      <c r="L221">
        <v>8.02</v>
      </c>
      <c r="M221" s="29">
        <f t="shared" si="121"/>
        <v>6.4285714285714293E-2</v>
      </c>
      <c r="N221" s="29">
        <f t="shared" si="121"/>
        <v>5.7142857142857148E-2</v>
      </c>
      <c r="O221" s="29">
        <f t="shared" si="121"/>
        <v>4.9999999999999996E-2</v>
      </c>
      <c r="P221" s="29">
        <f t="shared" si="121"/>
        <v>4.2857142857142858E-2</v>
      </c>
      <c r="Q221" s="54">
        <v>5.6000000000000001E-2</v>
      </c>
      <c r="R221" s="54">
        <v>7.9</v>
      </c>
      <c r="S221" s="55">
        <f t="shared" si="102"/>
        <v>8.1759091156900485</v>
      </c>
      <c r="T221" s="55">
        <f t="shared" si="122"/>
        <v>8.1316261029565773</v>
      </c>
      <c r="U221" s="55">
        <f t="shared" si="112"/>
        <v>8.0808151316491195</v>
      </c>
      <c r="V221" s="55">
        <f t="shared" si="113"/>
        <v>8.0213932224850151</v>
      </c>
      <c r="W221" s="55">
        <f t="shared" si="114"/>
        <v>8.1764063362228434</v>
      </c>
      <c r="X221" s="41">
        <f t="shared" si="115"/>
        <v>8.1230709835759818</v>
      </c>
      <c r="Y221" s="41">
        <f t="shared" si="116"/>
        <v>8.1256066535078837</v>
      </c>
      <c r="Z221" s="30">
        <f t="shared" si="103"/>
        <v>-7.1900965255638546E-3</v>
      </c>
      <c r="AA221" s="30">
        <f t="shared" si="104"/>
        <v>5.7095617760150437E-2</v>
      </c>
      <c r="AB221" s="30">
        <f t="shared" si="105"/>
        <v>-3.6860463878577418E-10</v>
      </c>
      <c r="AC221" s="30">
        <f t="shared" si="106"/>
        <v>-4.6292217061074331E-19</v>
      </c>
      <c r="AD221" s="30">
        <f t="shared" si="117"/>
        <v>7.5323244105045801E-9</v>
      </c>
      <c r="AE221" s="30">
        <f t="shared" si="118"/>
        <v>-6.8638330102160743E-3</v>
      </c>
      <c r="AF221" s="30">
        <f t="shared" si="107"/>
        <v>5.7421881275498216E-2</v>
      </c>
      <c r="AG221" s="30">
        <f t="shared" si="108"/>
        <v>-3.6818432995839356E-10</v>
      </c>
      <c r="AH221" s="30">
        <f t="shared" si="109"/>
        <v>-4.6292217061074331E-19</v>
      </c>
      <c r="AI221" s="30">
        <f t="shared" si="119"/>
        <v>7.4884743489031821E-9</v>
      </c>
    </row>
    <row r="222" spans="1:35" x14ac:dyDescent="0.3">
      <c r="A222" s="39">
        <v>299.01666666667006</v>
      </c>
      <c r="B222">
        <v>5.8</v>
      </c>
      <c r="C222">
        <v>7.9</v>
      </c>
      <c r="D222" s="39"/>
      <c r="E222" s="39"/>
      <c r="F222" s="39"/>
      <c r="G222" s="39">
        <v>299</v>
      </c>
      <c r="H222" s="40">
        <f t="shared" si="110"/>
        <v>5.7999999999999996E-2</v>
      </c>
      <c r="I222" s="41">
        <f t="shared" si="111"/>
        <v>7.9</v>
      </c>
      <c r="J222" s="39">
        <f t="shared" si="124"/>
        <v>622.62206474757056</v>
      </c>
      <c r="K222">
        <v>3.9E-2</v>
      </c>
      <c r="L222">
        <v>8.06</v>
      </c>
      <c r="M222" s="29">
        <f t="shared" si="121"/>
        <v>6.4285714285714293E-2</v>
      </c>
      <c r="N222" s="29">
        <f t="shared" si="121"/>
        <v>5.7142857142857148E-2</v>
      </c>
      <c r="O222" s="29">
        <f t="shared" si="121"/>
        <v>4.9999999999999996E-2</v>
      </c>
      <c r="P222" s="29">
        <f t="shared" si="121"/>
        <v>4.2857142857142858E-2</v>
      </c>
      <c r="Q222" s="54">
        <v>5.8000000000000003E-2</v>
      </c>
      <c r="R222" s="54">
        <v>7.9</v>
      </c>
      <c r="S222" s="55">
        <f t="shared" si="102"/>
        <v>8.1627694960624577</v>
      </c>
      <c r="T222" s="55">
        <f t="shared" si="122"/>
        <v>8.1183346985844018</v>
      </c>
      <c r="U222" s="55">
        <f t="shared" si="112"/>
        <v>8.0673586896448466</v>
      </c>
      <c r="V222" s="55">
        <f t="shared" si="113"/>
        <v>8.0077564417581257</v>
      </c>
      <c r="W222" s="55">
        <f t="shared" si="114"/>
        <v>8.1632684619288316</v>
      </c>
      <c r="X222" s="41">
        <f t="shared" si="115"/>
        <v>8.1106073969307353</v>
      </c>
      <c r="Y222" s="41">
        <f t="shared" si="116"/>
        <v>8.1131633140982835</v>
      </c>
      <c r="Z222" s="30">
        <f t="shared" si="103"/>
        <v>-7.1119045298844163E-3</v>
      </c>
      <c r="AA222" s="30">
        <f t="shared" si="104"/>
        <v>5.7173809755829877E-2</v>
      </c>
      <c r="AB222" s="30">
        <f t="shared" si="105"/>
        <v>-3.813375508452544E-10</v>
      </c>
      <c r="AC222" s="30">
        <f t="shared" si="106"/>
        <v>-4.7945510527541281E-19</v>
      </c>
      <c r="AD222" s="30">
        <f t="shared" si="117"/>
        <v>7.751622293451523E-9</v>
      </c>
      <c r="AE222" s="30">
        <f t="shared" si="118"/>
        <v>-6.7821771966616509E-3</v>
      </c>
      <c r="AF222" s="30">
        <f t="shared" si="107"/>
        <v>5.7503537089052641E-2</v>
      </c>
      <c r="AG222" s="30">
        <f t="shared" si="108"/>
        <v>-3.8091277975604919E-10</v>
      </c>
      <c r="AH222" s="30">
        <f t="shared" si="109"/>
        <v>-4.7945510527541281E-19</v>
      </c>
      <c r="AI222" s="30">
        <f t="shared" si="119"/>
        <v>7.7061362947118063E-9</v>
      </c>
    </row>
    <row r="223" spans="1:35" x14ac:dyDescent="0.3">
      <c r="A223" s="39">
        <v>300.02986111111386</v>
      </c>
      <c r="B223">
        <v>6</v>
      </c>
      <c r="C223">
        <v>7.86</v>
      </c>
      <c r="D223" s="39"/>
      <c r="E223" s="39"/>
      <c r="F223" s="39"/>
      <c r="G223" s="39">
        <v>300</v>
      </c>
      <c r="H223" s="40">
        <f t="shared" si="110"/>
        <v>0.06</v>
      </c>
      <c r="I223" s="41">
        <f t="shared" si="111"/>
        <v>7.86</v>
      </c>
      <c r="J223" s="39">
        <f t="shared" si="124"/>
        <v>624.37481131337813</v>
      </c>
      <c r="K223">
        <v>0.04</v>
      </c>
      <c r="L223">
        <v>8.0299999999999994</v>
      </c>
      <c r="M223" s="29">
        <f t="shared" si="121"/>
        <v>6.4285714285714293E-2</v>
      </c>
      <c r="N223" s="29">
        <f t="shared" si="121"/>
        <v>5.7142857142857148E-2</v>
      </c>
      <c r="O223" s="29">
        <f t="shared" si="121"/>
        <v>4.9999999999999996E-2</v>
      </c>
      <c r="P223" s="29">
        <f t="shared" si="121"/>
        <v>4.2857142857142858E-2</v>
      </c>
      <c r="Q223" s="54">
        <v>0.06</v>
      </c>
      <c r="R223" s="54">
        <v>7.86</v>
      </c>
      <c r="S223" s="55">
        <f t="shared" si="102"/>
        <v>8.1500318765899369</v>
      </c>
      <c r="T223" s="55">
        <f t="shared" si="122"/>
        <v>8.1054520268102319</v>
      </c>
      <c r="U223" s="55">
        <f t="shared" si="112"/>
        <v>8.0543185525619556</v>
      </c>
      <c r="V223" s="55">
        <f t="shared" si="113"/>
        <v>7.9945445484612616</v>
      </c>
      <c r="W223" s="55">
        <f t="shared" si="114"/>
        <v>8.1505325116450216</v>
      </c>
      <c r="X223" s="41">
        <f t="shared" si="115"/>
        <v>8.0985341208570212</v>
      </c>
      <c r="Y223" s="41">
        <f t="shared" si="116"/>
        <v>8.1011086055231196</v>
      </c>
      <c r="Z223" s="30">
        <f t="shared" si="103"/>
        <v>-7.0342677325131962E-3</v>
      </c>
      <c r="AA223" s="30">
        <f t="shared" si="104"/>
        <v>5.7251446553201094E-2</v>
      </c>
      <c r="AB223" s="30">
        <f t="shared" si="105"/>
        <v>-3.9407117813870621E-10</v>
      </c>
      <c r="AC223" s="30">
        <f t="shared" si="106"/>
        <v>-4.9598803994008212E-19</v>
      </c>
      <c r="AD223" s="30">
        <f t="shared" si="117"/>
        <v>7.9701386979783515E-9</v>
      </c>
      <c r="AE223" s="30">
        <f t="shared" si="118"/>
        <v>-6.7013128960039386E-3</v>
      </c>
      <c r="AF223" s="30">
        <f t="shared" si="107"/>
        <v>5.7584401389710355E-2</v>
      </c>
      <c r="AG223" s="30">
        <f t="shared" si="108"/>
        <v>-3.9364224921983912E-10</v>
      </c>
      <c r="AH223" s="30">
        <f t="shared" si="109"/>
        <v>-4.9598803994008212E-19</v>
      </c>
      <c r="AI223" s="30">
        <f t="shared" si="119"/>
        <v>7.9230317171000759E-9</v>
      </c>
    </row>
    <row r="224" spans="1:35" x14ac:dyDescent="0.3">
      <c r="A224" s="39">
        <v>301.03472222221899</v>
      </c>
      <c r="B224">
        <v>5.8</v>
      </c>
      <c r="C224">
        <v>7.93</v>
      </c>
      <c r="D224" s="39"/>
      <c r="E224" s="39"/>
      <c r="F224" s="39"/>
      <c r="G224" s="39">
        <v>301</v>
      </c>
      <c r="H224" s="40">
        <f t="shared" si="110"/>
        <v>5.7999999999999996E-2</v>
      </c>
      <c r="I224" s="41">
        <f t="shared" si="111"/>
        <v>7.93</v>
      </c>
      <c r="J224" s="39">
        <f t="shared" si="124"/>
        <v>626.1275578791857</v>
      </c>
      <c r="K224">
        <v>3.9E-2</v>
      </c>
      <c r="L224">
        <v>8.0399999999999991</v>
      </c>
      <c r="M224" s="29">
        <f t="shared" si="121"/>
        <v>6.4285714285714293E-2</v>
      </c>
      <c r="N224" s="29">
        <f t="shared" si="121"/>
        <v>5.7142857142857148E-2</v>
      </c>
      <c r="O224" s="29">
        <f t="shared" si="121"/>
        <v>4.9999999999999996E-2</v>
      </c>
      <c r="P224" s="29">
        <f t="shared" si="121"/>
        <v>4.2857142857142858E-2</v>
      </c>
      <c r="Q224" s="54">
        <v>5.8000000000000003E-2</v>
      </c>
      <c r="R224" s="54">
        <v>7.93</v>
      </c>
      <c r="S224" s="55">
        <f t="shared" si="102"/>
        <v>8.1627694960624577</v>
      </c>
      <c r="T224" s="55">
        <f t="shared" si="122"/>
        <v>8.1183346985844018</v>
      </c>
      <c r="U224" s="55">
        <f t="shared" si="112"/>
        <v>8.0673586896448466</v>
      </c>
      <c r="V224" s="55">
        <f t="shared" si="113"/>
        <v>8.0077564417581257</v>
      </c>
      <c r="W224" s="55">
        <f t="shared" si="114"/>
        <v>8.1632684619288316</v>
      </c>
      <c r="X224" s="41">
        <f t="shared" si="115"/>
        <v>8.1106073969307353</v>
      </c>
      <c r="Y224" s="41">
        <f t="shared" si="116"/>
        <v>8.1131633140982835</v>
      </c>
      <c r="Z224" s="30">
        <f t="shared" si="103"/>
        <v>-7.1119045298844163E-3</v>
      </c>
      <c r="AA224" s="30">
        <f t="shared" si="104"/>
        <v>5.7173809755829877E-2</v>
      </c>
      <c r="AB224" s="30">
        <f t="shared" si="105"/>
        <v>-3.813375508452544E-10</v>
      </c>
      <c r="AC224" s="30">
        <f t="shared" si="106"/>
        <v>-4.7945510527541281E-19</v>
      </c>
      <c r="AD224" s="30">
        <f t="shared" si="117"/>
        <v>7.751622293451523E-9</v>
      </c>
      <c r="AE224" s="30">
        <f t="shared" si="118"/>
        <v>-6.7821771966616509E-3</v>
      </c>
      <c r="AF224" s="30">
        <f t="shared" si="107"/>
        <v>5.7503537089052641E-2</v>
      </c>
      <c r="AG224" s="30">
        <f t="shared" si="108"/>
        <v>-3.8091277975604919E-10</v>
      </c>
      <c r="AH224" s="30">
        <f t="shared" si="109"/>
        <v>-4.7945510527541281E-19</v>
      </c>
      <c r="AI224" s="30">
        <f t="shared" si="119"/>
        <v>7.7061362947118063E-9</v>
      </c>
    </row>
    <row r="225" spans="1:35" x14ac:dyDescent="0.3">
      <c r="A225" s="39">
        <v>302.03333333333285</v>
      </c>
      <c r="B225">
        <v>6.4</v>
      </c>
      <c r="C225">
        <v>7.92</v>
      </c>
      <c r="D225" s="39">
        <v>91.2</v>
      </c>
      <c r="E225" s="39"/>
      <c r="F225" s="39"/>
      <c r="G225" s="39">
        <v>302</v>
      </c>
      <c r="H225" s="40">
        <f t="shared" si="110"/>
        <v>6.4000000000000001E-2</v>
      </c>
      <c r="I225" s="41">
        <f t="shared" si="111"/>
        <v>7.92</v>
      </c>
      <c r="J225" s="39">
        <f t="shared" si="124"/>
        <v>627.88030444499327</v>
      </c>
      <c r="K225">
        <v>4.3999999999999997E-2</v>
      </c>
      <c r="L225">
        <v>8</v>
      </c>
      <c r="M225" s="29">
        <f t="shared" ref="M225:P240" si="125">M224</f>
        <v>6.4285714285714293E-2</v>
      </c>
      <c r="N225" s="29">
        <f t="shared" si="125"/>
        <v>5.7142857142857148E-2</v>
      </c>
      <c r="O225" s="29">
        <f t="shared" si="125"/>
        <v>4.9999999999999996E-2</v>
      </c>
      <c r="P225" s="29">
        <f t="shared" si="125"/>
        <v>4.2857142857142858E-2</v>
      </c>
      <c r="Q225" s="54">
        <v>6.4000000000000001E-2</v>
      </c>
      <c r="R225" s="54">
        <v>7.92</v>
      </c>
      <c r="S225" s="55">
        <f t="shared" si="102"/>
        <v>8.1256666492581431</v>
      </c>
      <c r="T225" s="55">
        <f t="shared" si="122"/>
        <v>8.0808151316491195</v>
      </c>
      <c r="U225" s="55">
        <f t="shared" si="112"/>
        <v>8.0293874083421528</v>
      </c>
      <c r="V225" s="55">
        <f t="shared" si="113"/>
        <v>7.9692932612170084</v>
      </c>
      <c r="W225" s="55">
        <f t="shared" si="114"/>
        <v>8.1261704139053759</v>
      </c>
      <c r="X225" s="41">
        <f t="shared" si="115"/>
        <v>8.0754656766783768</v>
      </c>
      <c r="Y225" s="41">
        <f t="shared" si="116"/>
        <v>8.078072449252705</v>
      </c>
      <c r="Z225" s="30">
        <f t="shared" si="103"/>
        <v>-6.880608261012177E-3</v>
      </c>
      <c r="AA225" s="30">
        <f t="shared" si="104"/>
        <v>5.7405106024702113E-2</v>
      </c>
      <c r="AB225" s="30">
        <f t="shared" si="105"/>
        <v>-4.1954051211915208E-10</v>
      </c>
      <c r="AC225" s="30">
        <f t="shared" si="106"/>
        <v>-5.2905390926942102E-19</v>
      </c>
      <c r="AD225" s="30">
        <f t="shared" si="117"/>
        <v>8.4049343066181203E-9</v>
      </c>
      <c r="AE225" s="30">
        <f t="shared" si="118"/>
        <v>-6.5418802266713431E-3</v>
      </c>
      <c r="AF225" s="30">
        <f t="shared" si="107"/>
        <v>5.7743834059042952E-2</v>
      </c>
      <c r="AG225" s="30">
        <f t="shared" si="108"/>
        <v>-4.191041458807666E-10</v>
      </c>
      <c r="AH225" s="30">
        <f t="shared" si="109"/>
        <v>-5.2905390926942102E-19</v>
      </c>
      <c r="AI225" s="30">
        <f t="shared" si="119"/>
        <v>8.3546363408645049E-9</v>
      </c>
    </row>
    <row r="226" spans="1:35" x14ac:dyDescent="0.3">
      <c r="A226" s="39">
        <v>303.0361111111124</v>
      </c>
      <c r="B226">
        <v>5.9</v>
      </c>
      <c r="C226">
        <v>7.92</v>
      </c>
      <c r="D226" s="39"/>
      <c r="E226" s="39"/>
      <c r="F226" s="39"/>
      <c r="G226" s="39">
        <v>303</v>
      </c>
      <c r="H226" s="40">
        <f t="shared" si="110"/>
        <v>5.9000000000000004E-2</v>
      </c>
      <c r="I226" s="41">
        <f t="shared" si="111"/>
        <v>7.92</v>
      </c>
      <c r="J226" s="39">
        <f t="shared" si="124"/>
        <v>629.63305101080095</v>
      </c>
      <c r="K226">
        <v>4.5999999999999999E-2</v>
      </c>
      <c r="L226">
        <v>7.96</v>
      </c>
      <c r="M226" s="29">
        <f t="shared" si="125"/>
        <v>6.4285714285714293E-2</v>
      </c>
      <c r="N226" s="29">
        <f t="shared" si="125"/>
        <v>5.7142857142857148E-2</v>
      </c>
      <c r="O226" s="29">
        <f t="shared" si="125"/>
        <v>4.9999999999999996E-2</v>
      </c>
      <c r="P226" s="29">
        <f t="shared" si="125"/>
        <v>4.2857142857142858E-2</v>
      </c>
      <c r="Q226" s="54">
        <v>5.8999999999999997E-2</v>
      </c>
      <c r="R226" s="54">
        <v>7.92</v>
      </c>
      <c r="S226" s="55">
        <f t="shared" si="102"/>
        <v>8.1563520264268714</v>
      </c>
      <c r="T226" s="55">
        <f t="shared" si="122"/>
        <v>8.1118438903863215</v>
      </c>
      <c r="U226" s="55">
        <f t="shared" si="112"/>
        <v>8.0607882359902163</v>
      </c>
      <c r="V226" s="55">
        <f t="shared" si="113"/>
        <v>8.0010990766631878</v>
      </c>
      <c r="W226" s="55">
        <f t="shared" si="114"/>
        <v>8.1568518360806408</v>
      </c>
      <c r="X226" s="41">
        <f t="shared" si="115"/>
        <v>8.1045235067455366</v>
      </c>
      <c r="Y226" s="41">
        <f t="shared" si="116"/>
        <v>8.1070889145831604</v>
      </c>
      <c r="Z226" s="30">
        <f t="shared" si="103"/>
        <v>-7.0730175755612011E-3</v>
      </c>
      <c r="AA226" s="30">
        <f t="shared" si="104"/>
        <v>5.7212696710153089E-2</v>
      </c>
      <c r="AB226" s="30">
        <f t="shared" si="105"/>
        <v>-3.8770427617521084E-10</v>
      </c>
      <c r="AC226" s="30">
        <f t="shared" si="106"/>
        <v>-4.8772157260774737E-19</v>
      </c>
      <c r="AD226" s="30">
        <f t="shared" si="117"/>
        <v>7.8609764145410137E-9</v>
      </c>
      <c r="AE226" s="30">
        <f t="shared" si="118"/>
        <v>-6.7416473850660311E-3</v>
      </c>
      <c r="AF226" s="30">
        <f t="shared" si="107"/>
        <v>5.7544066900648262E-2</v>
      </c>
      <c r="AG226" s="30">
        <f t="shared" si="108"/>
        <v>-3.87277388675861E-10</v>
      </c>
      <c r="AH226" s="30">
        <f t="shared" si="109"/>
        <v>-4.8772157260774737E-19</v>
      </c>
      <c r="AI226" s="30">
        <f t="shared" si="119"/>
        <v>7.8146779565540232E-9</v>
      </c>
    </row>
    <row r="227" spans="1:35" x14ac:dyDescent="0.3">
      <c r="A227" s="39">
        <v>304.0361111111124</v>
      </c>
      <c r="B227">
        <v>5.0999999999999996</v>
      </c>
      <c r="C227">
        <v>7.95</v>
      </c>
      <c r="D227" s="39">
        <v>97.1</v>
      </c>
      <c r="E227" s="39"/>
      <c r="F227" s="39"/>
      <c r="G227" s="39">
        <v>304</v>
      </c>
      <c r="H227" s="40">
        <f t="shared" si="110"/>
        <v>5.0999999999999997E-2</v>
      </c>
      <c r="I227" s="41">
        <f t="shared" si="111"/>
        <v>7.95</v>
      </c>
      <c r="J227" s="39">
        <f t="shared" si="124"/>
        <v>631.38579757660852</v>
      </c>
      <c r="K227">
        <v>4.2000000000000003E-2</v>
      </c>
      <c r="L227">
        <v>7.98</v>
      </c>
      <c r="M227" s="29">
        <f t="shared" si="125"/>
        <v>6.4285714285714293E-2</v>
      </c>
      <c r="N227" s="29">
        <f t="shared" si="125"/>
        <v>5.7142857142857148E-2</v>
      </c>
      <c r="O227" s="29">
        <f t="shared" si="125"/>
        <v>4.9999999999999996E-2</v>
      </c>
      <c r="P227" s="29">
        <f t="shared" si="125"/>
        <v>4.2857142857142858E-2</v>
      </c>
      <c r="Q227" s="54">
        <v>5.0999999999999997E-2</v>
      </c>
      <c r="R227" s="54">
        <v>7.95</v>
      </c>
      <c r="S227" s="55">
        <f t="shared" si="102"/>
        <v>8.2107019367341731</v>
      </c>
      <c r="T227" s="55">
        <f t="shared" si="122"/>
        <v>8.1668312238740928</v>
      </c>
      <c r="U227" s="55">
        <f t="shared" si="112"/>
        <v>8.1164699020001194</v>
      </c>
      <c r="V227" s="55">
        <f t="shared" si="113"/>
        <v>8.0575409959322766</v>
      </c>
      <c r="W227" s="55">
        <f t="shared" si="114"/>
        <v>8.2111944231006984</v>
      </c>
      <c r="X227" s="41">
        <f t="shared" si="115"/>
        <v>8.1561161319055167</v>
      </c>
      <c r="Y227" s="41">
        <f t="shared" si="116"/>
        <v>8.1585935077423848</v>
      </c>
      <c r="Z227" s="30">
        <f t="shared" si="103"/>
        <v>-7.3881021263621782E-3</v>
      </c>
      <c r="AA227" s="30">
        <f t="shared" si="104"/>
        <v>5.6897612159352115E-2</v>
      </c>
      <c r="AB227" s="30">
        <f t="shared" si="105"/>
        <v>-3.3677561225508474E-10</v>
      </c>
      <c r="AC227" s="30">
        <f t="shared" si="106"/>
        <v>-4.2158983394906975E-19</v>
      </c>
      <c r="AD227" s="30">
        <f t="shared" si="117"/>
        <v>6.9804571918376874E-9</v>
      </c>
      <c r="AE227" s="30">
        <f t="shared" si="118"/>
        <v>-7.0715793616947607E-3</v>
      </c>
      <c r="AF227" s="30">
        <f t="shared" si="107"/>
        <v>5.7214134924019534E-2</v>
      </c>
      <c r="AG227" s="30">
        <f t="shared" si="108"/>
        <v>-3.363678519454013E-10</v>
      </c>
      <c r="AH227" s="30">
        <f t="shared" si="109"/>
        <v>-4.2158983394906975E-19</v>
      </c>
      <c r="AI227" s="30">
        <f t="shared" si="119"/>
        <v>6.9407514462918917E-9</v>
      </c>
    </row>
    <row r="228" spans="1:35" x14ac:dyDescent="0.3">
      <c r="A228" s="39">
        <v>305.04861111110949</v>
      </c>
      <c r="B228">
        <v>4.9000000000000004</v>
      </c>
      <c r="C228">
        <v>7.98</v>
      </c>
      <c r="D228" s="39"/>
      <c r="E228" s="39"/>
      <c r="F228" s="39"/>
      <c r="G228" s="39">
        <v>305</v>
      </c>
      <c r="H228" s="40">
        <f t="shared" si="110"/>
        <v>4.9000000000000002E-2</v>
      </c>
      <c r="I228" s="41">
        <f t="shared" si="111"/>
        <v>7.98</v>
      </c>
      <c r="J228" s="39">
        <f t="shared" si="124"/>
        <v>633.13854414241609</v>
      </c>
      <c r="K228">
        <v>4.8000000000000001E-2</v>
      </c>
      <c r="L228">
        <v>8.02</v>
      </c>
      <c r="M228" s="29">
        <f t="shared" si="125"/>
        <v>6.4285714285714293E-2</v>
      </c>
      <c r="N228" s="29">
        <f t="shared" si="125"/>
        <v>5.7142857142857148E-2</v>
      </c>
      <c r="O228" s="29">
        <f t="shared" si="125"/>
        <v>4.9999999999999996E-2</v>
      </c>
      <c r="P228" s="29">
        <f t="shared" si="125"/>
        <v>4.2857142857142858E-2</v>
      </c>
      <c r="Q228" s="54">
        <v>4.9000000000000002E-2</v>
      </c>
      <c r="R228" s="54">
        <v>7.98</v>
      </c>
      <c r="S228" s="55">
        <f t="shared" si="102"/>
        <v>8.225482031916215</v>
      </c>
      <c r="T228" s="55">
        <f t="shared" si="122"/>
        <v>8.1817909307405206</v>
      </c>
      <c r="U228" s="55">
        <f t="shared" si="112"/>
        <v>8.1316261029565773</v>
      </c>
      <c r="V228" s="55">
        <f t="shared" si="113"/>
        <v>8.0729133955810592</v>
      </c>
      <c r="W228" s="55">
        <f t="shared" si="114"/>
        <v>8.2259724589671048</v>
      </c>
      <c r="X228" s="41">
        <f t="shared" si="115"/>
        <v>8.170170991811629</v>
      </c>
      <c r="Y228" s="41">
        <f t="shared" si="116"/>
        <v>8.1726218448743282</v>
      </c>
      <c r="Z228" s="30">
        <f t="shared" si="103"/>
        <v>-7.4683583211600365E-3</v>
      </c>
      <c r="AA228" s="30">
        <f t="shared" si="104"/>
        <v>5.6817355964554256E-2</v>
      </c>
      <c r="AB228" s="30">
        <f t="shared" si="105"/>
        <v>-3.2404535939919348E-10</v>
      </c>
      <c r="AC228" s="30">
        <f t="shared" si="106"/>
        <v>-4.050568992844004E-19</v>
      </c>
      <c r="AD228" s="30">
        <f t="shared" si="117"/>
        <v>6.7581683823744685E-9</v>
      </c>
      <c r="AE228" s="30">
        <f t="shared" si="118"/>
        <v>-7.1561843378546456E-3</v>
      </c>
      <c r="AF228" s="30">
        <f t="shared" si="107"/>
        <v>5.712952994785965E-2</v>
      </c>
      <c r="AG228" s="30">
        <f t="shared" si="108"/>
        <v>-3.2364320140515008E-10</v>
      </c>
      <c r="AH228" s="30">
        <f t="shared" si="109"/>
        <v>-4.050568992844004E-19</v>
      </c>
      <c r="AI228" s="30">
        <f t="shared" si="119"/>
        <v>6.7201374370056543E-9</v>
      </c>
    </row>
    <row r="229" spans="1:35" x14ac:dyDescent="0.3">
      <c r="A229" s="39">
        <v>306.03958333333139</v>
      </c>
      <c r="B229">
        <v>4.5999999999999996</v>
      </c>
      <c r="C229">
        <v>7.96</v>
      </c>
      <c r="D229" s="39"/>
      <c r="E229" s="39"/>
      <c r="F229" s="39"/>
      <c r="G229" s="39">
        <v>306</v>
      </c>
      <c r="H229" s="40">
        <f t="shared" si="110"/>
        <v>4.5999999999999999E-2</v>
      </c>
      <c r="I229" s="41">
        <f t="shared" si="111"/>
        <v>7.96</v>
      </c>
      <c r="J229" s="39">
        <f t="shared" si="124"/>
        <v>634.89129070822366</v>
      </c>
      <c r="K229">
        <v>3.6999999999999998E-2</v>
      </c>
      <c r="L229">
        <v>7.97</v>
      </c>
      <c r="M229" s="29">
        <f t="shared" si="125"/>
        <v>6.4285714285714293E-2</v>
      </c>
      <c r="N229" s="29">
        <f t="shared" si="125"/>
        <v>5.7142857142857148E-2</v>
      </c>
      <c r="O229" s="29">
        <f t="shared" si="125"/>
        <v>4.9999999999999996E-2</v>
      </c>
      <c r="P229" s="29">
        <f t="shared" si="125"/>
        <v>4.2857142857142858E-2</v>
      </c>
      <c r="Q229" s="54">
        <v>4.5999999999999999E-2</v>
      </c>
      <c r="R229" s="54">
        <v>7.96</v>
      </c>
      <c r="S229" s="55">
        <f t="shared" si="102"/>
        <v>8.2486967580491459</v>
      </c>
      <c r="T229" s="55">
        <f t="shared" si="122"/>
        <v>8.2052929873187459</v>
      </c>
      <c r="U229" s="55">
        <f t="shared" si="112"/>
        <v>8.1554432608835743</v>
      </c>
      <c r="V229" s="55">
        <f t="shared" si="113"/>
        <v>8.0970782088163915</v>
      </c>
      <c r="W229" s="55">
        <f t="shared" si="114"/>
        <v>8.2491838945251423</v>
      </c>
      <c r="X229" s="41">
        <f t="shared" si="115"/>
        <v>8.1922651786666645</v>
      </c>
      <c r="Y229" s="41">
        <f t="shared" si="116"/>
        <v>8.1946726484667618</v>
      </c>
      <c r="Z229" s="30">
        <f t="shared" si="103"/>
        <v>-7.5899319508331052E-3</v>
      </c>
      <c r="AA229" s="30">
        <f t="shared" si="104"/>
        <v>5.6695782334881185E-2</v>
      </c>
      <c r="AB229" s="30">
        <f t="shared" si="105"/>
        <v>-3.0495151227882724E-10</v>
      </c>
      <c r="AC229" s="30">
        <f t="shared" si="106"/>
        <v>-3.8025749728739634E-19</v>
      </c>
      <c r="AD229" s="30">
        <f t="shared" si="117"/>
        <v>6.4229541426329658E-9</v>
      </c>
      <c r="AE229" s="30">
        <f t="shared" si="118"/>
        <v>-7.2847913098213106E-3</v>
      </c>
      <c r="AF229" s="30">
        <f t="shared" si="107"/>
        <v>5.700092297589298E-2</v>
      </c>
      <c r="AG229" s="30">
        <f t="shared" si="108"/>
        <v>-3.0455841498484042E-10</v>
      </c>
      <c r="AH229" s="30">
        <f t="shared" si="109"/>
        <v>-3.8025749728739634E-19</v>
      </c>
      <c r="AI229" s="30">
        <f t="shared" si="119"/>
        <v>6.3874476169084758E-9</v>
      </c>
    </row>
    <row r="230" spans="1:35" x14ac:dyDescent="0.3">
      <c r="A230" s="39">
        <v>307.04097222222481</v>
      </c>
      <c r="B230">
        <v>4.3</v>
      </c>
      <c r="C230">
        <v>8.02</v>
      </c>
      <c r="D230" s="39">
        <v>110.89999999999999</v>
      </c>
      <c r="E230" s="39"/>
      <c r="F230" s="39"/>
      <c r="G230" s="39">
        <v>307</v>
      </c>
      <c r="H230" s="40">
        <f t="shared" si="110"/>
        <v>4.2999999999999997E-2</v>
      </c>
      <c r="I230" s="41">
        <f t="shared" si="111"/>
        <v>8.02</v>
      </c>
      <c r="J230" s="39">
        <f t="shared" si="124"/>
        <v>636.64403727403123</v>
      </c>
      <c r="K230">
        <v>3.7999999999999999E-2</v>
      </c>
      <c r="L230">
        <v>8.02</v>
      </c>
      <c r="M230" s="29">
        <f t="shared" si="125"/>
        <v>6.4285714285714293E-2</v>
      </c>
      <c r="N230" s="29">
        <f t="shared" si="125"/>
        <v>5.7142857142857148E-2</v>
      </c>
      <c r="O230" s="29">
        <f t="shared" si="125"/>
        <v>4.9999999999999996E-2</v>
      </c>
      <c r="P230" s="29">
        <f t="shared" si="125"/>
        <v>4.2857142857142858E-2</v>
      </c>
      <c r="Q230" s="54">
        <v>4.2999999999999997E-2</v>
      </c>
      <c r="R230" s="54">
        <v>8.02</v>
      </c>
      <c r="S230" s="55">
        <f t="shared" si="102"/>
        <v>8.2733040497485639</v>
      </c>
      <c r="T230" s="55">
        <f t="shared" si="122"/>
        <v>8.2302115997252994</v>
      </c>
      <c r="U230" s="55">
        <f t="shared" si="112"/>
        <v>8.1807043338478955</v>
      </c>
      <c r="V230" s="55">
        <f t="shared" si="113"/>
        <v>8.1227184461940318</v>
      </c>
      <c r="W230" s="55">
        <f t="shared" si="114"/>
        <v>8.2737876260715879</v>
      </c>
      <c r="X230" s="41">
        <f t="shared" si="115"/>
        <v>8.2157069588830538</v>
      </c>
      <c r="Y230" s="41">
        <f t="shared" si="116"/>
        <v>8.2180665639992352</v>
      </c>
      <c r="Z230" s="30">
        <f t="shared" si="103"/>
        <v>-7.7130010398683696E-3</v>
      </c>
      <c r="AA230" s="30">
        <f t="shared" si="104"/>
        <v>5.6572713245845924E-2</v>
      </c>
      <c r="AB230" s="30">
        <f t="shared" si="105"/>
        <v>-2.8585959168331386E-10</v>
      </c>
      <c r="AC230" s="30">
        <f t="shared" si="106"/>
        <v>-3.5545809529039219E-19</v>
      </c>
      <c r="AD230" s="30">
        <f t="shared" si="117"/>
        <v>6.0854548012264216E-9</v>
      </c>
      <c r="AE230" s="30">
        <f t="shared" si="118"/>
        <v>-7.4155321712098378E-3</v>
      </c>
      <c r="AF230" s="30">
        <f t="shared" si="107"/>
        <v>5.6870182114504453E-2</v>
      </c>
      <c r="AG230" s="30">
        <f t="shared" si="108"/>
        <v>-2.8547637754662184E-10</v>
      </c>
      <c r="AH230" s="30">
        <f t="shared" si="109"/>
        <v>-3.5545809529039219E-19</v>
      </c>
      <c r="AI230" s="30">
        <f t="shared" si="119"/>
        <v>6.0524810170831554E-9</v>
      </c>
    </row>
    <row r="231" spans="1:35" x14ac:dyDescent="0.3">
      <c r="A231" s="39">
        <v>308.04583333332994</v>
      </c>
      <c r="B231">
        <v>3.8</v>
      </c>
      <c r="C231">
        <v>7.97</v>
      </c>
      <c r="D231" s="39"/>
      <c r="E231" s="39"/>
      <c r="F231" s="39"/>
      <c r="G231" s="39">
        <v>308</v>
      </c>
      <c r="H231" s="40">
        <f t="shared" si="110"/>
        <v>3.7999999999999999E-2</v>
      </c>
      <c r="I231" s="41">
        <f t="shared" si="111"/>
        <v>7.97</v>
      </c>
      <c r="J231" s="39">
        <f t="shared" si="124"/>
        <v>638.3967838398388</v>
      </c>
      <c r="K231">
        <v>3.5000000000000003E-2</v>
      </c>
      <c r="L231">
        <v>8.02</v>
      </c>
      <c r="M231" s="29">
        <f t="shared" si="125"/>
        <v>6.4285714285714293E-2</v>
      </c>
      <c r="N231" s="29">
        <f t="shared" si="125"/>
        <v>5.7142857142857148E-2</v>
      </c>
      <c r="O231" s="29">
        <f t="shared" si="125"/>
        <v>4.9999999999999996E-2</v>
      </c>
      <c r="P231" s="29">
        <f t="shared" si="125"/>
        <v>4.2857142857142858E-2</v>
      </c>
      <c r="Q231" s="54">
        <v>3.7999999999999999E-2</v>
      </c>
      <c r="R231" s="54">
        <v>7.97</v>
      </c>
      <c r="S231" s="55">
        <f t="shared" si="102"/>
        <v>8.3179340835080087</v>
      </c>
      <c r="T231" s="55">
        <f t="shared" si="122"/>
        <v>8.2754230796173065</v>
      </c>
      <c r="U231" s="55">
        <f t="shared" si="112"/>
        <v>8.2265582991154016</v>
      </c>
      <c r="V231" s="55">
        <f t="shared" si="113"/>
        <v>8.1692874262301185</v>
      </c>
      <c r="W231" s="55">
        <f t="shared" si="114"/>
        <v>8.3184110246556227</v>
      </c>
      <c r="X231" s="41">
        <f t="shared" si="115"/>
        <v>8.2582712819096606</v>
      </c>
      <c r="Y231" s="41">
        <f t="shared" si="116"/>
        <v>8.2605406496350469</v>
      </c>
      <c r="Z231" s="30">
        <f t="shared" si="103"/>
        <v>-7.9216913927712945E-3</v>
      </c>
      <c r="AA231" s="30">
        <f t="shared" si="104"/>
        <v>5.6364022892942997E-2</v>
      </c>
      <c r="AB231" s="30">
        <f t="shared" si="105"/>
        <v>-2.5404432977973316E-10</v>
      </c>
      <c r="AC231" s="30">
        <f t="shared" si="106"/>
        <v>-3.1412575862871872E-19</v>
      </c>
      <c r="AD231" s="30">
        <f t="shared" si="117"/>
        <v>5.5173269196868124E-9</v>
      </c>
      <c r="AE231" s="30">
        <f t="shared" si="118"/>
        <v>-7.6385146325856062E-3</v>
      </c>
      <c r="AF231" s="30">
        <f t="shared" si="107"/>
        <v>5.6647199653128685E-2</v>
      </c>
      <c r="AG231" s="30">
        <f t="shared" si="108"/>
        <v>-2.5367952744537404E-10</v>
      </c>
      <c r="AH231" s="30">
        <f t="shared" si="109"/>
        <v>-3.1412575862871872E-19</v>
      </c>
      <c r="AI231" s="30">
        <f t="shared" si="119"/>
        <v>5.4885718058575252E-9</v>
      </c>
    </row>
    <row r="232" spans="1:35" x14ac:dyDescent="0.3">
      <c r="A232" s="39">
        <v>309.0583333333343</v>
      </c>
      <c r="B232">
        <v>3.5</v>
      </c>
      <c r="C232">
        <v>8.06</v>
      </c>
      <c r="D232" s="39">
        <v>115.8</v>
      </c>
      <c r="E232" s="39">
        <v>635.38725903614466</v>
      </c>
      <c r="F232" s="39">
        <v>644.91180177514798</v>
      </c>
      <c r="G232" s="39">
        <v>309</v>
      </c>
      <c r="H232" s="40">
        <f t="shared" si="110"/>
        <v>3.5000000000000003E-2</v>
      </c>
      <c r="I232" s="41">
        <f t="shared" si="111"/>
        <v>8.06</v>
      </c>
      <c r="J232" s="42">
        <f>AVERAGE(E232:F232)</f>
        <v>640.14953040564637</v>
      </c>
      <c r="K232">
        <v>2.9000000000000001E-2</v>
      </c>
      <c r="L232">
        <v>8.08</v>
      </c>
      <c r="M232" s="29">
        <f t="shared" si="125"/>
        <v>6.4285714285714293E-2</v>
      </c>
      <c r="N232" s="29">
        <f t="shared" si="125"/>
        <v>5.7142857142857148E-2</v>
      </c>
      <c r="O232" s="29">
        <f t="shared" si="125"/>
        <v>4.9999999999999996E-2</v>
      </c>
      <c r="P232" s="29">
        <f t="shared" si="125"/>
        <v>4.2857142857142858E-2</v>
      </c>
      <c r="Q232" s="54">
        <v>3.5000000000000003E-2</v>
      </c>
      <c r="R232" s="54">
        <v>8.06</v>
      </c>
      <c r="S232" s="55">
        <f t="shared" si="102"/>
        <v>8.3472817001973656</v>
      </c>
      <c r="T232" s="55">
        <f t="shared" si="122"/>
        <v>8.3051640499577069</v>
      </c>
      <c r="U232" s="55">
        <f t="shared" si="112"/>
        <v>8.2567360069360074</v>
      </c>
      <c r="V232" s="55">
        <f t="shared" si="113"/>
        <v>8.1999538665894267</v>
      </c>
      <c r="W232" s="55">
        <f t="shared" si="114"/>
        <v>8.3477541626780614</v>
      </c>
      <c r="X232" s="41">
        <f t="shared" si="115"/>
        <v>8.2862863417397623</v>
      </c>
      <c r="Y232" s="41">
        <f t="shared" si="116"/>
        <v>8.2884949866158255</v>
      </c>
      <c r="Z232" s="30">
        <f t="shared" si="103"/>
        <v>-8.0492392546053521E-3</v>
      </c>
      <c r="AA232" s="30">
        <f t="shared" si="104"/>
        <v>5.6236475031108943E-2</v>
      </c>
      <c r="AB232" s="30">
        <f t="shared" si="105"/>
        <v>-2.3495817896127001E-10</v>
      </c>
      <c r="AC232" s="30">
        <f t="shared" si="106"/>
        <v>-2.8932635663171462E-19</v>
      </c>
      <c r="AD232" s="30">
        <f t="shared" si="117"/>
        <v>5.1726567267383436E-9</v>
      </c>
      <c r="AE232" s="30">
        <f t="shared" si="118"/>
        <v>-7.7755990042346138E-3</v>
      </c>
      <c r="AF232" s="30">
        <f t="shared" si="107"/>
        <v>5.6510115281479679E-2</v>
      </c>
      <c r="AG232" s="30">
        <f t="shared" si="108"/>
        <v>-2.3460566203140471E-10</v>
      </c>
      <c r="AH232" s="30">
        <f t="shared" si="109"/>
        <v>-2.8932635663171462E-19</v>
      </c>
      <c r="AI232" s="30">
        <f t="shared" si="119"/>
        <v>5.1464174787185513E-9</v>
      </c>
    </row>
    <row r="233" spans="1:35" x14ac:dyDescent="0.3">
      <c r="A233" s="39">
        <v>310.04861111110949</v>
      </c>
      <c r="B233">
        <v>3.1</v>
      </c>
      <c r="C233">
        <v>8.1</v>
      </c>
      <c r="D233" s="39"/>
      <c r="E233" s="39"/>
      <c r="F233" s="39"/>
      <c r="G233" s="39">
        <v>310</v>
      </c>
      <c r="H233" s="40">
        <f t="shared" si="110"/>
        <v>3.1E-2</v>
      </c>
      <c r="I233" s="41">
        <f t="shared" si="111"/>
        <v>8.1</v>
      </c>
      <c r="J233" s="39">
        <f>$J$232+($J$246-$J$232)*(G233-$G$232)/($G$246-$G$232)</f>
        <v>633.78931373070895</v>
      </c>
      <c r="K233">
        <v>2.7E-2</v>
      </c>
      <c r="L233">
        <v>8.2100000000000009</v>
      </c>
      <c r="M233" s="29">
        <f t="shared" si="125"/>
        <v>6.4285714285714293E-2</v>
      </c>
      <c r="N233" s="29">
        <f t="shared" si="125"/>
        <v>5.7142857142857148E-2</v>
      </c>
      <c r="O233" s="29">
        <f t="shared" si="125"/>
        <v>4.9999999999999996E-2</v>
      </c>
      <c r="P233" s="29">
        <f t="shared" si="125"/>
        <v>4.2857142857142858E-2</v>
      </c>
      <c r="Q233" s="54">
        <v>3.1E-2</v>
      </c>
      <c r="R233" s="54">
        <v>8.1</v>
      </c>
      <c r="S233" s="55">
        <f t="shared" si="102"/>
        <v>8.3900820611701779</v>
      </c>
      <c r="T233" s="55">
        <f t="shared" si="122"/>
        <v>8.3485521918129351</v>
      </c>
      <c r="U233" s="55">
        <f t="shared" si="112"/>
        <v>8.3007798310221741</v>
      </c>
      <c r="V233" s="55">
        <f t="shared" si="113"/>
        <v>8.2447354466523848</v>
      </c>
      <c r="W233" s="55">
        <f t="shared" si="114"/>
        <v>8.3905478459356484</v>
      </c>
      <c r="X233" s="41">
        <f t="shared" si="115"/>
        <v>8.3271657697300618</v>
      </c>
      <c r="Y233" s="41">
        <f t="shared" si="116"/>
        <v>8.3292854011815134</v>
      </c>
      <c r="Z233" s="30">
        <f t="shared" si="103"/>
        <v>-8.2223376585949057E-3</v>
      </c>
      <c r="AA233" s="30">
        <f t="shared" si="104"/>
        <v>5.6063376627119389E-2</v>
      </c>
      <c r="AB233" s="30">
        <f t="shared" si="105"/>
        <v>-2.0951388717688785E-10</v>
      </c>
      <c r="AC233" s="30">
        <f t="shared" si="106"/>
        <v>-2.5626048730237576E-19</v>
      </c>
      <c r="AD233" s="30">
        <f t="shared" si="117"/>
        <v>4.7079758917009139E-9</v>
      </c>
      <c r="AE233" s="30">
        <f t="shared" si="118"/>
        <v>-7.9626174532614006E-3</v>
      </c>
      <c r="AF233" s="30">
        <f t="shared" si="107"/>
        <v>5.6323096832452894E-2</v>
      </c>
      <c r="AG233" s="30">
        <f t="shared" si="108"/>
        <v>-2.0917930273880132E-10</v>
      </c>
      <c r="AH233" s="30">
        <f t="shared" si="109"/>
        <v>-2.5626048730237576E-19</v>
      </c>
      <c r="AI233" s="30">
        <f t="shared" si="119"/>
        <v>4.6850539771448492E-9</v>
      </c>
    </row>
    <row r="234" spans="1:35" x14ac:dyDescent="0.3">
      <c r="A234" s="39">
        <v>311.0444444444438</v>
      </c>
      <c r="B234">
        <v>3.4</v>
      </c>
      <c r="C234">
        <v>8.11</v>
      </c>
      <c r="D234" s="39">
        <v>139.1</v>
      </c>
      <c r="E234" s="39"/>
      <c r="F234" s="39"/>
      <c r="G234" s="39">
        <v>311</v>
      </c>
      <c r="H234" s="40">
        <f t="shared" si="110"/>
        <v>3.4000000000000002E-2</v>
      </c>
      <c r="I234" s="41">
        <f t="shared" si="111"/>
        <v>8.11</v>
      </c>
      <c r="J234" s="39">
        <f t="shared" ref="J234:J245" si="126">$J$232+($J$246-$J$232)*(G234-$G$232)/($G$246-$G$232)</f>
        <v>627.42909705577142</v>
      </c>
      <c r="K234">
        <v>2.7E-2</v>
      </c>
      <c r="L234">
        <v>8.18</v>
      </c>
      <c r="M234" s="29">
        <f t="shared" si="125"/>
        <v>6.4285714285714293E-2</v>
      </c>
      <c r="N234" s="29">
        <f t="shared" si="125"/>
        <v>5.7142857142857148E-2</v>
      </c>
      <c r="O234" s="29">
        <f t="shared" si="125"/>
        <v>4.9999999999999996E-2</v>
      </c>
      <c r="P234" s="29">
        <f t="shared" si="125"/>
        <v>4.2857142857142858E-2</v>
      </c>
      <c r="Q234" s="54">
        <v>3.4000000000000002E-2</v>
      </c>
      <c r="R234" s="54">
        <v>8.11</v>
      </c>
      <c r="S234" s="55">
        <f t="shared" si="102"/>
        <v>8.3575600690441618</v>
      </c>
      <c r="T234" s="55">
        <f t="shared" si="122"/>
        <v>8.3155821051356682</v>
      </c>
      <c r="U234" s="55">
        <f t="shared" si="112"/>
        <v>8.2673095542434094</v>
      </c>
      <c r="V234" s="55">
        <f t="shared" si="113"/>
        <v>8.2107019367341731</v>
      </c>
      <c r="W234" s="55">
        <f t="shared" si="114"/>
        <v>8.3580309429896769</v>
      </c>
      <c r="X234" s="41">
        <f t="shared" si="115"/>
        <v>8.2961015119548733</v>
      </c>
      <c r="Y234" s="41">
        <f t="shared" si="116"/>
        <v>8.298288778690365</v>
      </c>
      <c r="Z234" s="30">
        <f t="shared" si="103"/>
        <v>-8.092175630475127E-3</v>
      </c>
      <c r="AA234" s="30">
        <f t="shared" si="104"/>
        <v>5.619353865523917E-2</v>
      </c>
      <c r="AB234" s="30">
        <f t="shared" si="105"/>
        <v>-2.2859667029680545E-10</v>
      </c>
      <c r="AC234" s="30">
        <f t="shared" si="106"/>
        <v>-2.8105988929937992E-19</v>
      </c>
      <c r="AD234" s="30">
        <f t="shared" si="117"/>
        <v>5.0570644440671505E-9</v>
      </c>
      <c r="AE234" s="30">
        <f t="shared" si="118"/>
        <v>-7.821883092091423E-3</v>
      </c>
      <c r="AF234" s="30">
        <f t="shared" si="107"/>
        <v>5.6463831193622874E-2</v>
      </c>
      <c r="AG234" s="30">
        <f t="shared" si="108"/>
        <v>-2.2824846605540664E-10</v>
      </c>
      <c r="AH234" s="30">
        <f t="shared" si="109"/>
        <v>-2.8105988929937992E-19</v>
      </c>
      <c r="AI234" s="30">
        <f t="shared" si="119"/>
        <v>5.0316592363270657E-9</v>
      </c>
    </row>
    <row r="235" spans="1:35" x14ac:dyDescent="0.3">
      <c r="A235" s="39">
        <v>312.04861111110949</v>
      </c>
      <c r="B235">
        <v>3.9</v>
      </c>
      <c r="C235">
        <v>8.1</v>
      </c>
      <c r="D235" s="39"/>
      <c r="E235" s="39"/>
      <c r="F235" s="39"/>
      <c r="G235" s="39">
        <v>312</v>
      </c>
      <c r="H235" s="40">
        <f t="shared" si="110"/>
        <v>3.9E-2</v>
      </c>
      <c r="I235" s="41">
        <f t="shared" si="111"/>
        <v>8.1</v>
      </c>
      <c r="J235" s="39">
        <f t="shared" si="126"/>
        <v>621.06888038083389</v>
      </c>
      <c r="K235">
        <v>2.9000000000000001E-2</v>
      </c>
      <c r="L235">
        <v>8.15</v>
      </c>
      <c r="M235" s="29">
        <f t="shared" si="125"/>
        <v>6.4285714285714293E-2</v>
      </c>
      <c r="N235" s="29">
        <f t="shared" si="125"/>
        <v>5.7142857142857148E-2</v>
      </c>
      <c r="O235" s="29">
        <f t="shared" si="125"/>
        <v>4.9999999999999996E-2</v>
      </c>
      <c r="P235" s="29">
        <f t="shared" si="125"/>
        <v>4.2857142857142858E-2</v>
      </c>
      <c r="Q235" s="54">
        <v>3.9E-2</v>
      </c>
      <c r="R235" s="54">
        <v>8.1</v>
      </c>
      <c r="S235" s="55">
        <f t="shared" si="102"/>
        <v>8.3086070604798135</v>
      </c>
      <c r="T235" s="55">
        <f t="shared" si="122"/>
        <v>8.2659728226912801</v>
      </c>
      <c r="U235" s="55">
        <f t="shared" si="112"/>
        <v>8.2169715613598395</v>
      </c>
      <c r="V235" s="55">
        <f t="shared" si="113"/>
        <v>8.1595484035556449</v>
      </c>
      <c r="W235" s="55">
        <f t="shared" si="114"/>
        <v>8.3090854064093485</v>
      </c>
      <c r="X235" s="41">
        <f t="shared" si="115"/>
        <v>8.2493715598535537</v>
      </c>
      <c r="Y235" s="41">
        <f t="shared" si="116"/>
        <v>8.2516600535690472</v>
      </c>
      <c r="Z235" s="30">
        <f t="shared" si="103"/>
        <v>-7.8795771567691519E-3</v>
      </c>
      <c r="AA235" s="30">
        <f t="shared" si="104"/>
        <v>5.6406137128945141E-2</v>
      </c>
      <c r="AB235" s="30">
        <f t="shared" si="105"/>
        <v>-2.604068975655136E-10</v>
      </c>
      <c r="AC235" s="30">
        <f t="shared" si="106"/>
        <v>-3.2239222596105343E-19</v>
      </c>
      <c r="AD235" s="30">
        <f t="shared" si="117"/>
        <v>5.6315564287741357E-9</v>
      </c>
      <c r="AE235" s="30">
        <f t="shared" si="118"/>
        <v>-7.5933854575932092E-3</v>
      </c>
      <c r="AF235" s="30">
        <f t="shared" si="107"/>
        <v>5.6692328828121086E-2</v>
      </c>
      <c r="AG235" s="30">
        <f t="shared" si="108"/>
        <v>-2.6003821123735192E-10</v>
      </c>
      <c r="AH235" s="30">
        <f t="shared" si="109"/>
        <v>-3.2239222596105343E-19</v>
      </c>
      <c r="AI235" s="30">
        <f t="shared" si="119"/>
        <v>5.6019592641180942E-9</v>
      </c>
    </row>
    <row r="236" spans="1:35" x14ac:dyDescent="0.3">
      <c r="A236" s="39">
        <v>313.03888888889196</v>
      </c>
      <c r="B236">
        <v>4.3</v>
      </c>
      <c r="C236">
        <v>8.02</v>
      </c>
      <c r="D236" s="39"/>
      <c r="E236" s="39"/>
      <c r="F236" s="39"/>
      <c r="G236" s="39">
        <v>313</v>
      </c>
      <c r="H236" s="40">
        <f t="shared" si="110"/>
        <v>4.2999999999999997E-2</v>
      </c>
      <c r="I236" s="41">
        <f t="shared" si="111"/>
        <v>8.02</v>
      </c>
      <c r="J236" s="39">
        <f t="shared" si="126"/>
        <v>614.70866370589647</v>
      </c>
      <c r="K236">
        <v>3.3000000000000002E-2</v>
      </c>
      <c r="L236">
        <v>8.1</v>
      </c>
      <c r="M236" s="29">
        <f t="shared" si="125"/>
        <v>6.4285714285714293E-2</v>
      </c>
      <c r="N236" s="29">
        <f t="shared" si="125"/>
        <v>5.7142857142857148E-2</v>
      </c>
      <c r="O236" s="29">
        <f t="shared" si="125"/>
        <v>4.9999999999999996E-2</v>
      </c>
      <c r="P236" s="29">
        <f t="shared" si="125"/>
        <v>4.2857142857142858E-2</v>
      </c>
      <c r="Q236" s="54">
        <v>4.2999999999999997E-2</v>
      </c>
      <c r="R236" s="54">
        <v>8.02</v>
      </c>
      <c r="S236" s="55">
        <f t="shared" si="102"/>
        <v>8.2733040497485639</v>
      </c>
      <c r="T236" s="55">
        <f t="shared" si="122"/>
        <v>8.2302115997252994</v>
      </c>
      <c r="U236" s="55">
        <f t="shared" si="112"/>
        <v>8.1807043338478955</v>
      </c>
      <c r="V236" s="55">
        <f t="shared" si="113"/>
        <v>8.1227184461940318</v>
      </c>
      <c r="W236" s="55">
        <f t="shared" si="114"/>
        <v>8.2737876260715879</v>
      </c>
      <c r="X236" s="41">
        <f t="shared" si="115"/>
        <v>8.2157069588830538</v>
      </c>
      <c r="Y236" s="41">
        <f t="shared" si="116"/>
        <v>8.2180665639992352</v>
      </c>
      <c r="Z236" s="30">
        <f t="shared" si="103"/>
        <v>-7.7130010398683696E-3</v>
      </c>
      <c r="AA236" s="30">
        <f t="shared" si="104"/>
        <v>5.6572713245845924E-2</v>
      </c>
      <c r="AB236" s="30">
        <f t="shared" si="105"/>
        <v>-2.8585959168331386E-10</v>
      </c>
      <c r="AC236" s="30">
        <f t="shared" si="106"/>
        <v>-3.5545809529039219E-19</v>
      </c>
      <c r="AD236" s="30">
        <f t="shared" si="117"/>
        <v>6.0854548012264216E-9</v>
      </c>
      <c r="AE236" s="30">
        <f t="shared" si="118"/>
        <v>-7.4155321712098378E-3</v>
      </c>
      <c r="AF236" s="30">
        <f t="shared" si="107"/>
        <v>5.6870182114504453E-2</v>
      </c>
      <c r="AG236" s="30">
        <f t="shared" si="108"/>
        <v>-2.8547637754662184E-10</v>
      </c>
      <c r="AH236" s="30">
        <f t="shared" si="109"/>
        <v>-3.5545809529039219E-19</v>
      </c>
      <c r="AI236" s="30">
        <f t="shared" si="119"/>
        <v>6.0524810170831554E-9</v>
      </c>
    </row>
    <row r="237" spans="1:35" x14ac:dyDescent="0.3">
      <c r="A237" s="39">
        <v>314.05208333333576</v>
      </c>
      <c r="B237">
        <v>4.5</v>
      </c>
      <c r="C237">
        <v>7.93</v>
      </c>
      <c r="D237" s="39">
        <v>135.9</v>
      </c>
      <c r="E237" s="39"/>
      <c r="F237" s="39"/>
      <c r="G237" s="39">
        <v>314</v>
      </c>
      <c r="H237" s="40">
        <f t="shared" si="110"/>
        <v>4.4999999999999998E-2</v>
      </c>
      <c r="I237" s="41">
        <f t="shared" si="111"/>
        <v>7.93</v>
      </c>
      <c r="J237" s="39">
        <f t="shared" si="126"/>
        <v>608.34844703095905</v>
      </c>
      <c r="K237">
        <v>3.2000000000000001E-2</v>
      </c>
      <c r="L237">
        <v>8.01</v>
      </c>
      <c r="M237" s="29">
        <f t="shared" si="125"/>
        <v>6.4285714285714293E-2</v>
      </c>
      <c r="N237" s="29">
        <f t="shared" si="125"/>
        <v>5.7142857142857148E-2</v>
      </c>
      <c r="O237" s="29">
        <f t="shared" si="125"/>
        <v>4.9999999999999996E-2</v>
      </c>
      <c r="P237" s="29">
        <f t="shared" si="125"/>
        <v>4.2857142857142858E-2</v>
      </c>
      <c r="Q237" s="54">
        <v>4.4999999999999998E-2</v>
      </c>
      <c r="R237" s="54">
        <v>7.93</v>
      </c>
      <c r="S237" s="55">
        <f t="shared" si="102"/>
        <v>8.2567360069360074</v>
      </c>
      <c r="T237" s="55">
        <f t="shared" si="122"/>
        <v>8.2134331933036737</v>
      </c>
      <c r="U237" s="55">
        <f t="shared" si="112"/>
        <v>8.1636944031197523</v>
      </c>
      <c r="V237" s="55">
        <f t="shared" si="113"/>
        <v>8.1054520268102319</v>
      </c>
      <c r="W237" s="55">
        <f t="shared" si="114"/>
        <v>8.2572219883187454</v>
      </c>
      <c r="X237" s="41">
        <f t="shared" si="115"/>
        <v>8.1999212806264836</v>
      </c>
      <c r="Y237" s="41">
        <f t="shared" si="116"/>
        <v>8.202313302580178</v>
      </c>
      <c r="Z237" s="30">
        <f t="shared" si="103"/>
        <v>-7.6307847056392821E-3</v>
      </c>
      <c r="AA237" s="30">
        <f t="shared" si="104"/>
        <v>5.6654929580075009E-2</v>
      </c>
      <c r="AB237" s="30">
        <f t="shared" si="105"/>
        <v>-2.9858731939046162E-10</v>
      </c>
      <c r="AC237" s="30">
        <f t="shared" si="106"/>
        <v>-3.7199102995506164E-19</v>
      </c>
      <c r="AD237" s="30">
        <f t="shared" si="117"/>
        <v>6.3107172094738115E-9</v>
      </c>
      <c r="AE237" s="30">
        <f t="shared" si="118"/>
        <v>-7.328128874821465E-3</v>
      </c>
      <c r="AF237" s="30">
        <f t="shared" si="107"/>
        <v>5.6957585410892825E-2</v>
      </c>
      <c r="AG237" s="30">
        <f t="shared" si="108"/>
        <v>-2.9819742315209321E-10</v>
      </c>
      <c r="AH237" s="30">
        <f t="shared" si="109"/>
        <v>-3.7199102995506164E-19</v>
      </c>
      <c r="AI237" s="30">
        <f t="shared" si="119"/>
        <v>6.2760543722846256E-9</v>
      </c>
    </row>
    <row r="238" spans="1:35" x14ac:dyDescent="0.3">
      <c r="A238" s="39">
        <v>315.04861111110949</v>
      </c>
      <c r="B238">
        <v>3.1</v>
      </c>
      <c r="C238">
        <v>8.16</v>
      </c>
      <c r="D238" s="39"/>
      <c r="E238" s="39"/>
      <c r="F238" s="39"/>
      <c r="G238" s="39">
        <v>315</v>
      </c>
      <c r="H238" s="40">
        <f t="shared" si="110"/>
        <v>3.1E-2</v>
      </c>
      <c r="I238" s="41">
        <f t="shared" si="111"/>
        <v>8.16</v>
      </c>
      <c r="J238" s="39">
        <f t="shared" si="126"/>
        <v>601.98823035602152</v>
      </c>
      <c r="K238">
        <v>3.1E-2</v>
      </c>
      <c r="L238">
        <v>8.14</v>
      </c>
      <c r="M238" s="29">
        <f t="shared" si="125"/>
        <v>6.4285714285714293E-2</v>
      </c>
      <c r="N238" s="29">
        <f t="shared" si="125"/>
        <v>5.7142857142857148E-2</v>
      </c>
      <c r="O238" s="29">
        <f t="shared" si="125"/>
        <v>4.9999999999999996E-2</v>
      </c>
      <c r="P238" s="29">
        <f t="shared" si="125"/>
        <v>4.2857142857142858E-2</v>
      </c>
      <c r="Q238" s="54">
        <v>3.1E-2</v>
      </c>
      <c r="R238" s="54">
        <v>8.16</v>
      </c>
      <c r="S238" s="55">
        <f t="shared" si="102"/>
        <v>8.3900820611701779</v>
      </c>
      <c r="T238" s="55">
        <f t="shared" si="122"/>
        <v>8.3485521918129351</v>
      </c>
      <c r="U238" s="55">
        <f t="shared" si="112"/>
        <v>8.3007798310221741</v>
      </c>
      <c r="V238" s="55">
        <f t="shared" si="113"/>
        <v>8.2447354466523848</v>
      </c>
      <c r="W238" s="55">
        <f t="shared" si="114"/>
        <v>8.3905478459356484</v>
      </c>
      <c r="X238" s="41">
        <f t="shared" si="115"/>
        <v>8.3271657697300618</v>
      </c>
      <c r="Y238" s="41">
        <f t="shared" si="116"/>
        <v>8.3292854011815134</v>
      </c>
      <c r="Z238" s="30">
        <f t="shared" si="103"/>
        <v>-8.2223376585949057E-3</v>
      </c>
      <c r="AA238" s="30">
        <f t="shared" si="104"/>
        <v>5.6063376627119389E-2</v>
      </c>
      <c r="AB238" s="30">
        <f t="shared" si="105"/>
        <v>-2.0951388717688785E-10</v>
      </c>
      <c r="AC238" s="30">
        <f t="shared" si="106"/>
        <v>-2.5626048730237576E-19</v>
      </c>
      <c r="AD238" s="30">
        <f t="shared" si="117"/>
        <v>4.7079758917009139E-9</v>
      </c>
      <c r="AE238" s="30">
        <f t="shared" si="118"/>
        <v>-7.9626174532614006E-3</v>
      </c>
      <c r="AF238" s="30">
        <f t="shared" si="107"/>
        <v>5.6323096832452894E-2</v>
      </c>
      <c r="AG238" s="30">
        <f t="shared" si="108"/>
        <v>-2.0917930273880132E-10</v>
      </c>
      <c r="AH238" s="30">
        <f t="shared" si="109"/>
        <v>-2.5626048730237576E-19</v>
      </c>
      <c r="AI238" s="30">
        <f t="shared" si="119"/>
        <v>4.6850539771448492E-9</v>
      </c>
    </row>
    <row r="239" spans="1:35" x14ac:dyDescent="0.3">
      <c r="A239" s="39">
        <v>316.05208333333576</v>
      </c>
      <c r="B239">
        <v>4.0999999999999996</v>
      </c>
      <c r="C239">
        <v>8</v>
      </c>
      <c r="D239" s="39"/>
      <c r="E239" s="39"/>
      <c r="F239" s="39"/>
      <c r="G239" s="39">
        <v>316</v>
      </c>
      <c r="H239" s="40">
        <f t="shared" si="110"/>
        <v>4.0999999999999995E-2</v>
      </c>
      <c r="I239" s="41">
        <f t="shared" si="111"/>
        <v>8</v>
      </c>
      <c r="J239" s="39">
        <f t="shared" si="126"/>
        <v>595.62801368108398</v>
      </c>
      <c r="K239">
        <v>3.6999999999999998E-2</v>
      </c>
      <c r="L239">
        <v>7.99</v>
      </c>
      <c r="M239" s="29">
        <f t="shared" si="125"/>
        <v>6.4285714285714293E-2</v>
      </c>
      <c r="N239" s="29">
        <f t="shared" si="125"/>
        <v>5.7142857142857148E-2</v>
      </c>
      <c r="O239" s="29">
        <f t="shared" si="125"/>
        <v>4.9999999999999996E-2</v>
      </c>
      <c r="P239" s="29">
        <f t="shared" si="125"/>
        <v>4.2857142857142858E-2</v>
      </c>
      <c r="Q239" s="54">
        <v>4.1000000000000002E-2</v>
      </c>
      <c r="R239" s="54">
        <v>8</v>
      </c>
      <c r="S239" s="55">
        <f t="shared" si="102"/>
        <v>8.290572811279473</v>
      </c>
      <c r="T239" s="55">
        <f t="shared" si="122"/>
        <v>8.2477028406844468</v>
      </c>
      <c r="U239" s="55">
        <f t="shared" si="112"/>
        <v>8.19844096983255</v>
      </c>
      <c r="V239" s="55">
        <f t="shared" si="113"/>
        <v>8.1407276179159247</v>
      </c>
      <c r="W239" s="55">
        <f t="shared" si="114"/>
        <v>8.2910538466420558</v>
      </c>
      <c r="X239" s="41">
        <f t="shared" si="115"/>
        <v>8.232169794475741</v>
      </c>
      <c r="Y239" s="41">
        <f t="shared" si="116"/>
        <v>8.2344949086103956</v>
      </c>
      <c r="Z239" s="30">
        <f t="shared" si="103"/>
        <v>-7.7959215659019468E-3</v>
      </c>
      <c r="AA239" s="30">
        <f t="shared" si="104"/>
        <v>5.6489792719812346E-2</v>
      </c>
      <c r="AB239" s="30">
        <f t="shared" si="105"/>
        <v>-2.7313277115094257E-10</v>
      </c>
      <c r="AC239" s="30">
        <f t="shared" si="106"/>
        <v>-3.3892516062572283E-19</v>
      </c>
      <c r="AD239" s="30">
        <f t="shared" si="117"/>
        <v>5.8590904907746147E-9</v>
      </c>
      <c r="AE239" s="30">
        <f t="shared" si="118"/>
        <v>-7.50393740151057E-3</v>
      </c>
      <c r="AF239" s="30">
        <f t="shared" si="107"/>
        <v>5.6781776884203723E-2</v>
      </c>
      <c r="AG239" s="30">
        <f t="shared" si="108"/>
        <v>-2.727566226820639E-10</v>
      </c>
      <c r="AH239" s="30">
        <f t="shared" si="109"/>
        <v>-3.3892516062572283E-19</v>
      </c>
      <c r="AI239" s="30">
        <f t="shared" si="119"/>
        <v>5.8278060690189795E-9</v>
      </c>
    </row>
    <row r="240" spans="1:35" x14ac:dyDescent="0.3">
      <c r="A240" s="39">
        <v>317.05555555555475</v>
      </c>
      <c r="B240">
        <v>4.3</v>
      </c>
      <c r="C240">
        <v>8.07</v>
      </c>
      <c r="D240" s="39"/>
      <c r="E240" s="39"/>
      <c r="F240" s="39"/>
      <c r="G240" s="39">
        <v>317</v>
      </c>
      <c r="H240" s="40">
        <f t="shared" si="110"/>
        <v>4.2999999999999997E-2</v>
      </c>
      <c r="I240" s="41">
        <f t="shared" si="111"/>
        <v>8.07</v>
      </c>
      <c r="J240" s="39">
        <f t="shared" si="126"/>
        <v>589.26779700614657</v>
      </c>
      <c r="K240">
        <v>3.9E-2</v>
      </c>
      <c r="L240">
        <v>8.0399999999999991</v>
      </c>
      <c r="M240" s="29">
        <f t="shared" si="125"/>
        <v>6.4285714285714293E-2</v>
      </c>
      <c r="N240" s="29">
        <f t="shared" si="125"/>
        <v>5.7142857142857148E-2</v>
      </c>
      <c r="O240" s="29">
        <f t="shared" si="125"/>
        <v>4.9999999999999996E-2</v>
      </c>
      <c r="P240" s="29">
        <f t="shared" si="125"/>
        <v>4.2857142857142858E-2</v>
      </c>
      <c r="Q240" s="54">
        <v>4.2999999999999997E-2</v>
      </c>
      <c r="R240" s="54">
        <v>8.07</v>
      </c>
      <c r="S240" s="55">
        <f t="shared" si="102"/>
        <v>8.2733040497485639</v>
      </c>
      <c r="T240" s="55">
        <f t="shared" si="122"/>
        <v>8.2302115997252994</v>
      </c>
      <c r="U240" s="55">
        <f t="shared" si="112"/>
        <v>8.1807043338478955</v>
      </c>
      <c r="V240" s="55">
        <f t="shared" si="113"/>
        <v>8.1227184461940318</v>
      </c>
      <c r="W240" s="55">
        <f t="shared" si="114"/>
        <v>8.2737876260715879</v>
      </c>
      <c r="X240" s="41">
        <f t="shared" si="115"/>
        <v>8.2157069588830538</v>
      </c>
      <c r="Y240" s="41">
        <f t="shared" si="116"/>
        <v>8.2180665639992352</v>
      </c>
      <c r="Z240" s="30">
        <f t="shared" si="103"/>
        <v>-7.7130010398683696E-3</v>
      </c>
      <c r="AA240" s="30">
        <f t="shared" si="104"/>
        <v>5.6572713245845924E-2</v>
      </c>
      <c r="AB240" s="30">
        <f t="shared" si="105"/>
        <v>-2.8585959168331386E-10</v>
      </c>
      <c r="AC240" s="30">
        <f t="shared" si="106"/>
        <v>-3.5545809529039219E-19</v>
      </c>
      <c r="AD240" s="30">
        <f t="shared" si="117"/>
        <v>6.0854548012264216E-9</v>
      </c>
      <c r="AE240" s="30">
        <f t="shared" si="118"/>
        <v>-7.4155321712098378E-3</v>
      </c>
      <c r="AF240" s="30">
        <f t="shared" si="107"/>
        <v>5.6870182114504453E-2</v>
      </c>
      <c r="AG240" s="30">
        <f t="shared" si="108"/>
        <v>-2.8547637754662184E-10</v>
      </c>
      <c r="AH240" s="30">
        <f t="shared" si="109"/>
        <v>-3.5545809529039219E-19</v>
      </c>
      <c r="AI240" s="30">
        <f t="shared" si="119"/>
        <v>6.0524810170831554E-9</v>
      </c>
    </row>
    <row r="241" spans="1:35" x14ac:dyDescent="0.3">
      <c r="A241" s="39">
        <v>318.05138888888905</v>
      </c>
      <c r="B241">
        <v>4.7</v>
      </c>
      <c r="C241">
        <v>8</v>
      </c>
      <c r="D241" s="39"/>
      <c r="E241" s="39"/>
      <c r="F241" s="39"/>
      <c r="G241" s="39">
        <v>318</v>
      </c>
      <c r="H241" s="40">
        <f t="shared" si="110"/>
        <v>4.7E-2</v>
      </c>
      <c r="I241" s="41">
        <f t="shared" si="111"/>
        <v>8</v>
      </c>
      <c r="J241" s="39">
        <f t="shared" si="126"/>
        <v>582.90758033120915</v>
      </c>
      <c r="K241">
        <v>4.2999999999999997E-2</v>
      </c>
      <c r="L241">
        <v>8</v>
      </c>
      <c r="M241" s="29">
        <f t="shared" ref="M241:P256" si="127">M240</f>
        <v>6.4285714285714293E-2</v>
      </c>
      <c r="N241" s="29">
        <f t="shared" si="127"/>
        <v>5.7142857142857148E-2</v>
      </c>
      <c r="O241" s="29">
        <f t="shared" si="127"/>
        <v>4.9999999999999996E-2</v>
      </c>
      <c r="P241" s="29">
        <f t="shared" si="127"/>
        <v>4.2857142857142858E-2</v>
      </c>
      <c r="Q241" s="54">
        <v>4.7E-2</v>
      </c>
      <c r="R241" s="54">
        <v>8</v>
      </c>
      <c r="S241" s="55">
        <f t="shared" si="102"/>
        <v>8.2408119806378348</v>
      </c>
      <c r="T241" s="55">
        <f t="shared" si="122"/>
        <v>8.1973099140518659</v>
      </c>
      <c r="U241" s="55">
        <f t="shared" si="112"/>
        <v>8.1473522860622207</v>
      </c>
      <c r="V241" s="55">
        <f t="shared" si="113"/>
        <v>8.0888680528715895</v>
      </c>
      <c r="W241" s="55">
        <f t="shared" si="114"/>
        <v>8.2413002423015893</v>
      </c>
      <c r="X241" s="41">
        <f t="shared" si="115"/>
        <v>8.1847585659184467</v>
      </c>
      <c r="Y241" s="41">
        <f t="shared" si="116"/>
        <v>8.1871809856545177</v>
      </c>
      <c r="Z241" s="30">
        <f t="shared" si="103"/>
        <v>-7.5492452442413533E-3</v>
      </c>
      <c r="AA241" s="30">
        <f t="shared" si="104"/>
        <v>5.6736469041472941E-2</v>
      </c>
      <c r="AB241" s="30">
        <f t="shared" si="105"/>
        <v>-3.1131591907873058E-10</v>
      </c>
      <c r="AC241" s="30">
        <f t="shared" si="106"/>
        <v>-3.8852396461973099E-19</v>
      </c>
      <c r="AD241" s="30">
        <f t="shared" si="117"/>
        <v>6.5349374357196459E-9</v>
      </c>
      <c r="AE241" s="30">
        <f t="shared" si="118"/>
        <v>-7.2416907110680129E-3</v>
      </c>
      <c r="AF241" s="30">
        <f t="shared" si="107"/>
        <v>5.7044023574646281E-2</v>
      </c>
      <c r="AG241" s="30">
        <f t="shared" si="108"/>
        <v>-3.1091971208924885E-10</v>
      </c>
      <c r="AH241" s="30">
        <f t="shared" si="109"/>
        <v>-3.8852396461973099E-19</v>
      </c>
      <c r="AI241" s="30">
        <f t="shared" si="119"/>
        <v>6.4985881507651779E-9</v>
      </c>
    </row>
    <row r="242" spans="1:35" x14ac:dyDescent="0.3">
      <c r="A242" s="39">
        <v>319.05902777778101</v>
      </c>
      <c r="B242">
        <v>5.7</v>
      </c>
      <c r="C242">
        <v>7.92</v>
      </c>
      <c r="D242" s="39"/>
      <c r="E242" s="39"/>
      <c r="F242" s="39"/>
      <c r="G242" s="39">
        <v>319</v>
      </c>
      <c r="H242" s="40">
        <f t="shared" si="110"/>
        <v>5.7000000000000002E-2</v>
      </c>
      <c r="I242" s="41">
        <f t="shared" si="111"/>
        <v>7.92</v>
      </c>
      <c r="J242" s="39">
        <f t="shared" si="126"/>
        <v>576.54736365627161</v>
      </c>
      <c r="K242">
        <v>4.9000000000000002E-2</v>
      </c>
      <c r="L242">
        <v>7.97</v>
      </c>
      <c r="M242" s="29">
        <f t="shared" si="127"/>
        <v>6.4285714285714293E-2</v>
      </c>
      <c r="N242" s="29">
        <f t="shared" si="127"/>
        <v>5.7142857142857148E-2</v>
      </c>
      <c r="O242" s="29">
        <f t="shared" si="127"/>
        <v>4.9999999999999996E-2</v>
      </c>
      <c r="P242" s="29">
        <f t="shared" si="127"/>
        <v>4.2857142857142858E-2</v>
      </c>
      <c r="Q242" s="54">
        <v>5.7000000000000002E-2</v>
      </c>
      <c r="R242" s="54">
        <v>7.92</v>
      </c>
      <c r="S242" s="55">
        <f t="shared" si="102"/>
        <v>8.1692874262301185</v>
      </c>
      <c r="T242" s="55">
        <f t="shared" si="122"/>
        <v>8.1249276497136194</v>
      </c>
      <c r="U242" s="55">
        <f t="shared" si="112"/>
        <v>8.0740331784680137</v>
      </c>
      <c r="V242" s="55">
        <f t="shared" si="113"/>
        <v>8.0145199866347294</v>
      </c>
      <c r="W242" s="55">
        <f t="shared" si="114"/>
        <v>8.1697855292807322</v>
      </c>
      <c r="X242" s="41">
        <f t="shared" si="115"/>
        <v>8.1167888270398283</v>
      </c>
      <c r="Y242" s="41">
        <f t="shared" si="116"/>
        <v>8.1193348336206448</v>
      </c>
      <c r="Z242" s="30">
        <f t="shared" si="103"/>
        <v>-7.1509302663222939E-3</v>
      </c>
      <c r="AA242" s="30">
        <f t="shared" si="104"/>
        <v>5.7134784019391996E-2</v>
      </c>
      <c r="AB242" s="30">
        <f t="shared" si="105"/>
        <v>-3.7497100430129483E-10</v>
      </c>
      <c r="AC242" s="30">
        <f t="shared" si="106"/>
        <v>-4.7118863794307806E-19</v>
      </c>
      <c r="AD242" s="30">
        <f t="shared" si="117"/>
        <v>7.6420728423564003E-9</v>
      </c>
      <c r="AE242" s="30">
        <f t="shared" si="118"/>
        <v>-6.8229048649438174E-3</v>
      </c>
      <c r="AF242" s="30">
        <f t="shared" si="107"/>
        <v>5.7462809420770478E-2</v>
      </c>
      <c r="AG242" s="30">
        <f t="shared" si="108"/>
        <v>-3.7454842572502508E-10</v>
      </c>
      <c r="AH242" s="30">
        <f t="shared" si="109"/>
        <v>-4.7118863794307806E-19</v>
      </c>
      <c r="AI242" s="30">
        <f t="shared" si="119"/>
        <v>7.5974030429602715E-9</v>
      </c>
    </row>
    <row r="243" spans="1:35" x14ac:dyDescent="0.3">
      <c r="A243" s="39">
        <v>320.04097222222481</v>
      </c>
      <c r="B243">
        <v>6.5</v>
      </c>
      <c r="C243">
        <v>7.83</v>
      </c>
      <c r="D243" s="39"/>
      <c r="E243" s="39"/>
      <c r="F243" s="39"/>
      <c r="G243" s="39">
        <v>320</v>
      </c>
      <c r="H243" s="40">
        <f t="shared" si="110"/>
        <v>6.5000000000000002E-2</v>
      </c>
      <c r="I243" s="41">
        <f t="shared" si="111"/>
        <v>7.83</v>
      </c>
      <c r="J243" s="39">
        <f t="shared" si="126"/>
        <v>570.18714698133408</v>
      </c>
      <c r="K243">
        <v>5.1999999999999998E-2</v>
      </c>
      <c r="L243">
        <v>7.9</v>
      </c>
      <c r="M243" s="29">
        <f t="shared" si="127"/>
        <v>6.4285714285714293E-2</v>
      </c>
      <c r="N243" s="29">
        <f t="shared" si="127"/>
        <v>5.7142857142857148E-2</v>
      </c>
      <c r="O243" s="29">
        <f t="shared" si="127"/>
        <v>4.9999999999999996E-2</v>
      </c>
      <c r="P243" s="29">
        <f t="shared" si="127"/>
        <v>4.2857142857142858E-2</v>
      </c>
      <c r="Q243" s="54">
        <v>6.5000000000000002E-2</v>
      </c>
      <c r="R243" s="54">
        <v>7.83</v>
      </c>
      <c r="S243" s="55">
        <f t="shared" si="102"/>
        <v>8.1197908559899759</v>
      </c>
      <c r="T243" s="55">
        <f t="shared" si="122"/>
        <v>8.0748749734686776</v>
      </c>
      <c r="U243" s="55">
        <f t="shared" si="112"/>
        <v>8.0233776633215648</v>
      </c>
      <c r="V243" s="55">
        <f t="shared" si="113"/>
        <v>7.963207960854791</v>
      </c>
      <c r="W243" s="55">
        <f t="shared" si="114"/>
        <v>8.1202953627669547</v>
      </c>
      <c r="X243" s="41">
        <f t="shared" si="115"/>
        <v>8.0699079333032913</v>
      </c>
      <c r="Y243" s="41">
        <f t="shared" si="116"/>
        <v>8.0725218021300496</v>
      </c>
      <c r="Z243" s="30">
        <f t="shared" si="103"/>
        <v>-6.8425210633325066E-3</v>
      </c>
      <c r="AA243" s="30">
        <f t="shared" si="104"/>
        <v>5.7443193222381783E-2</v>
      </c>
      <c r="AB243" s="30">
        <f t="shared" si="105"/>
        <v>-4.2590826773524615E-10</v>
      </c>
      <c r="AC243" s="30">
        <f t="shared" si="106"/>
        <v>-5.3732037660175568E-19</v>
      </c>
      <c r="AD243" s="30">
        <f t="shared" si="117"/>
        <v>8.5131849127615895E-9</v>
      </c>
      <c r="AE243" s="30">
        <f t="shared" si="118"/>
        <v>-6.5024870225354209E-3</v>
      </c>
      <c r="AF243" s="30">
        <f t="shared" si="107"/>
        <v>5.7783227263178874E-2</v>
      </c>
      <c r="AG243" s="30">
        <f t="shared" si="108"/>
        <v>-4.2547021903462887E-10</v>
      </c>
      <c r="AH243" s="30">
        <f t="shared" si="109"/>
        <v>-5.3732037660175568E-19</v>
      </c>
      <c r="AI243" s="30">
        <f t="shared" si="119"/>
        <v>8.4621008692866439E-9</v>
      </c>
    </row>
    <row r="244" spans="1:35" x14ac:dyDescent="0.3">
      <c r="A244" s="39">
        <v>321.06180555555329</v>
      </c>
      <c r="B244">
        <v>6.3</v>
      </c>
      <c r="C244">
        <v>7.95</v>
      </c>
      <c r="D244" s="39">
        <v>112.7</v>
      </c>
      <c r="E244" s="39"/>
      <c r="F244" s="39"/>
      <c r="G244" s="39">
        <v>321</v>
      </c>
      <c r="H244" s="40">
        <f t="shared" si="110"/>
        <v>6.3E-2</v>
      </c>
      <c r="I244" s="41">
        <f t="shared" si="111"/>
        <v>7.95</v>
      </c>
      <c r="J244" s="39">
        <f t="shared" si="126"/>
        <v>563.82693030639666</v>
      </c>
      <c r="K244">
        <v>5.3999999999999999E-2</v>
      </c>
      <c r="L244">
        <v>7.91</v>
      </c>
      <c r="M244" s="29">
        <f t="shared" si="127"/>
        <v>6.4285714285714293E-2</v>
      </c>
      <c r="N244" s="29">
        <f t="shared" si="127"/>
        <v>5.7142857142857148E-2</v>
      </c>
      <c r="O244" s="29">
        <f t="shared" si="127"/>
        <v>4.9999999999999996E-2</v>
      </c>
      <c r="P244" s="29">
        <f t="shared" si="127"/>
        <v>4.2857142857142858E-2</v>
      </c>
      <c r="Q244" s="54">
        <v>6.3E-2</v>
      </c>
      <c r="R244" s="54">
        <v>7.95</v>
      </c>
      <c r="S244" s="55">
        <f t="shared" si="102"/>
        <v>8.1316261029565773</v>
      </c>
      <c r="T244" s="55">
        <f t="shared" si="122"/>
        <v>8.0868403243412104</v>
      </c>
      <c r="U244" s="55">
        <f t="shared" si="112"/>
        <v>8.0354837242199331</v>
      </c>
      <c r="V244" s="55">
        <f t="shared" si="113"/>
        <v>7.975466862000272</v>
      </c>
      <c r="W244" s="55">
        <f t="shared" si="114"/>
        <v>8.1321291098893091</v>
      </c>
      <c r="X244" s="41">
        <f t="shared" si="115"/>
        <v>8.0811047014834561</v>
      </c>
      <c r="Y244" s="41">
        <f t="shared" si="116"/>
        <v>8.0837039932692534</v>
      </c>
      <c r="Z244" s="30">
        <f t="shared" si="103"/>
        <v>-6.9188251191934615E-3</v>
      </c>
      <c r="AA244" s="30">
        <f t="shared" si="104"/>
        <v>5.7366889166520829E-2</v>
      </c>
      <c r="AB244" s="30">
        <f t="shared" si="105"/>
        <v>-4.1317292353814116E-10</v>
      </c>
      <c r="AC244" s="30">
        <f t="shared" si="106"/>
        <v>-5.2078744193708627E-19</v>
      </c>
      <c r="AD244" s="30">
        <f t="shared" si="117"/>
        <v>8.2965072782389161E-9</v>
      </c>
      <c r="AE244" s="30">
        <f t="shared" si="118"/>
        <v>-6.5814572119660946E-3</v>
      </c>
      <c r="AF244" s="30">
        <f t="shared" si="107"/>
        <v>5.7704257073748197E-2</v>
      </c>
      <c r="AG244" s="30">
        <f t="shared" si="108"/>
        <v>-4.1273830948289981E-10</v>
      </c>
      <c r="AH244" s="30">
        <f t="shared" si="109"/>
        <v>-5.2078744193708627E-19</v>
      </c>
      <c r="AI244" s="30">
        <f t="shared" si="119"/>
        <v>8.2470002310559529E-9</v>
      </c>
    </row>
    <row r="245" spans="1:35" x14ac:dyDescent="0.3">
      <c r="A245" s="39">
        <v>322.0583333333343</v>
      </c>
      <c r="B245">
        <v>7.1</v>
      </c>
      <c r="C245">
        <v>7.83</v>
      </c>
      <c r="D245" s="39"/>
      <c r="E245" s="39"/>
      <c r="F245" s="39"/>
      <c r="G245" s="39">
        <v>322</v>
      </c>
      <c r="H245" s="40">
        <f t="shared" si="110"/>
        <v>7.0999999999999994E-2</v>
      </c>
      <c r="I245" s="41">
        <f t="shared" si="111"/>
        <v>7.83</v>
      </c>
      <c r="J245" s="39">
        <f t="shared" si="126"/>
        <v>557.46671363145913</v>
      </c>
      <c r="K245">
        <v>6.2E-2</v>
      </c>
      <c r="L245">
        <v>7.88</v>
      </c>
      <c r="M245" s="29">
        <f t="shared" si="127"/>
        <v>6.4285714285714293E-2</v>
      </c>
      <c r="N245" s="29">
        <f t="shared" si="127"/>
        <v>5.7142857142857148E-2</v>
      </c>
      <c r="O245" s="29">
        <f t="shared" si="127"/>
        <v>4.9999999999999996E-2</v>
      </c>
      <c r="P245" s="29">
        <f t="shared" si="127"/>
        <v>4.2857142857142858E-2</v>
      </c>
      <c r="Q245" s="54">
        <v>7.0999999999999994E-2</v>
      </c>
      <c r="R245" s="54">
        <v>7.83</v>
      </c>
      <c r="S245" s="55">
        <f t="shared" si="102"/>
        <v>8.0861665814946075</v>
      </c>
      <c r="T245" s="55">
        <f t="shared" si="122"/>
        <v>8.0408910450559805</v>
      </c>
      <c r="U245" s="55">
        <f t="shared" si="112"/>
        <v>7.9890058126432564</v>
      </c>
      <c r="V245" s="55">
        <f t="shared" si="113"/>
        <v>7.9284160101128514</v>
      </c>
      <c r="W245" s="55">
        <f t="shared" si="114"/>
        <v>8.0866752397459578</v>
      </c>
      <c r="X245" s="41">
        <f t="shared" si="115"/>
        <v>8.0381457885548837</v>
      </c>
      <c r="Y245" s="41">
        <f t="shared" si="116"/>
        <v>8.0407944708674606</v>
      </c>
      <c r="Z245" s="30">
        <f t="shared" si="103"/>
        <v>-6.6166490538418646E-3</v>
      </c>
      <c r="AA245" s="30">
        <f t="shared" si="104"/>
        <v>5.766906523187243E-2</v>
      </c>
      <c r="AB245" s="30">
        <f t="shared" si="105"/>
        <v>-4.6411821680886042E-10</v>
      </c>
      <c r="AC245" s="30">
        <f t="shared" si="106"/>
        <v>-5.8691918059576379E-19</v>
      </c>
      <c r="AD245" s="30">
        <f t="shared" si="117"/>
        <v>9.1591297517663254E-9</v>
      </c>
      <c r="AE245" s="30">
        <f t="shared" si="118"/>
        <v>-6.2698729322661958E-3</v>
      </c>
      <c r="AF245" s="30">
        <f t="shared" si="107"/>
        <v>5.8015841353448096E-2</v>
      </c>
      <c r="AG245" s="30">
        <f t="shared" si="108"/>
        <v>-4.6367148262570266E-10</v>
      </c>
      <c r="AH245" s="30">
        <f t="shared" si="109"/>
        <v>-5.8691918059576379E-19</v>
      </c>
      <c r="AI245" s="30">
        <f t="shared" si="119"/>
        <v>9.1034398946689485E-9</v>
      </c>
    </row>
    <row r="246" spans="1:35" x14ac:dyDescent="0.3">
      <c r="A246" s="39">
        <v>323.05555555555475</v>
      </c>
      <c r="B246">
        <v>6.5</v>
      </c>
      <c r="C246">
        <v>7.83</v>
      </c>
      <c r="D246" s="39">
        <v>113.5</v>
      </c>
      <c r="E246" s="39">
        <v>661.97249999999997</v>
      </c>
      <c r="F246" s="39">
        <v>440.24049391304351</v>
      </c>
      <c r="G246" s="39">
        <v>323</v>
      </c>
      <c r="H246" s="40">
        <f t="shared" si="110"/>
        <v>6.5000000000000002E-2</v>
      </c>
      <c r="I246" s="41">
        <f t="shared" si="111"/>
        <v>7.83</v>
      </c>
      <c r="J246" s="42">
        <f>AVERAGE(E246:F246)</f>
        <v>551.10649695652171</v>
      </c>
      <c r="K246">
        <v>5.5E-2</v>
      </c>
      <c r="L246">
        <v>7.89</v>
      </c>
      <c r="M246" s="29">
        <f t="shared" si="127"/>
        <v>6.4285714285714293E-2</v>
      </c>
      <c r="N246" s="29">
        <f t="shared" si="127"/>
        <v>5.7142857142857148E-2</v>
      </c>
      <c r="O246" s="29">
        <f t="shared" si="127"/>
        <v>4.9999999999999996E-2</v>
      </c>
      <c r="P246" s="29">
        <f t="shared" si="127"/>
        <v>4.2857142857142858E-2</v>
      </c>
      <c r="Q246" s="54">
        <v>6.5000000000000002E-2</v>
      </c>
      <c r="R246" s="54">
        <v>7.83</v>
      </c>
      <c r="S246" s="55">
        <f t="shared" si="102"/>
        <v>8.1197908559899759</v>
      </c>
      <c r="T246" s="55">
        <f t="shared" si="122"/>
        <v>8.0748749734686776</v>
      </c>
      <c r="U246" s="55">
        <f t="shared" si="112"/>
        <v>8.0233776633215648</v>
      </c>
      <c r="V246" s="55">
        <f t="shared" si="113"/>
        <v>7.963207960854791</v>
      </c>
      <c r="W246" s="55">
        <f t="shared" si="114"/>
        <v>8.1202953627669547</v>
      </c>
      <c r="X246" s="41">
        <f t="shared" si="115"/>
        <v>8.0699079333032913</v>
      </c>
      <c r="Y246" s="41">
        <f t="shared" si="116"/>
        <v>8.0725218021300496</v>
      </c>
      <c r="Z246" s="30">
        <f t="shared" si="103"/>
        <v>-6.8425210633325066E-3</v>
      </c>
      <c r="AA246" s="30">
        <f t="shared" si="104"/>
        <v>5.7443193222381783E-2</v>
      </c>
      <c r="AB246" s="30">
        <f t="shared" si="105"/>
        <v>-4.2590826773524615E-10</v>
      </c>
      <c r="AC246" s="30">
        <f t="shared" si="106"/>
        <v>-5.3732037660175568E-19</v>
      </c>
      <c r="AD246" s="30">
        <f t="shared" si="117"/>
        <v>8.5131849127615895E-9</v>
      </c>
      <c r="AE246" s="30">
        <f t="shared" si="118"/>
        <v>-6.5024870225354209E-3</v>
      </c>
      <c r="AF246" s="30">
        <f t="shared" si="107"/>
        <v>5.7783227263178874E-2</v>
      </c>
      <c r="AG246" s="30">
        <f t="shared" si="108"/>
        <v>-4.2547021903462887E-10</v>
      </c>
      <c r="AH246" s="30">
        <f t="shared" si="109"/>
        <v>-5.3732037660175568E-19</v>
      </c>
      <c r="AI246" s="30">
        <f t="shared" si="119"/>
        <v>8.4621008692866439E-9</v>
      </c>
    </row>
    <row r="247" spans="1:35" x14ac:dyDescent="0.3">
      <c r="A247" s="39">
        <v>324.04861111110949</v>
      </c>
      <c r="B247">
        <v>6.9</v>
      </c>
      <c r="C247">
        <v>7.83</v>
      </c>
      <c r="D247" s="39"/>
      <c r="E247" s="39"/>
      <c r="F247" s="39"/>
      <c r="G247" s="39">
        <v>324</v>
      </c>
      <c r="H247" s="40">
        <f t="shared" si="110"/>
        <v>6.9000000000000006E-2</v>
      </c>
      <c r="I247" s="41">
        <f t="shared" si="111"/>
        <v>7.83</v>
      </c>
      <c r="J247" s="39">
        <f>$J$246+($J$259-$J$246)*(G247-$G$246)/($G$259-$G$246)</f>
        <v>555.57447934595689</v>
      </c>
      <c r="K247">
        <v>5.7000000000000002E-2</v>
      </c>
      <c r="L247">
        <v>7.89</v>
      </c>
      <c r="M247" s="29">
        <f t="shared" si="127"/>
        <v>6.4285714285714293E-2</v>
      </c>
      <c r="N247" s="29">
        <f t="shared" si="127"/>
        <v>5.7142857142857148E-2</v>
      </c>
      <c r="O247" s="29">
        <f t="shared" si="127"/>
        <v>4.9999999999999996E-2</v>
      </c>
      <c r="P247" s="29">
        <f t="shared" si="127"/>
        <v>4.2857142857142858E-2</v>
      </c>
      <c r="Q247" s="54">
        <v>6.9000000000000006E-2</v>
      </c>
      <c r="R247" s="54">
        <v>7.83</v>
      </c>
      <c r="S247" s="55">
        <f t="shared" si="102"/>
        <v>8.0970782088163915</v>
      </c>
      <c r="T247" s="55">
        <f t="shared" si="122"/>
        <v>8.0519177614181636</v>
      </c>
      <c r="U247" s="55">
        <f t="shared" si="112"/>
        <v>8.0001564953066797</v>
      </c>
      <c r="V247" s="55">
        <f t="shared" si="113"/>
        <v>7.9397007396164145</v>
      </c>
      <c r="W247" s="55">
        <f t="shared" si="114"/>
        <v>8.0975855377347479</v>
      </c>
      <c r="X247" s="41">
        <f t="shared" si="115"/>
        <v>8.0484450861268506</v>
      </c>
      <c r="Y247" s="41">
        <f t="shared" si="116"/>
        <v>8.0510836064639211</v>
      </c>
      <c r="Z247" s="30">
        <f t="shared" si="103"/>
        <v>-6.6914428566249339E-3</v>
      </c>
      <c r="AA247" s="30">
        <f t="shared" si="104"/>
        <v>5.7594271429089357E-2</v>
      </c>
      <c r="AB247" s="30">
        <f t="shared" si="105"/>
        <v>-4.5138092702890497E-10</v>
      </c>
      <c r="AC247" s="30">
        <f t="shared" si="106"/>
        <v>-5.7038624593109458E-19</v>
      </c>
      <c r="AD247" s="30">
        <f t="shared" si="117"/>
        <v>8.94447622197649E-9</v>
      </c>
      <c r="AE247" s="30">
        <f t="shared" si="118"/>
        <v>-6.3467106657488954E-3</v>
      </c>
      <c r="AF247" s="30">
        <f t="shared" si="107"/>
        <v>5.7939003619965401E-2</v>
      </c>
      <c r="AG247" s="30">
        <f t="shared" si="108"/>
        <v>-4.5093682593855471E-10</v>
      </c>
      <c r="AH247" s="30">
        <f t="shared" si="109"/>
        <v>-5.7038624593109458E-19</v>
      </c>
      <c r="AI247" s="30">
        <f t="shared" si="119"/>
        <v>8.8902995333982296E-9</v>
      </c>
    </row>
    <row r="248" spans="1:35" x14ac:dyDescent="0.3">
      <c r="A248" s="39">
        <v>325.05555555555475</v>
      </c>
      <c r="B248">
        <v>6.3</v>
      </c>
      <c r="C248">
        <v>7.85</v>
      </c>
      <c r="D248" s="39"/>
      <c r="E248" s="39"/>
      <c r="F248" s="39"/>
      <c r="G248" s="39">
        <v>325</v>
      </c>
      <c r="H248" s="40">
        <f t="shared" si="110"/>
        <v>6.3E-2</v>
      </c>
      <c r="I248" s="41">
        <f t="shared" si="111"/>
        <v>7.85</v>
      </c>
      <c r="J248" s="39">
        <f t="shared" ref="J248:J258" si="128">$J$246+($J$259-$J$246)*(G248-$G$246)/($G$259-$G$246)</f>
        <v>560.04246173539207</v>
      </c>
      <c r="K248">
        <v>5.2999999999999999E-2</v>
      </c>
      <c r="L248">
        <v>7.92</v>
      </c>
      <c r="M248" s="29">
        <f t="shared" si="127"/>
        <v>6.4285714285714293E-2</v>
      </c>
      <c r="N248" s="29">
        <f t="shared" si="127"/>
        <v>5.7142857142857148E-2</v>
      </c>
      <c r="O248" s="29">
        <f t="shared" si="127"/>
        <v>4.9999999999999996E-2</v>
      </c>
      <c r="P248" s="29">
        <f t="shared" si="127"/>
        <v>4.2857142857142858E-2</v>
      </c>
      <c r="Q248" s="54">
        <v>6.3E-2</v>
      </c>
      <c r="R248" s="54">
        <v>7.85</v>
      </c>
      <c r="S248" s="55">
        <f t="shared" si="102"/>
        <v>8.1316261029565773</v>
      </c>
      <c r="T248" s="55">
        <f t="shared" si="122"/>
        <v>8.0868403243412104</v>
      </c>
      <c r="U248" s="55">
        <f t="shared" si="112"/>
        <v>8.0354837242199331</v>
      </c>
      <c r="V248" s="55">
        <f t="shared" si="113"/>
        <v>7.975466862000272</v>
      </c>
      <c r="W248" s="55">
        <f t="shared" si="114"/>
        <v>8.1321291098893091</v>
      </c>
      <c r="X248" s="41">
        <f t="shared" si="115"/>
        <v>8.0811047014834561</v>
      </c>
      <c r="Y248" s="41">
        <f t="shared" si="116"/>
        <v>8.0837039932692534</v>
      </c>
      <c r="Z248" s="30">
        <f t="shared" si="103"/>
        <v>-6.9188251191934615E-3</v>
      </c>
      <c r="AA248" s="30">
        <f t="shared" si="104"/>
        <v>5.7366889166520829E-2</v>
      </c>
      <c r="AB248" s="30">
        <f t="shared" si="105"/>
        <v>-4.1317292353814116E-10</v>
      </c>
      <c r="AC248" s="30">
        <f t="shared" si="106"/>
        <v>-5.2078744193708627E-19</v>
      </c>
      <c r="AD248" s="30">
        <f t="shared" si="117"/>
        <v>8.2965072782389161E-9</v>
      </c>
      <c r="AE248" s="30">
        <f t="shared" si="118"/>
        <v>-6.5814572119660946E-3</v>
      </c>
      <c r="AF248" s="30">
        <f t="shared" si="107"/>
        <v>5.7704257073748197E-2</v>
      </c>
      <c r="AG248" s="30">
        <f t="shared" si="108"/>
        <v>-4.1273830948289981E-10</v>
      </c>
      <c r="AH248" s="30">
        <f t="shared" si="109"/>
        <v>-5.2078744193708627E-19</v>
      </c>
      <c r="AI248" s="30">
        <f t="shared" si="119"/>
        <v>8.2470002310559529E-9</v>
      </c>
    </row>
    <row r="249" spans="1:35" x14ac:dyDescent="0.3">
      <c r="A249" s="39">
        <v>326.03472222221899</v>
      </c>
      <c r="B249">
        <v>6.2</v>
      </c>
      <c r="C249">
        <v>7.88</v>
      </c>
      <c r="D249" s="39"/>
      <c r="E249" s="39"/>
      <c r="F249" s="39"/>
      <c r="G249" s="39">
        <v>326</v>
      </c>
      <c r="H249" s="40">
        <f t="shared" si="110"/>
        <v>6.2E-2</v>
      </c>
      <c r="I249" s="41">
        <f t="shared" si="111"/>
        <v>7.88</v>
      </c>
      <c r="J249" s="39">
        <f t="shared" si="128"/>
        <v>564.51044412482725</v>
      </c>
      <c r="K249">
        <v>4.8000000000000001E-2</v>
      </c>
      <c r="L249">
        <v>7.99</v>
      </c>
      <c r="M249" s="29">
        <f t="shared" si="127"/>
        <v>6.4285714285714293E-2</v>
      </c>
      <c r="N249" s="29">
        <f t="shared" si="127"/>
        <v>5.7142857142857148E-2</v>
      </c>
      <c r="O249" s="29">
        <f t="shared" si="127"/>
        <v>4.9999999999999996E-2</v>
      </c>
      <c r="P249" s="29">
        <f t="shared" si="127"/>
        <v>4.2857142857142858E-2</v>
      </c>
      <c r="Q249" s="54">
        <v>6.2E-2</v>
      </c>
      <c r="R249" s="54">
        <v>7.88</v>
      </c>
      <c r="S249" s="55">
        <f t="shared" si="102"/>
        <v>8.1376717038848021</v>
      </c>
      <c r="T249" s="55">
        <f t="shared" si="122"/>
        <v>8.0929530840147716</v>
      </c>
      <c r="U249" s="55">
        <f t="shared" si="112"/>
        <v>8.0416691959916964</v>
      </c>
      <c r="V249" s="55">
        <f t="shared" si="113"/>
        <v>7.981731409341223</v>
      </c>
      <c r="W249" s="55">
        <f t="shared" si="114"/>
        <v>8.1381739370075046</v>
      </c>
      <c r="X249" s="41">
        <f t="shared" si="115"/>
        <v>8.0868274175874095</v>
      </c>
      <c r="Y249" s="41">
        <f t="shared" si="116"/>
        <v>8.0894188383306318</v>
      </c>
      <c r="Z249" s="30">
        <f t="shared" si="103"/>
        <v>-6.9571730197382732E-3</v>
      </c>
      <c r="AA249" s="30">
        <f t="shared" si="104"/>
        <v>5.7328541265976023E-2</v>
      </c>
      <c r="AB249" s="30">
        <f t="shared" si="105"/>
        <v>-4.0680550377239624E-10</v>
      </c>
      <c r="AC249" s="30">
        <f t="shared" si="106"/>
        <v>-5.1252097460475152E-19</v>
      </c>
      <c r="AD249" s="30">
        <f t="shared" si="117"/>
        <v>8.1879009896246092E-9</v>
      </c>
      <c r="AE249" s="30">
        <f t="shared" si="118"/>
        <v>-6.6212201498750583E-3</v>
      </c>
      <c r="AF249" s="30">
        <f t="shared" si="107"/>
        <v>5.7664494135839232E-2</v>
      </c>
      <c r="AG249" s="30">
        <f t="shared" si="108"/>
        <v>-4.0637271263840495E-10</v>
      </c>
      <c r="AH249" s="30">
        <f t="shared" si="109"/>
        <v>-5.1252097460475152E-19</v>
      </c>
      <c r="AI249" s="30">
        <f t="shared" si="119"/>
        <v>8.1391895308363951E-9</v>
      </c>
    </row>
    <row r="250" spans="1:35" x14ac:dyDescent="0.3">
      <c r="A250" s="39">
        <v>327.05416666666861</v>
      </c>
      <c r="B250">
        <v>7.2</v>
      </c>
      <c r="C250">
        <v>7.78</v>
      </c>
      <c r="D250" s="39"/>
      <c r="E250" s="39"/>
      <c r="F250" s="39"/>
      <c r="G250" s="39">
        <v>327</v>
      </c>
      <c r="H250" s="40">
        <f t="shared" si="110"/>
        <v>7.2000000000000008E-2</v>
      </c>
      <c r="I250" s="41">
        <f t="shared" si="111"/>
        <v>7.78</v>
      </c>
      <c r="J250" s="39">
        <f t="shared" si="128"/>
        <v>568.97842651426254</v>
      </c>
      <c r="K250">
        <v>4.7E-2</v>
      </c>
      <c r="L250">
        <v>7.9</v>
      </c>
      <c r="M250" s="29">
        <f t="shared" si="127"/>
        <v>6.4285714285714293E-2</v>
      </c>
      <c r="N250" s="29">
        <f t="shared" si="127"/>
        <v>5.7142857142857148E-2</v>
      </c>
      <c r="O250" s="29">
        <f t="shared" si="127"/>
        <v>4.9999999999999996E-2</v>
      </c>
      <c r="P250" s="29">
        <f t="shared" si="127"/>
        <v>4.2857142857142858E-2</v>
      </c>
      <c r="Q250" s="54">
        <v>7.1999999999999995E-2</v>
      </c>
      <c r="R250" s="54">
        <v>7.78</v>
      </c>
      <c r="S250" s="55">
        <f t="shared" si="102"/>
        <v>8.0808151316491195</v>
      </c>
      <c r="T250" s="55">
        <f t="shared" si="122"/>
        <v>8.0354837242199348</v>
      </c>
      <c r="U250" s="55">
        <f t="shared" si="112"/>
        <v>7.9835383687405184</v>
      </c>
      <c r="V250" s="55">
        <f t="shared" si="113"/>
        <v>7.9228836228262693</v>
      </c>
      <c r="W250" s="55">
        <f t="shared" si="114"/>
        <v>8.0813244355323111</v>
      </c>
      <c r="X250" s="41">
        <f t="shared" si="115"/>
        <v>8.033097555631393</v>
      </c>
      <c r="Y250" s="41">
        <f t="shared" si="116"/>
        <v>8.0357507965759822</v>
      </c>
      <c r="Z250" s="30">
        <f t="shared" si="103"/>
        <v>-6.5794344780128666E-3</v>
      </c>
      <c r="AA250" s="30">
        <f t="shared" si="104"/>
        <v>5.7706279807701426E-2</v>
      </c>
      <c r="AB250" s="30">
        <f t="shared" si="105"/>
        <v>-4.7048709657966235E-10</v>
      </c>
      <c r="AC250" s="30">
        <f t="shared" si="106"/>
        <v>-5.9518564792809854E-19</v>
      </c>
      <c r="AD250" s="30">
        <f t="shared" si="117"/>
        <v>9.2662165284553766E-9</v>
      </c>
      <c r="AE250" s="30">
        <f t="shared" si="118"/>
        <v>-6.2317101653157356E-3</v>
      </c>
      <c r="AF250" s="30">
        <f t="shared" si="107"/>
        <v>5.8054004120398559E-2</v>
      </c>
      <c r="AG250" s="30">
        <f t="shared" si="108"/>
        <v>-4.7003914088971749E-10</v>
      </c>
      <c r="AH250" s="30">
        <f t="shared" si="109"/>
        <v>-5.9518564792809854E-19</v>
      </c>
      <c r="AI250" s="30">
        <f t="shared" si="119"/>
        <v>9.2097788840774797E-9</v>
      </c>
    </row>
    <row r="251" spans="1:35" x14ac:dyDescent="0.3">
      <c r="A251" s="39">
        <v>328.06111111111386</v>
      </c>
      <c r="B251">
        <v>7.4</v>
      </c>
      <c r="C251">
        <v>7.78</v>
      </c>
      <c r="D251" s="39">
        <v>124.4</v>
      </c>
      <c r="E251" s="39"/>
      <c r="F251" s="39"/>
      <c r="G251" s="39">
        <v>328</v>
      </c>
      <c r="H251" s="40">
        <f t="shared" si="110"/>
        <v>7.400000000000001E-2</v>
      </c>
      <c r="I251" s="41">
        <f t="shared" si="111"/>
        <v>7.78</v>
      </c>
      <c r="J251" s="39">
        <f t="shared" si="128"/>
        <v>573.44640890369772</v>
      </c>
      <c r="K251">
        <v>5.2999999999999999E-2</v>
      </c>
      <c r="L251">
        <v>7.86</v>
      </c>
      <c r="M251" s="29">
        <f t="shared" si="127"/>
        <v>6.4285714285714293E-2</v>
      </c>
      <c r="N251" s="29">
        <f t="shared" si="127"/>
        <v>5.7142857142857148E-2</v>
      </c>
      <c r="O251" s="29">
        <f t="shared" si="127"/>
        <v>4.9999999999999996E-2</v>
      </c>
      <c r="P251" s="29">
        <f t="shared" si="127"/>
        <v>4.2857142857142858E-2</v>
      </c>
      <c r="Q251" s="54">
        <v>7.3999999999999996E-2</v>
      </c>
      <c r="R251" s="54">
        <v>7.78</v>
      </c>
      <c r="S251" s="55">
        <f t="shared" si="102"/>
        <v>8.070312085355992</v>
      </c>
      <c r="T251" s="55">
        <f t="shared" si="122"/>
        <v>8.0248721206352727</v>
      </c>
      <c r="U251" s="55">
        <f t="shared" si="112"/>
        <v>7.9728100537969206</v>
      </c>
      <c r="V251" s="55">
        <f t="shared" si="113"/>
        <v>7.9120293676959665</v>
      </c>
      <c r="W251" s="55">
        <f t="shared" si="114"/>
        <v>8.0708226442563227</v>
      </c>
      <c r="X251" s="41">
        <f t="shared" si="115"/>
        <v>8.0231952935647222</v>
      </c>
      <c r="Y251" s="41">
        <f t="shared" si="116"/>
        <v>8.0258566328398828</v>
      </c>
      <c r="Z251" s="30">
        <f t="shared" si="103"/>
        <v>-6.5053646419272766E-3</v>
      </c>
      <c r="AA251" s="30">
        <f t="shared" si="104"/>
        <v>5.7780349643787018E-2</v>
      </c>
      <c r="AB251" s="30">
        <f t="shared" si="105"/>
        <v>-4.8322531900939138E-10</v>
      </c>
      <c r="AC251" s="30">
        <f t="shared" si="106"/>
        <v>-6.1171858259276795E-19</v>
      </c>
      <c r="AD251" s="30">
        <f t="shared" si="117"/>
        <v>9.4799207431455396E-9</v>
      </c>
      <c r="AE251" s="30">
        <f t="shared" si="118"/>
        <v>-6.1558880343241312E-3</v>
      </c>
      <c r="AF251" s="30">
        <f t="shared" si="107"/>
        <v>5.8129826251390161E-2</v>
      </c>
      <c r="AG251" s="30">
        <f t="shared" si="108"/>
        <v>-4.8277510592631932E-10</v>
      </c>
      <c r="AH251" s="30">
        <f t="shared" si="109"/>
        <v>-6.1171858259276795E-19</v>
      </c>
      <c r="AI251" s="30">
        <f t="shared" si="119"/>
        <v>9.4220057981504243E-9</v>
      </c>
    </row>
    <row r="252" spans="1:35" x14ac:dyDescent="0.3">
      <c r="A252" s="39">
        <v>329.05555555555475</v>
      </c>
      <c r="B252">
        <v>7.9</v>
      </c>
      <c r="C252">
        <v>7.81</v>
      </c>
      <c r="D252" s="39"/>
      <c r="E252" s="39"/>
      <c r="F252" s="39"/>
      <c r="G252" s="39">
        <v>329</v>
      </c>
      <c r="H252" s="40">
        <f t="shared" si="110"/>
        <v>7.9000000000000001E-2</v>
      </c>
      <c r="I252" s="41">
        <f t="shared" si="111"/>
        <v>7.81</v>
      </c>
      <c r="J252" s="39">
        <f t="shared" si="128"/>
        <v>577.91439129313289</v>
      </c>
      <c r="K252">
        <v>5.0999999999999997E-2</v>
      </c>
      <c r="L252">
        <v>8.01</v>
      </c>
      <c r="M252" s="29">
        <f t="shared" si="127"/>
        <v>6.4285714285714293E-2</v>
      </c>
      <c r="N252" s="29">
        <f t="shared" si="127"/>
        <v>5.7142857142857148E-2</v>
      </c>
      <c r="O252" s="29">
        <f t="shared" si="127"/>
        <v>4.9999999999999996E-2</v>
      </c>
      <c r="P252" s="29">
        <f t="shared" si="127"/>
        <v>4.2857142857142858E-2</v>
      </c>
      <c r="Q252" s="54">
        <v>7.9000000000000001E-2</v>
      </c>
      <c r="R252" s="54">
        <v>7.81</v>
      </c>
      <c r="S252" s="55">
        <f t="shared" si="102"/>
        <v>8.0451450837510539</v>
      </c>
      <c r="T252" s="55">
        <f t="shared" si="122"/>
        <v>7.9994509306939747</v>
      </c>
      <c r="U252" s="55">
        <f t="shared" si="112"/>
        <v>7.947116141505056</v>
      </c>
      <c r="V252" s="55">
        <f t="shared" si="113"/>
        <v>7.8860418309813261</v>
      </c>
      <c r="W252" s="55">
        <f t="shared" si="114"/>
        <v>8.0456585841800905</v>
      </c>
      <c r="X252" s="41">
        <f t="shared" si="115"/>
        <v>7.9994993235433771</v>
      </c>
      <c r="Y252" s="41">
        <f t="shared" si="116"/>
        <v>8.0021751975815896</v>
      </c>
      <c r="Z252" s="30">
        <f t="shared" si="103"/>
        <v>-6.3222396405644169E-3</v>
      </c>
      <c r="AA252" s="30">
        <f t="shared" si="104"/>
        <v>5.7963474645149879E-2</v>
      </c>
      <c r="AB252" s="30">
        <f t="shared" si="105"/>
        <v>-5.1507351546563248E-10</v>
      </c>
      <c r="AC252" s="30">
        <f t="shared" si="106"/>
        <v>-6.530509192544415E-19</v>
      </c>
      <c r="AD252" s="30">
        <f t="shared" si="117"/>
        <v>1.0011535149326037E-8</v>
      </c>
      <c r="AE252" s="30">
        <f t="shared" si="118"/>
        <v>-5.9691917331135295E-3</v>
      </c>
      <c r="AF252" s="30">
        <f t="shared" si="107"/>
        <v>5.8316522552600766E-2</v>
      </c>
      <c r="AG252" s="30">
        <f t="shared" si="108"/>
        <v>-5.1461870165713262E-10</v>
      </c>
      <c r="AH252" s="30">
        <f t="shared" si="109"/>
        <v>-6.530509192544415E-19</v>
      </c>
      <c r="AI252" s="30">
        <f t="shared" si="119"/>
        <v>9.9500394448419002E-9</v>
      </c>
    </row>
    <row r="253" spans="1:35" x14ac:dyDescent="0.3">
      <c r="A253" s="39">
        <v>330.0534722222219</v>
      </c>
      <c r="B253">
        <v>7.6</v>
      </c>
      <c r="C253">
        <v>7.84</v>
      </c>
      <c r="D253" s="39">
        <v>124.5</v>
      </c>
      <c r="E253" s="39"/>
      <c r="F253" s="39"/>
      <c r="G253" s="39">
        <v>330</v>
      </c>
      <c r="H253" s="40">
        <f t="shared" si="110"/>
        <v>7.5999999999999998E-2</v>
      </c>
      <c r="I253" s="41">
        <f t="shared" si="111"/>
        <v>7.84</v>
      </c>
      <c r="J253" s="39">
        <f t="shared" si="128"/>
        <v>582.38237368256807</v>
      </c>
      <c r="K253">
        <v>4.9000000000000002E-2</v>
      </c>
      <c r="L253">
        <v>8.0500000000000007</v>
      </c>
      <c r="M253" s="29">
        <f t="shared" si="127"/>
        <v>6.4285714285714293E-2</v>
      </c>
      <c r="N253" s="29">
        <f t="shared" si="127"/>
        <v>5.7142857142857148E-2</v>
      </c>
      <c r="O253" s="29">
        <f t="shared" si="127"/>
        <v>4.9999999999999996E-2</v>
      </c>
      <c r="P253" s="29">
        <f t="shared" si="127"/>
        <v>4.2857142857142858E-2</v>
      </c>
      <c r="Q253" s="54">
        <v>7.5999999999999998E-2</v>
      </c>
      <c r="R253" s="54">
        <v>7.84</v>
      </c>
      <c r="S253" s="55">
        <f t="shared" si="102"/>
        <v>8.060064464162835</v>
      </c>
      <c r="T253" s="55">
        <f t="shared" si="122"/>
        <v>8.0145199866347294</v>
      </c>
      <c r="U253" s="55">
        <f t="shared" si="112"/>
        <v>7.9623456914714579</v>
      </c>
      <c r="V253" s="55">
        <f t="shared" si="113"/>
        <v>7.901444062937137</v>
      </c>
      <c r="W253" s="55">
        <f t="shared" si="114"/>
        <v>8.0605762320184038</v>
      </c>
      <c r="X253" s="41">
        <f t="shared" si="115"/>
        <v>8.0135412239461363</v>
      </c>
      <c r="Y253" s="41">
        <f t="shared" si="116"/>
        <v>8.0162093365522562</v>
      </c>
      <c r="Z253" s="30">
        <f t="shared" si="103"/>
        <v>-6.4317671273965817E-3</v>
      </c>
      <c r="AA253" s="30">
        <f t="shared" si="104"/>
        <v>5.7853947158317709E-2</v>
      </c>
      <c r="AB253" s="30">
        <f t="shared" si="105"/>
        <v>-4.9596414990715166E-10</v>
      </c>
      <c r="AC253" s="30">
        <f t="shared" si="106"/>
        <v>-6.2825151725743745E-19</v>
      </c>
      <c r="AD253" s="30">
        <f t="shared" si="117"/>
        <v>9.6930125726463632E-9</v>
      </c>
      <c r="AE253" s="30">
        <f t="shared" si="118"/>
        <v>-6.0807258514124626E-3</v>
      </c>
      <c r="AF253" s="30">
        <f t="shared" si="107"/>
        <v>5.820498843430183E-2</v>
      </c>
      <c r="AG253" s="30">
        <f t="shared" si="108"/>
        <v>-4.955119211407394E-10</v>
      </c>
      <c r="AH253" s="30">
        <f t="shared" si="109"/>
        <v>-6.2825151725743745E-19</v>
      </c>
      <c r="AI253" s="30">
        <f t="shared" si="119"/>
        <v>9.6336455531002092E-9</v>
      </c>
    </row>
    <row r="254" spans="1:35" x14ac:dyDescent="0.3">
      <c r="A254" s="39">
        <v>331.06180555555329</v>
      </c>
      <c r="B254">
        <v>7.9</v>
      </c>
      <c r="C254">
        <v>7.83</v>
      </c>
      <c r="D254" s="39"/>
      <c r="E254" s="39"/>
      <c r="F254" s="39"/>
      <c r="G254" s="39">
        <v>331</v>
      </c>
      <c r="H254" s="40">
        <f t="shared" si="110"/>
        <v>7.9000000000000001E-2</v>
      </c>
      <c r="I254" s="41">
        <f t="shared" si="111"/>
        <v>7.83</v>
      </c>
      <c r="J254" s="39">
        <f t="shared" si="128"/>
        <v>586.85035607200325</v>
      </c>
      <c r="K254">
        <v>5.3999999999999999E-2</v>
      </c>
      <c r="L254">
        <v>7.96</v>
      </c>
      <c r="M254" s="29">
        <f t="shared" si="127"/>
        <v>6.4285714285714293E-2</v>
      </c>
      <c r="N254" s="29">
        <f t="shared" si="127"/>
        <v>5.7142857142857148E-2</v>
      </c>
      <c r="O254" s="29">
        <f t="shared" si="127"/>
        <v>4.9999999999999996E-2</v>
      </c>
      <c r="P254" s="29">
        <f t="shared" si="127"/>
        <v>4.2857142857142858E-2</v>
      </c>
      <c r="Q254" s="54">
        <v>7.9000000000000001E-2</v>
      </c>
      <c r="R254" s="54">
        <v>7.83</v>
      </c>
      <c r="S254" s="55">
        <f t="shared" si="102"/>
        <v>8.0451450837510539</v>
      </c>
      <c r="T254" s="55">
        <f t="shared" si="122"/>
        <v>7.9994509306939747</v>
      </c>
      <c r="U254" s="55">
        <f t="shared" si="112"/>
        <v>7.947116141505056</v>
      </c>
      <c r="V254" s="55">
        <f t="shared" si="113"/>
        <v>7.8860418309813261</v>
      </c>
      <c r="W254" s="55">
        <f t="shared" si="114"/>
        <v>8.0456585841800905</v>
      </c>
      <c r="X254" s="41">
        <f t="shared" si="115"/>
        <v>7.9994993235433771</v>
      </c>
      <c r="Y254" s="41">
        <f t="shared" si="116"/>
        <v>8.0021751975815896</v>
      </c>
      <c r="Z254" s="30">
        <f t="shared" si="103"/>
        <v>-6.3222396405644169E-3</v>
      </c>
      <c r="AA254" s="30">
        <f t="shared" si="104"/>
        <v>5.7963474645149879E-2</v>
      </c>
      <c r="AB254" s="30">
        <f t="shared" si="105"/>
        <v>-5.1507351546563248E-10</v>
      </c>
      <c r="AC254" s="30">
        <f t="shared" si="106"/>
        <v>-6.530509192544415E-19</v>
      </c>
      <c r="AD254" s="30">
        <f t="shared" si="117"/>
        <v>1.0011535149326037E-8</v>
      </c>
      <c r="AE254" s="30">
        <f t="shared" si="118"/>
        <v>-5.9691917331135295E-3</v>
      </c>
      <c r="AF254" s="30">
        <f t="shared" si="107"/>
        <v>5.8316522552600766E-2</v>
      </c>
      <c r="AG254" s="30">
        <f t="shared" si="108"/>
        <v>-5.1461870165713262E-10</v>
      </c>
      <c r="AH254" s="30">
        <f t="shared" si="109"/>
        <v>-6.530509192544415E-19</v>
      </c>
      <c r="AI254" s="30">
        <f t="shared" si="119"/>
        <v>9.9500394448419002E-9</v>
      </c>
    </row>
    <row r="255" spans="1:35" x14ac:dyDescent="0.3">
      <c r="A255" s="39">
        <v>332.06111111111386</v>
      </c>
      <c r="B255">
        <v>6.5</v>
      </c>
      <c r="C255">
        <v>7.87</v>
      </c>
      <c r="D255" s="39">
        <v>282.39999999999998</v>
      </c>
      <c r="E255" s="39"/>
      <c r="F255" s="39"/>
      <c r="G255" s="39">
        <v>332</v>
      </c>
      <c r="H255" s="40">
        <f t="shared" si="110"/>
        <v>6.5000000000000002E-2</v>
      </c>
      <c r="I255" s="41">
        <f t="shared" si="111"/>
        <v>7.87</v>
      </c>
      <c r="J255" s="39">
        <f t="shared" si="128"/>
        <v>591.31833846143843</v>
      </c>
      <c r="K255">
        <v>5.8000000000000003E-2</v>
      </c>
      <c r="L255">
        <v>7.88</v>
      </c>
      <c r="M255" s="29">
        <f t="shared" si="127"/>
        <v>6.4285714285714293E-2</v>
      </c>
      <c r="N255" s="29">
        <f t="shared" si="127"/>
        <v>5.7142857142857148E-2</v>
      </c>
      <c r="O255" s="29">
        <f t="shared" si="127"/>
        <v>4.9999999999999996E-2</v>
      </c>
      <c r="P255" s="29">
        <f t="shared" si="127"/>
        <v>4.2857142857142858E-2</v>
      </c>
      <c r="Q255" s="54">
        <v>6.5000000000000002E-2</v>
      </c>
      <c r="R255" s="54">
        <v>7.87</v>
      </c>
      <c r="S255" s="55">
        <f t="shared" si="102"/>
        <v>8.1197908559899759</v>
      </c>
      <c r="T255" s="55">
        <f t="shared" si="122"/>
        <v>8.0748749734686776</v>
      </c>
      <c r="U255" s="55">
        <f t="shared" si="112"/>
        <v>8.0233776633215648</v>
      </c>
      <c r="V255" s="55">
        <f t="shared" si="113"/>
        <v>7.963207960854791</v>
      </c>
      <c r="W255" s="55">
        <f t="shared" si="114"/>
        <v>8.1202953627669547</v>
      </c>
      <c r="X255" s="41">
        <f t="shared" si="115"/>
        <v>8.0699079333032913</v>
      </c>
      <c r="Y255" s="41">
        <f t="shared" si="116"/>
        <v>8.0725218021300496</v>
      </c>
      <c r="Z255" s="30">
        <f t="shared" si="103"/>
        <v>-6.8425210633325066E-3</v>
      </c>
      <c r="AA255" s="30">
        <f t="shared" si="104"/>
        <v>5.7443193222381783E-2</v>
      </c>
      <c r="AB255" s="30">
        <f t="shared" si="105"/>
        <v>-4.2590826773524615E-10</v>
      </c>
      <c r="AC255" s="30">
        <f t="shared" si="106"/>
        <v>-5.3732037660175568E-19</v>
      </c>
      <c r="AD255" s="30">
        <f t="shared" si="117"/>
        <v>8.5131849127615895E-9</v>
      </c>
      <c r="AE255" s="30">
        <f t="shared" si="118"/>
        <v>-6.5024870225354209E-3</v>
      </c>
      <c r="AF255" s="30">
        <f t="shared" si="107"/>
        <v>5.7783227263178874E-2</v>
      </c>
      <c r="AG255" s="30">
        <f t="shared" si="108"/>
        <v>-4.2547021903462887E-10</v>
      </c>
      <c r="AH255" s="30">
        <f t="shared" si="109"/>
        <v>-5.3732037660175568E-19</v>
      </c>
      <c r="AI255" s="30">
        <f t="shared" si="119"/>
        <v>8.4621008692866439E-9</v>
      </c>
    </row>
    <row r="256" spans="1:35" x14ac:dyDescent="0.3">
      <c r="A256" s="39">
        <v>333.06180555555329</v>
      </c>
      <c r="B256">
        <v>7.1</v>
      </c>
      <c r="C256">
        <v>7.75</v>
      </c>
      <c r="D256" s="39"/>
      <c r="E256" s="39"/>
      <c r="F256" s="39"/>
      <c r="G256" s="39">
        <v>333</v>
      </c>
      <c r="H256" s="40">
        <f t="shared" si="110"/>
        <v>7.0999999999999994E-2</v>
      </c>
      <c r="I256" s="41">
        <f t="shared" si="111"/>
        <v>7.75</v>
      </c>
      <c r="J256" s="39">
        <f t="shared" si="128"/>
        <v>595.78632085087372</v>
      </c>
      <c r="K256">
        <v>5.8999999999999997E-2</v>
      </c>
      <c r="L256">
        <v>7.91</v>
      </c>
      <c r="M256" s="29">
        <f t="shared" si="127"/>
        <v>6.4285714285714293E-2</v>
      </c>
      <c r="N256" s="29">
        <f t="shared" si="127"/>
        <v>5.7142857142857148E-2</v>
      </c>
      <c r="O256" s="29">
        <f t="shared" si="127"/>
        <v>4.9999999999999996E-2</v>
      </c>
      <c r="P256" s="29">
        <f t="shared" si="127"/>
        <v>4.2857142857142858E-2</v>
      </c>
      <c r="Q256" s="54">
        <v>7.0999999999999994E-2</v>
      </c>
      <c r="R256" s="54">
        <v>7.75</v>
      </c>
      <c r="S256" s="55">
        <f t="shared" si="102"/>
        <v>8.0861665814946075</v>
      </c>
      <c r="T256" s="55">
        <f t="shared" si="122"/>
        <v>8.0408910450559805</v>
      </c>
      <c r="U256" s="55">
        <f t="shared" si="112"/>
        <v>7.9890058126432564</v>
      </c>
      <c r="V256" s="55">
        <f t="shared" si="113"/>
        <v>7.9284160101128514</v>
      </c>
      <c r="W256" s="55">
        <f t="shared" si="114"/>
        <v>8.0866752397459578</v>
      </c>
      <c r="X256" s="41">
        <f t="shared" si="115"/>
        <v>8.0381457885548837</v>
      </c>
      <c r="Y256" s="41">
        <f t="shared" si="116"/>
        <v>8.0407944708674606</v>
      </c>
      <c r="Z256" s="30">
        <f t="shared" si="103"/>
        <v>-6.6166490538418646E-3</v>
      </c>
      <c r="AA256" s="30">
        <f t="shared" si="104"/>
        <v>5.766906523187243E-2</v>
      </c>
      <c r="AB256" s="30">
        <f t="shared" si="105"/>
        <v>-4.6411821680886042E-10</v>
      </c>
      <c r="AC256" s="30">
        <f t="shared" si="106"/>
        <v>-5.8691918059576379E-19</v>
      </c>
      <c r="AD256" s="30">
        <f t="shared" si="117"/>
        <v>9.1591297517663254E-9</v>
      </c>
      <c r="AE256" s="30">
        <f t="shared" si="118"/>
        <v>-6.2698729322661958E-3</v>
      </c>
      <c r="AF256" s="30">
        <f t="shared" si="107"/>
        <v>5.8015841353448096E-2</v>
      </c>
      <c r="AG256" s="30">
        <f t="shared" si="108"/>
        <v>-4.6367148262570266E-10</v>
      </c>
      <c r="AH256" s="30">
        <f t="shared" si="109"/>
        <v>-5.8691918059576379E-19</v>
      </c>
      <c r="AI256" s="30">
        <f t="shared" si="119"/>
        <v>9.1034398946689485E-9</v>
      </c>
    </row>
    <row r="257" spans="1:35" x14ac:dyDescent="0.3">
      <c r="A257" s="39">
        <v>334.05972222222044</v>
      </c>
      <c r="B257">
        <v>7.7</v>
      </c>
      <c r="C257">
        <v>7.81</v>
      </c>
      <c r="D257" s="39"/>
      <c r="E257" s="39"/>
      <c r="F257" s="39"/>
      <c r="G257" s="39">
        <v>334</v>
      </c>
      <c r="H257" s="40">
        <f t="shared" si="110"/>
        <v>7.6999999999999999E-2</v>
      </c>
      <c r="I257" s="41">
        <f t="shared" si="111"/>
        <v>7.81</v>
      </c>
      <c r="J257" s="39">
        <f t="shared" si="128"/>
        <v>600.2543032403089</v>
      </c>
      <c r="K257">
        <v>6.7000000000000004E-2</v>
      </c>
      <c r="L257">
        <v>7.84</v>
      </c>
      <c r="M257" s="29">
        <f t="shared" ref="M257:P272" si="129">M256</f>
        <v>6.4285714285714293E-2</v>
      </c>
      <c r="N257" s="29">
        <f t="shared" si="129"/>
        <v>5.7142857142857148E-2</v>
      </c>
      <c r="O257" s="29">
        <f t="shared" si="129"/>
        <v>4.9999999999999996E-2</v>
      </c>
      <c r="P257" s="29">
        <f t="shared" si="129"/>
        <v>4.2857142857142858E-2</v>
      </c>
      <c r="Q257" s="54">
        <v>7.6999999999999999E-2</v>
      </c>
      <c r="R257" s="54">
        <v>7.81</v>
      </c>
      <c r="S257" s="55">
        <f t="shared" si="102"/>
        <v>8.05503252798189</v>
      </c>
      <c r="T257" s="55">
        <f t="shared" si="122"/>
        <v>8.0094372394291042</v>
      </c>
      <c r="U257" s="55">
        <f t="shared" si="112"/>
        <v>7.957208430075438</v>
      </c>
      <c r="V257" s="55">
        <f t="shared" si="113"/>
        <v>7.8962481113406495</v>
      </c>
      <c r="W257" s="55">
        <f t="shared" si="114"/>
        <v>8.0555448838434547</v>
      </c>
      <c r="X257" s="41">
        <f t="shared" si="115"/>
        <v>8.0088034557319681</v>
      </c>
      <c r="Y257" s="41">
        <f t="shared" si="116"/>
        <v>8.0114744704696221</v>
      </c>
      <c r="Z257" s="30">
        <f t="shared" si="103"/>
        <v>-6.395143056489954E-3</v>
      </c>
      <c r="AA257" s="30">
        <f t="shared" si="104"/>
        <v>5.7890571229224336E-2</v>
      </c>
      <c r="AB257" s="30">
        <f t="shared" si="105"/>
        <v>-5.0233379039565516E-10</v>
      </c>
      <c r="AC257" s="30">
        <f t="shared" si="106"/>
        <v>-6.365179845897721E-19</v>
      </c>
      <c r="AD257" s="30">
        <f t="shared" si="117"/>
        <v>9.7993336362022752E-9</v>
      </c>
      <c r="AE257" s="30">
        <f t="shared" si="118"/>
        <v>-6.0433881611850508E-3</v>
      </c>
      <c r="AF257" s="30">
        <f t="shared" si="107"/>
        <v>5.8242326124529245E-2</v>
      </c>
      <c r="AG257" s="30">
        <f t="shared" si="108"/>
        <v>-5.0188064230947275E-10</v>
      </c>
      <c r="AH257" s="30">
        <f t="shared" si="109"/>
        <v>-6.365179845897721E-19</v>
      </c>
      <c r="AI257" s="30">
        <f t="shared" si="119"/>
        <v>9.7392503477345624E-9</v>
      </c>
    </row>
    <row r="258" spans="1:35" x14ac:dyDescent="0.3">
      <c r="A258" s="39">
        <v>335.0534722222219</v>
      </c>
      <c r="B258">
        <v>5.6</v>
      </c>
      <c r="C258">
        <v>7.88</v>
      </c>
      <c r="D258" s="39"/>
      <c r="E258" s="39"/>
      <c r="F258" s="39"/>
      <c r="G258" s="39">
        <v>335</v>
      </c>
      <c r="H258" s="40">
        <f t="shared" si="110"/>
        <v>5.5999999999999994E-2</v>
      </c>
      <c r="I258" s="41">
        <f t="shared" si="111"/>
        <v>7.88</v>
      </c>
      <c r="J258" s="39">
        <f t="shared" si="128"/>
        <v>604.72228562974408</v>
      </c>
      <c r="K258">
        <v>6.2E-2</v>
      </c>
      <c r="L258">
        <v>7.89</v>
      </c>
      <c r="M258" s="29">
        <f t="shared" si="129"/>
        <v>6.4285714285714293E-2</v>
      </c>
      <c r="N258" s="29">
        <f t="shared" si="129"/>
        <v>5.7142857142857148E-2</v>
      </c>
      <c r="O258" s="29">
        <f t="shared" si="129"/>
        <v>4.9999999999999996E-2</v>
      </c>
      <c r="P258" s="29">
        <f t="shared" si="129"/>
        <v>4.2857142857142858E-2</v>
      </c>
      <c r="Q258" s="54">
        <v>5.6000000000000001E-2</v>
      </c>
      <c r="R258" s="54">
        <v>7.88</v>
      </c>
      <c r="S258" s="55">
        <f t="shared" si="102"/>
        <v>8.1759091156900485</v>
      </c>
      <c r="T258" s="55">
        <f t="shared" si="122"/>
        <v>8.1316261029565773</v>
      </c>
      <c r="U258" s="55">
        <f t="shared" si="112"/>
        <v>8.0808151316491195</v>
      </c>
      <c r="V258" s="55">
        <f t="shared" si="113"/>
        <v>8.0213932224850151</v>
      </c>
      <c r="W258" s="55">
        <f t="shared" si="114"/>
        <v>8.1764063362228434</v>
      </c>
      <c r="X258" s="41">
        <f t="shared" si="115"/>
        <v>8.1230709835759818</v>
      </c>
      <c r="Y258" s="41">
        <f t="shared" si="116"/>
        <v>8.1256066535078837</v>
      </c>
      <c r="Z258" s="30">
        <f t="shared" si="103"/>
        <v>-7.1900965255638546E-3</v>
      </c>
      <c r="AA258" s="30">
        <f t="shared" si="104"/>
        <v>5.7095617760150437E-2</v>
      </c>
      <c r="AB258" s="30">
        <f t="shared" si="105"/>
        <v>-3.6860463878577418E-10</v>
      </c>
      <c r="AC258" s="30">
        <f t="shared" si="106"/>
        <v>-4.6292217061074331E-19</v>
      </c>
      <c r="AD258" s="30">
        <f t="shared" si="117"/>
        <v>7.5323244105045801E-9</v>
      </c>
      <c r="AE258" s="30">
        <f t="shared" si="118"/>
        <v>-6.8638330102160743E-3</v>
      </c>
      <c r="AF258" s="30">
        <f t="shared" si="107"/>
        <v>5.7421881275498216E-2</v>
      </c>
      <c r="AG258" s="30">
        <f t="shared" si="108"/>
        <v>-3.6818432995839356E-10</v>
      </c>
      <c r="AH258" s="30">
        <f t="shared" si="109"/>
        <v>-4.6292217061074331E-19</v>
      </c>
      <c r="AI258" s="30">
        <f t="shared" si="119"/>
        <v>7.4884743489031821E-9</v>
      </c>
    </row>
    <row r="259" spans="1:35" x14ac:dyDescent="0.3">
      <c r="A259" s="39">
        <v>336.05555555555475</v>
      </c>
      <c r="B259">
        <v>4.7</v>
      </c>
      <c r="C259">
        <v>8.0299999999999994</v>
      </c>
      <c r="D259" s="39"/>
      <c r="E259" s="39">
        <v>600.99307692307696</v>
      </c>
      <c r="F259" s="39">
        <v>617.38745911528144</v>
      </c>
      <c r="G259" s="39">
        <v>336</v>
      </c>
      <c r="H259" s="40">
        <f t="shared" si="110"/>
        <v>4.7E-2</v>
      </c>
      <c r="I259" s="41">
        <f t="shared" si="111"/>
        <v>8.0299999999999994</v>
      </c>
      <c r="J259" s="42">
        <f>AVERAGE(E259:F259)</f>
        <v>609.19026801917926</v>
      </c>
      <c r="K259">
        <v>5.0999999999999997E-2</v>
      </c>
      <c r="L259">
        <v>7.98</v>
      </c>
      <c r="M259" s="29">
        <f t="shared" si="129"/>
        <v>6.4285714285714293E-2</v>
      </c>
      <c r="N259" s="29">
        <f t="shared" si="129"/>
        <v>5.7142857142857148E-2</v>
      </c>
      <c r="O259" s="29">
        <f t="shared" si="129"/>
        <v>4.9999999999999996E-2</v>
      </c>
      <c r="P259" s="29">
        <f t="shared" si="129"/>
        <v>4.2857142857142858E-2</v>
      </c>
      <c r="Q259" s="54">
        <v>4.7E-2</v>
      </c>
      <c r="R259" s="54">
        <v>8.0299999999999994</v>
      </c>
      <c r="S259" s="55">
        <f t="shared" si="102"/>
        <v>8.2408119806378348</v>
      </c>
      <c r="T259" s="55">
        <f t="shared" si="122"/>
        <v>8.1973099140518659</v>
      </c>
      <c r="U259" s="55">
        <f t="shared" si="112"/>
        <v>8.1473522860622207</v>
      </c>
      <c r="V259" s="55">
        <f t="shared" si="113"/>
        <v>8.0888680528715895</v>
      </c>
      <c r="W259" s="55">
        <f t="shared" si="114"/>
        <v>8.2413002423015893</v>
      </c>
      <c r="X259" s="41">
        <f t="shared" si="115"/>
        <v>8.1847585659184467</v>
      </c>
      <c r="Y259" s="41">
        <f t="shared" si="116"/>
        <v>8.1871809856545177</v>
      </c>
      <c r="Z259" s="30">
        <f t="shared" si="103"/>
        <v>-7.5492452442413533E-3</v>
      </c>
      <c r="AA259" s="30">
        <f t="shared" si="104"/>
        <v>5.6736469041472941E-2</v>
      </c>
      <c r="AB259" s="30">
        <f t="shared" si="105"/>
        <v>-3.1131591907873058E-10</v>
      </c>
      <c r="AC259" s="30">
        <f t="shared" si="106"/>
        <v>-3.8852396461973099E-19</v>
      </c>
      <c r="AD259" s="30">
        <f t="shared" si="117"/>
        <v>6.5349374357196459E-9</v>
      </c>
      <c r="AE259" s="30">
        <f t="shared" si="118"/>
        <v>-7.2416907110680129E-3</v>
      </c>
      <c r="AF259" s="30">
        <f t="shared" si="107"/>
        <v>5.7044023574646281E-2</v>
      </c>
      <c r="AG259" s="30">
        <f t="shared" si="108"/>
        <v>-3.1091971208924885E-10</v>
      </c>
      <c r="AH259" s="30">
        <f t="shared" si="109"/>
        <v>-3.8852396461973099E-19</v>
      </c>
      <c r="AI259" s="30">
        <f t="shared" si="119"/>
        <v>6.4985881507651779E-9</v>
      </c>
    </row>
    <row r="260" spans="1:35" x14ac:dyDescent="0.3">
      <c r="A260" s="39">
        <v>337.0583333333343</v>
      </c>
      <c r="B260">
        <v>4.2</v>
      </c>
      <c r="C260">
        <v>7.95</v>
      </c>
      <c r="D260" s="39">
        <v>364.8</v>
      </c>
      <c r="E260" s="39"/>
      <c r="F260" s="39"/>
      <c r="G260" s="39">
        <v>337</v>
      </c>
      <c r="H260" s="40">
        <f t="shared" si="110"/>
        <v>4.2000000000000003E-2</v>
      </c>
      <c r="I260" s="41">
        <f t="shared" si="111"/>
        <v>7.95</v>
      </c>
      <c r="J260" s="39">
        <f>$J$259+($J$268-$J$259)*(G260-$G$259)/($G$268-$G$259)</f>
        <v>613.84035339271361</v>
      </c>
      <c r="K260">
        <v>4.8000000000000001E-2</v>
      </c>
      <c r="L260">
        <v>7.93</v>
      </c>
      <c r="M260" s="29">
        <f t="shared" si="129"/>
        <v>6.4285714285714293E-2</v>
      </c>
      <c r="N260" s="29">
        <f t="shared" si="129"/>
        <v>5.7142857142857148E-2</v>
      </c>
      <c r="O260" s="29">
        <f t="shared" si="129"/>
        <v>4.9999999999999996E-2</v>
      </c>
      <c r="P260" s="29">
        <f t="shared" si="129"/>
        <v>4.2857142857142858E-2</v>
      </c>
      <c r="Q260" s="54">
        <v>4.2000000000000003E-2</v>
      </c>
      <c r="R260" s="54">
        <v>7.95</v>
      </c>
      <c r="S260" s="55">
        <f t="shared" si="102"/>
        <v>8.2818469990098862</v>
      </c>
      <c r="T260" s="55">
        <f t="shared" si="122"/>
        <v>8.238864206485367</v>
      </c>
      <c r="U260" s="55">
        <f t="shared" si="112"/>
        <v>8.1894778243477457</v>
      </c>
      <c r="V260" s="55">
        <f t="shared" si="113"/>
        <v>8.1316261029565773</v>
      </c>
      <c r="W260" s="55">
        <f t="shared" si="114"/>
        <v>8.2823293225892503</v>
      </c>
      <c r="X260" s="41">
        <f t="shared" si="115"/>
        <v>8.2238500648912787</v>
      </c>
      <c r="Y260" s="41">
        <f t="shared" si="116"/>
        <v>8.2261926872397382</v>
      </c>
      <c r="Z260" s="30">
        <f t="shared" si="103"/>
        <v>-7.7543714401976278E-3</v>
      </c>
      <c r="AA260" s="30">
        <f t="shared" si="104"/>
        <v>5.6531342845516669E-2</v>
      </c>
      <c r="AB260" s="30">
        <f t="shared" si="105"/>
        <v>-2.7949606565156129E-10</v>
      </c>
      <c r="AC260" s="30">
        <f t="shared" si="106"/>
        <v>-3.4719162795805753E-19</v>
      </c>
      <c r="AD260" s="30">
        <f t="shared" si="117"/>
        <v>5.9724144164310324E-9</v>
      </c>
      <c r="AE260" s="30">
        <f t="shared" si="118"/>
        <v>-7.4596070931210691E-3</v>
      </c>
      <c r="AF260" s="30">
        <f t="shared" si="107"/>
        <v>5.6826107192593227E-2</v>
      </c>
      <c r="AG260" s="30">
        <f t="shared" si="108"/>
        <v>-2.7911633561358482E-10</v>
      </c>
      <c r="AH260" s="30">
        <f t="shared" si="109"/>
        <v>-3.4719162795805753E-19</v>
      </c>
      <c r="AI260" s="30">
        <f t="shared" si="119"/>
        <v>5.9402854228890361E-9</v>
      </c>
    </row>
    <row r="261" spans="1:35" x14ac:dyDescent="0.3">
      <c r="A261" s="39">
        <v>338.05138888888905</v>
      </c>
      <c r="B261">
        <v>4.3</v>
      </c>
      <c r="C261">
        <v>7.96</v>
      </c>
      <c r="D261" s="39"/>
      <c r="E261" s="39"/>
      <c r="F261" s="39"/>
      <c r="G261" s="39">
        <v>338</v>
      </c>
      <c r="H261" s="40">
        <f t="shared" si="110"/>
        <v>4.2999999999999997E-2</v>
      </c>
      <c r="I261" s="41">
        <f t="shared" si="111"/>
        <v>7.96</v>
      </c>
      <c r="J261" s="39">
        <f t="shared" ref="J261:J267" si="130">$J$259+($J$268-$J$259)*(G261-$G$259)/($G$268-$G$259)</f>
        <v>618.49043876624808</v>
      </c>
      <c r="K261">
        <v>0.05</v>
      </c>
      <c r="L261">
        <v>7.91</v>
      </c>
      <c r="M261" s="29">
        <f t="shared" si="129"/>
        <v>6.4285714285714293E-2</v>
      </c>
      <c r="N261" s="29">
        <f t="shared" si="129"/>
        <v>5.7142857142857148E-2</v>
      </c>
      <c r="O261" s="29">
        <f t="shared" si="129"/>
        <v>4.9999999999999996E-2</v>
      </c>
      <c r="P261" s="29">
        <f t="shared" si="129"/>
        <v>4.2857142857142858E-2</v>
      </c>
      <c r="Q261" s="54">
        <v>4.2999999999999997E-2</v>
      </c>
      <c r="R261" s="54">
        <v>7.96</v>
      </c>
      <c r="S261" s="55">
        <f t="shared" ref="S261:S311" si="131">-LOG10(($AS$15*Q261+(($AS$15*Q261)^2-4*M261*(-$AS$15*Q261*10^(-8.89)))^0.5)/(2*M261))</f>
        <v>8.2733040497485639</v>
      </c>
      <c r="T261" s="55">
        <f t="shared" si="122"/>
        <v>8.2302115997252994</v>
      </c>
      <c r="U261" s="55">
        <f t="shared" si="112"/>
        <v>8.1807043338478955</v>
      </c>
      <c r="V261" s="55">
        <f t="shared" si="113"/>
        <v>8.1227184461940318</v>
      </c>
      <c r="W261" s="55">
        <f t="shared" si="114"/>
        <v>8.2737876260715879</v>
      </c>
      <c r="X261" s="41">
        <f t="shared" si="115"/>
        <v>8.2157069588830538</v>
      </c>
      <c r="Y261" s="41">
        <f t="shared" si="116"/>
        <v>8.2180665639992352</v>
      </c>
      <c r="Z261" s="30">
        <f t="shared" ref="Z261:Z311" si="132">$AN$10*(1/($AM$4/10^(-S261)+1)-1/($AM$4/10^(-$AL$16)+1))</f>
        <v>-7.7130010398683696E-3</v>
      </c>
      <c r="AA261" s="30">
        <f t="shared" ref="AA261:AA311" si="133">M261+Z261</f>
        <v>5.6572713245845924E-2</v>
      </c>
      <c r="AB261" s="30">
        <f t="shared" ref="AB261:AB311" si="134">Z261*10^(-8.89)-$AS$15*Q261</f>
        <v>-2.8585959168331386E-10</v>
      </c>
      <c r="AC261" s="30">
        <f t="shared" ref="AC261:AC311" si="135">-$AS$15*Q261*10^(-8.89)</f>
        <v>-3.5545809529039219E-19</v>
      </c>
      <c r="AD261" s="30">
        <f t="shared" si="117"/>
        <v>6.0854548012264216E-9</v>
      </c>
      <c r="AE261" s="30">
        <f t="shared" si="118"/>
        <v>-7.4155321712098378E-3</v>
      </c>
      <c r="AF261" s="30">
        <f t="shared" ref="AF261:AF311" si="136">M261+AE261</f>
        <v>5.6870182114504453E-2</v>
      </c>
      <c r="AG261" s="30">
        <f t="shared" ref="AG261:AG311" si="137">AE261*10^(-8.89)-$AS$15*Q261</f>
        <v>-2.8547637754662184E-10</v>
      </c>
      <c r="AH261" s="30">
        <f t="shared" ref="AH261:AH311" si="138">-$AS$15*Q261*10^(-8.89)</f>
        <v>-3.5545809529039219E-19</v>
      </c>
      <c r="AI261" s="30">
        <f t="shared" si="119"/>
        <v>6.0524810170831554E-9</v>
      </c>
    </row>
    <row r="262" spans="1:35" x14ac:dyDescent="0.3">
      <c r="A262" s="39">
        <v>339.07361111111095</v>
      </c>
      <c r="B262">
        <v>4.3</v>
      </c>
      <c r="C262">
        <v>8</v>
      </c>
      <c r="D262" s="39"/>
      <c r="E262" s="39"/>
      <c r="F262" s="39"/>
      <c r="G262" s="39">
        <v>339</v>
      </c>
      <c r="H262" s="40">
        <f t="shared" ref="H262:H305" si="139">B262/100</f>
        <v>4.2999999999999997E-2</v>
      </c>
      <c r="I262" s="41">
        <f t="shared" ref="I262:I305" si="140">C262</f>
        <v>8</v>
      </c>
      <c r="J262" s="39">
        <f t="shared" si="130"/>
        <v>623.14052413978243</v>
      </c>
      <c r="K262">
        <v>5.3999999999999999E-2</v>
      </c>
      <c r="L262">
        <v>7.97</v>
      </c>
      <c r="M262" s="29">
        <f t="shared" si="129"/>
        <v>6.4285714285714293E-2</v>
      </c>
      <c r="N262" s="29">
        <f t="shared" si="129"/>
        <v>5.7142857142857148E-2</v>
      </c>
      <c r="O262" s="29">
        <f t="shared" si="129"/>
        <v>4.9999999999999996E-2</v>
      </c>
      <c r="P262" s="29">
        <f t="shared" si="129"/>
        <v>4.2857142857142858E-2</v>
      </c>
      <c r="Q262" s="54">
        <v>4.2999999999999997E-2</v>
      </c>
      <c r="R262" s="54">
        <v>8</v>
      </c>
      <c r="S262" s="55">
        <f t="shared" si="131"/>
        <v>8.2733040497485639</v>
      </c>
      <c r="T262" s="55">
        <f t="shared" si="122"/>
        <v>8.2302115997252994</v>
      </c>
      <c r="U262" s="55">
        <f t="shared" ref="U262:U311" si="141">-LOG10(($AS$15*Q262+(($AS$15*Q262)^2-4*O262*(-$AS$15*Q262*10^(-8.89)))^0.5)/(2*O262))</f>
        <v>8.1807043338478955</v>
      </c>
      <c r="V262" s="55">
        <f t="shared" ref="V262:V311" si="142">-LOG10(($AS$15*Q262+(($AS$15*Q262)^2-4*P262*(-$AS$15*Q262*10^(-8.89)))^0.5)/(2*P262))</f>
        <v>8.1227184461940318</v>
      </c>
      <c r="W262" s="55">
        <f t="shared" ref="W262:W311" si="143">-LOG10(($S$1*Q262+($S$1*$S$1*Q262*Q262+4*$S$1*Q262*10^(-8.89))^0.5)/2)</f>
        <v>8.2737876260715879</v>
      </c>
      <c r="X262" s="41">
        <f t="shared" ref="X262:X311" si="144">-LOG10(AD262)</f>
        <v>8.2157069588830538</v>
      </c>
      <c r="Y262" s="41">
        <f t="shared" ref="Y262:Y311" si="145">-LOG(AI262)</f>
        <v>8.2180665639992352</v>
      </c>
      <c r="Z262" s="30">
        <f t="shared" si="132"/>
        <v>-7.7130010398683696E-3</v>
      </c>
      <c r="AA262" s="30">
        <f t="shared" si="133"/>
        <v>5.6572713245845924E-2</v>
      </c>
      <c r="AB262" s="30">
        <f t="shared" si="134"/>
        <v>-2.8585959168331386E-10</v>
      </c>
      <c r="AC262" s="30">
        <f t="shared" si="135"/>
        <v>-3.5545809529039219E-19</v>
      </c>
      <c r="AD262" s="30">
        <f t="shared" ref="AD262:AD311" si="146">(-AB262+(AB262*AB262-4*AA262*AC262)^0.5)/(2*AA262)</f>
        <v>6.0854548012264216E-9</v>
      </c>
      <c r="AE262" s="30">
        <f t="shared" ref="AE262:AE311" si="147">$AN$10*(1/($AM$4/10^(-X262)+1)-1/($AM$4/10^(-$AL$16)+1))</f>
        <v>-7.4155321712098378E-3</v>
      </c>
      <c r="AF262" s="30">
        <f t="shared" si="136"/>
        <v>5.6870182114504453E-2</v>
      </c>
      <c r="AG262" s="30">
        <f t="shared" si="137"/>
        <v>-2.8547637754662184E-10</v>
      </c>
      <c r="AH262" s="30">
        <f t="shared" si="138"/>
        <v>-3.5545809529039219E-19</v>
      </c>
      <c r="AI262" s="30">
        <f t="shared" ref="AI262:AI311" si="148">(-AG262+(AG262*AG262-4*AF262*AH262)^0.5)/(2*AF262)</f>
        <v>6.0524810170831554E-9</v>
      </c>
    </row>
    <row r="263" spans="1:35" x14ac:dyDescent="0.3">
      <c r="A263" s="39">
        <v>340.06180555555329</v>
      </c>
      <c r="B263">
        <v>5.6</v>
      </c>
      <c r="C263">
        <v>7.9</v>
      </c>
      <c r="D263" s="39"/>
      <c r="E263" s="39"/>
      <c r="F263" s="39"/>
      <c r="G263" s="39">
        <v>340</v>
      </c>
      <c r="H263" s="40">
        <f t="shared" si="139"/>
        <v>5.5999999999999994E-2</v>
      </c>
      <c r="I263" s="41">
        <f t="shared" si="140"/>
        <v>7.9</v>
      </c>
      <c r="J263" s="39">
        <f t="shared" si="130"/>
        <v>627.79060951331678</v>
      </c>
      <c r="K263">
        <v>6.4000000000000001E-2</v>
      </c>
      <c r="L263">
        <v>7.88</v>
      </c>
      <c r="M263" s="29">
        <f t="shared" si="129"/>
        <v>6.4285714285714293E-2</v>
      </c>
      <c r="N263" s="29">
        <f t="shared" si="129"/>
        <v>5.7142857142857148E-2</v>
      </c>
      <c r="O263" s="29">
        <f t="shared" si="129"/>
        <v>4.9999999999999996E-2</v>
      </c>
      <c r="P263" s="29">
        <f t="shared" si="129"/>
        <v>4.2857142857142858E-2</v>
      </c>
      <c r="Q263" s="54">
        <v>5.6000000000000001E-2</v>
      </c>
      <c r="R263" s="54">
        <v>7.9</v>
      </c>
      <c r="S263" s="55">
        <f t="shared" si="131"/>
        <v>8.1759091156900485</v>
      </c>
      <c r="T263" s="55">
        <f t="shared" si="122"/>
        <v>8.1316261029565773</v>
      </c>
      <c r="U263" s="55">
        <f t="shared" si="141"/>
        <v>8.0808151316491195</v>
      </c>
      <c r="V263" s="55">
        <f t="shared" si="142"/>
        <v>8.0213932224850151</v>
      </c>
      <c r="W263" s="55">
        <f t="shared" si="143"/>
        <v>8.1764063362228434</v>
      </c>
      <c r="X263" s="41">
        <f t="shared" si="144"/>
        <v>8.1230709835759818</v>
      </c>
      <c r="Y263" s="41">
        <f t="shared" si="145"/>
        <v>8.1256066535078837</v>
      </c>
      <c r="Z263" s="30">
        <f t="shared" si="132"/>
        <v>-7.1900965255638546E-3</v>
      </c>
      <c r="AA263" s="30">
        <f t="shared" si="133"/>
        <v>5.7095617760150437E-2</v>
      </c>
      <c r="AB263" s="30">
        <f t="shared" si="134"/>
        <v>-3.6860463878577418E-10</v>
      </c>
      <c r="AC263" s="30">
        <f t="shared" si="135"/>
        <v>-4.6292217061074331E-19</v>
      </c>
      <c r="AD263" s="30">
        <f t="shared" si="146"/>
        <v>7.5323244105045801E-9</v>
      </c>
      <c r="AE263" s="30">
        <f t="shared" si="147"/>
        <v>-6.8638330102160743E-3</v>
      </c>
      <c r="AF263" s="30">
        <f t="shared" si="136"/>
        <v>5.7421881275498216E-2</v>
      </c>
      <c r="AG263" s="30">
        <f t="shared" si="137"/>
        <v>-3.6818432995839356E-10</v>
      </c>
      <c r="AH263" s="30">
        <f t="shared" si="138"/>
        <v>-4.6292217061074331E-19</v>
      </c>
      <c r="AI263" s="30">
        <f t="shared" si="148"/>
        <v>7.4884743489031821E-9</v>
      </c>
    </row>
    <row r="264" spans="1:35" x14ac:dyDescent="0.3">
      <c r="A264" s="39">
        <v>341.05208333333576</v>
      </c>
      <c r="B264">
        <v>6</v>
      </c>
      <c r="C264">
        <v>7.89</v>
      </c>
      <c r="D264" s="39">
        <v>383.79999999999995</v>
      </c>
      <c r="E264" s="39"/>
      <c r="F264" s="39"/>
      <c r="G264" s="39">
        <v>341</v>
      </c>
      <c r="H264" s="40">
        <f t="shared" si="139"/>
        <v>0.06</v>
      </c>
      <c r="I264" s="41">
        <f t="shared" si="140"/>
        <v>7.89</v>
      </c>
      <c r="J264" s="39">
        <f t="shared" si="130"/>
        <v>632.44069488685125</v>
      </c>
      <c r="K264">
        <v>6.9000000000000006E-2</v>
      </c>
      <c r="L264">
        <v>7.81</v>
      </c>
      <c r="M264" s="29">
        <f t="shared" si="129"/>
        <v>6.4285714285714293E-2</v>
      </c>
      <c r="N264" s="29">
        <f t="shared" si="129"/>
        <v>5.7142857142857148E-2</v>
      </c>
      <c r="O264" s="29">
        <f t="shared" si="129"/>
        <v>4.9999999999999996E-2</v>
      </c>
      <c r="P264" s="29">
        <f t="shared" si="129"/>
        <v>4.2857142857142858E-2</v>
      </c>
      <c r="Q264" s="54">
        <v>0.06</v>
      </c>
      <c r="R264" s="54">
        <v>7.89</v>
      </c>
      <c r="S264" s="55">
        <f t="shared" si="131"/>
        <v>8.1500318765899369</v>
      </c>
      <c r="T264" s="55">
        <f t="shared" si="122"/>
        <v>8.1054520268102319</v>
      </c>
      <c r="U264" s="55">
        <f t="shared" si="141"/>
        <v>8.0543185525619556</v>
      </c>
      <c r="V264" s="55">
        <f t="shared" si="142"/>
        <v>7.9945445484612616</v>
      </c>
      <c r="W264" s="55">
        <f t="shared" si="143"/>
        <v>8.1505325116450216</v>
      </c>
      <c r="X264" s="41">
        <f t="shared" si="144"/>
        <v>8.0985341208570212</v>
      </c>
      <c r="Y264" s="41">
        <f t="shared" si="145"/>
        <v>8.1011086055231196</v>
      </c>
      <c r="Z264" s="30">
        <f t="shared" si="132"/>
        <v>-7.0342677325131962E-3</v>
      </c>
      <c r="AA264" s="30">
        <f t="shared" si="133"/>
        <v>5.7251446553201094E-2</v>
      </c>
      <c r="AB264" s="30">
        <f t="shared" si="134"/>
        <v>-3.9407117813870621E-10</v>
      </c>
      <c r="AC264" s="30">
        <f t="shared" si="135"/>
        <v>-4.9598803994008212E-19</v>
      </c>
      <c r="AD264" s="30">
        <f t="shared" si="146"/>
        <v>7.9701386979783515E-9</v>
      </c>
      <c r="AE264" s="30">
        <f t="shared" si="147"/>
        <v>-6.7013128960039386E-3</v>
      </c>
      <c r="AF264" s="30">
        <f t="shared" si="136"/>
        <v>5.7584401389710355E-2</v>
      </c>
      <c r="AG264" s="30">
        <f t="shared" si="137"/>
        <v>-3.9364224921983912E-10</v>
      </c>
      <c r="AH264" s="30">
        <f t="shared" si="138"/>
        <v>-4.9598803994008212E-19</v>
      </c>
      <c r="AI264" s="30">
        <f t="shared" si="148"/>
        <v>7.9230317171000759E-9</v>
      </c>
    </row>
    <row r="265" spans="1:35" x14ac:dyDescent="0.3">
      <c r="A265" s="39">
        <v>342.06180555555329</v>
      </c>
      <c r="B265">
        <v>6.1</v>
      </c>
      <c r="C265">
        <v>7.83</v>
      </c>
      <c r="D265" s="39"/>
      <c r="E265" s="39"/>
      <c r="F265" s="39"/>
      <c r="G265" s="39">
        <v>342</v>
      </c>
      <c r="H265" s="40">
        <f t="shared" si="139"/>
        <v>6.0999999999999999E-2</v>
      </c>
      <c r="I265" s="41">
        <f t="shared" si="140"/>
        <v>7.83</v>
      </c>
      <c r="J265" s="39">
        <f t="shared" si="130"/>
        <v>637.0907802603856</v>
      </c>
      <c r="K265">
        <v>6.8000000000000005E-2</v>
      </c>
      <c r="L265">
        <v>7.87</v>
      </c>
      <c r="M265" s="29">
        <f t="shared" si="129"/>
        <v>6.4285714285714293E-2</v>
      </c>
      <c r="N265" s="29">
        <f t="shared" si="129"/>
        <v>5.7142857142857148E-2</v>
      </c>
      <c r="O265" s="29">
        <f t="shared" si="129"/>
        <v>4.9999999999999996E-2</v>
      </c>
      <c r="P265" s="29">
        <f t="shared" si="129"/>
        <v>4.2857142857142858E-2</v>
      </c>
      <c r="Q265" s="54">
        <v>6.0999999999999999E-2</v>
      </c>
      <c r="R265" s="54">
        <v>7.83</v>
      </c>
      <c r="S265" s="55">
        <f t="shared" si="131"/>
        <v>8.1438060537742949</v>
      </c>
      <c r="T265" s="55">
        <f t="shared" si="122"/>
        <v>8.0991560601788901</v>
      </c>
      <c r="U265" s="55">
        <f t="shared" si="141"/>
        <v>8.0479465282176292</v>
      </c>
      <c r="V265" s="55">
        <f t="shared" si="142"/>
        <v>7.9880896718668764</v>
      </c>
      <c r="W265" s="55">
        <f t="shared" si="143"/>
        <v>8.1443074964573725</v>
      </c>
      <c r="X265" s="41">
        <f t="shared" si="144"/>
        <v>8.0926363450144656</v>
      </c>
      <c r="Y265" s="41">
        <f t="shared" si="145"/>
        <v>8.0952194986715185</v>
      </c>
      <c r="Z265" s="30">
        <f t="shared" si="132"/>
        <v>-6.9956533952924751E-3</v>
      </c>
      <c r="AA265" s="30">
        <f t="shared" si="133"/>
        <v>5.7290060890421816E-2</v>
      </c>
      <c r="AB265" s="30">
        <f t="shared" si="134"/>
        <v>-4.0043825466752281E-10</v>
      </c>
      <c r="AC265" s="30">
        <f t="shared" si="135"/>
        <v>-5.0425450727241687E-19</v>
      </c>
      <c r="AD265" s="30">
        <f t="shared" si="146"/>
        <v>8.0791124879051407E-9</v>
      </c>
      <c r="AE265" s="30">
        <f t="shared" si="147"/>
        <v>-6.6611712764501792E-3</v>
      </c>
      <c r="AF265" s="30">
        <f t="shared" si="136"/>
        <v>5.7624543009264118E-2</v>
      </c>
      <c r="AG265" s="30">
        <f t="shared" si="137"/>
        <v>-4.0000735822787485E-10</v>
      </c>
      <c r="AH265" s="30">
        <f t="shared" si="138"/>
        <v>-5.0425450727241687E-19</v>
      </c>
      <c r="AI265" s="30">
        <f t="shared" si="148"/>
        <v>8.0312011114817058E-9</v>
      </c>
    </row>
    <row r="266" spans="1:35" x14ac:dyDescent="0.3">
      <c r="A266" s="39">
        <v>343.04861111110949</v>
      </c>
      <c r="B266">
        <v>6.7</v>
      </c>
      <c r="C266">
        <v>7.86</v>
      </c>
      <c r="D266" s="39"/>
      <c r="E266" s="39"/>
      <c r="F266" s="39"/>
      <c r="G266" s="39">
        <v>343</v>
      </c>
      <c r="H266" s="40">
        <f t="shared" si="139"/>
        <v>6.7000000000000004E-2</v>
      </c>
      <c r="I266" s="41">
        <f t="shared" si="140"/>
        <v>7.86</v>
      </c>
      <c r="J266" s="39">
        <f t="shared" si="130"/>
        <v>641.74086563391995</v>
      </c>
      <c r="K266">
        <v>6.6000000000000003E-2</v>
      </c>
      <c r="L266">
        <v>7.93</v>
      </c>
      <c r="M266" s="29">
        <f t="shared" si="129"/>
        <v>6.4285714285714293E-2</v>
      </c>
      <c r="N266" s="29">
        <f t="shared" si="129"/>
        <v>5.7142857142857148E-2</v>
      </c>
      <c r="O266" s="29">
        <f t="shared" si="129"/>
        <v>4.9999999999999996E-2</v>
      </c>
      <c r="P266" s="29">
        <f t="shared" si="129"/>
        <v>4.2857142857142858E-2</v>
      </c>
      <c r="Q266" s="54">
        <v>6.7000000000000004E-2</v>
      </c>
      <c r="R266" s="54">
        <v>7.86</v>
      </c>
      <c r="S266" s="55">
        <f t="shared" si="131"/>
        <v>8.1082808381437008</v>
      </c>
      <c r="T266" s="55">
        <f t="shared" si="122"/>
        <v>8.0632401751969809</v>
      </c>
      <c r="U266" s="55">
        <f t="shared" si="141"/>
        <v>8.0116081017188971</v>
      </c>
      <c r="V266" s="55">
        <f t="shared" si="142"/>
        <v>7.9512922466714508</v>
      </c>
      <c r="W266" s="55">
        <f t="shared" si="143"/>
        <v>8.1087867843601611</v>
      </c>
      <c r="X266" s="41">
        <f t="shared" si="144"/>
        <v>8.0590271641764009</v>
      </c>
      <c r="Y266" s="41">
        <f t="shared" si="145"/>
        <v>8.0616540944142425</v>
      </c>
      <c r="Z266" s="30">
        <f t="shared" si="132"/>
        <v>-6.7667303582539225E-3</v>
      </c>
      <c r="AA266" s="30">
        <f t="shared" si="133"/>
        <v>5.7518983927460368E-2</v>
      </c>
      <c r="AB266" s="30">
        <f t="shared" si="134"/>
        <v>-4.3864427325626637E-10</v>
      </c>
      <c r="AC266" s="30">
        <f t="shared" si="135"/>
        <v>-5.5385331126642508E-19</v>
      </c>
      <c r="AD266" s="30">
        <f t="shared" si="146"/>
        <v>8.729167676330209E-9</v>
      </c>
      <c r="AE266" s="30">
        <f t="shared" si="147"/>
        <v>-6.4242435747606519E-3</v>
      </c>
      <c r="AF266" s="30">
        <f t="shared" si="136"/>
        <v>5.7861470710953641E-2</v>
      </c>
      <c r="AG266" s="30">
        <f t="shared" si="137"/>
        <v>-4.3820306481097036E-10</v>
      </c>
      <c r="AH266" s="30">
        <f t="shared" si="138"/>
        <v>-5.5385331126642508E-19</v>
      </c>
      <c r="AI266" s="30">
        <f t="shared" si="148"/>
        <v>8.6765266605423865E-9</v>
      </c>
    </row>
    <row r="267" spans="1:35" x14ac:dyDescent="0.3">
      <c r="A267" s="39">
        <v>344.06180555555329</v>
      </c>
      <c r="B267">
        <v>6.5</v>
      </c>
      <c r="C267">
        <v>7.77</v>
      </c>
      <c r="D267" s="39">
        <v>742.5</v>
      </c>
      <c r="E267" s="39"/>
      <c r="F267" s="39"/>
      <c r="G267" s="39">
        <v>344</v>
      </c>
      <c r="H267" s="40">
        <f t="shared" si="139"/>
        <v>6.5000000000000002E-2</v>
      </c>
      <c r="I267" s="41">
        <f t="shared" si="140"/>
        <v>7.77</v>
      </c>
      <c r="J267" s="39">
        <f t="shared" si="130"/>
        <v>646.39095100745442</v>
      </c>
      <c r="K267">
        <v>6.2E-2</v>
      </c>
      <c r="L267">
        <v>7.84</v>
      </c>
      <c r="M267" s="29">
        <f t="shared" si="129"/>
        <v>6.4285714285714293E-2</v>
      </c>
      <c r="N267" s="29">
        <f t="shared" si="129"/>
        <v>5.7142857142857148E-2</v>
      </c>
      <c r="O267" s="29">
        <f t="shared" si="129"/>
        <v>4.9999999999999996E-2</v>
      </c>
      <c r="P267" s="29">
        <f t="shared" si="129"/>
        <v>4.2857142857142858E-2</v>
      </c>
      <c r="Q267" s="54">
        <v>6.5000000000000002E-2</v>
      </c>
      <c r="R267" s="54">
        <v>7.77</v>
      </c>
      <c r="S267" s="55">
        <f t="shared" si="131"/>
        <v>8.1197908559899759</v>
      </c>
      <c r="T267" s="55">
        <f t="shared" si="122"/>
        <v>8.0748749734686776</v>
      </c>
      <c r="U267" s="55">
        <f t="shared" si="141"/>
        <v>8.0233776633215648</v>
      </c>
      <c r="V267" s="55">
        <f t="shared" si="142"/>
        <v>7.963207960854791</v>
      </c>
      <c r="W267" s="55">
        <f t="shared" si="143"/>
        <v>8.1202953627669547</v>
      </c>
      <c r="X267" s="41">
        <f t="shared" si="144"/>
        <v>8.0699079333032913</v>
      </c>
      <c r="Y267" s="41">
        <f t="shared" si="145"/>
        <v>8.0725218021300496</v>
      </c>
      <c r="Z267" s="30">
        <f t="shared" si="132"/>
        <v>-6.8425210633325066E-3</v>
      </c>
      <c r="AA267" s="30">
        <f t="shared" si="133"/>
        <v>5.7443193222381783E-2</v>
      </c>
      <c r="AB267" s="30">
        <f t="shared" si="134"/>
        <v>-4.2590826773524615E-10</v>
      </c>
      <c r="AC267" s="30">
        <f t="shared" si="135"/>
        <v>-5.3732037660175568E-19</v>
      </c>
      <c r="AD267" s="30">
        <f t="shared" si="146"/>
        <v>8.5131849127615895E-9</v>
      </c>
      <c r="AE267" s="30">
        <f t="shared" si="147"/>
        <v>-6.5024870225354209E-3</v>
      </c>
      <c r="AF267" s="30">
        <f t="shared" si="136"/>
        <v>5.7783227263178874E-2</v>
      </c>
      <c r="AG267" s="30">
        <f t="shared" si="137"/>
        <v>-4.2547021903462887E-10</v>
      </c>
      <c r="AH267" s="30">
        <f t="shared" si="138"/>
        <v>-5.3732037660175568E-19</v>
      </c>
      <c r="AI267" s="30">
        <f t="shared" si="148"/>
        <v>8.4621008692866439E-9</v>
      </c>
    </row>
    <row r="268" spans="1:35" x14ac:dyDescent="0.3">
      <c r="A268" s="39">
        <v>345.05555555555475</v>
      </c>
      <c r="B268">
        <v>6.5</v>
      </c>
      <c r="C268">
        <v>7.84</v>
      </c>
      <c r="D268" s="39"/>
      <c r="E268" s="39">
        <v>650.23573548387094</v>
      </c>
      <c r="F268" s="39">
        <v>651.84633727810649</v>
      </c>
      <c r="G268" s="39">
        <v>345</v>
      </c>
      <c r="H268" s="40">
        <f t="shared" si="139"/>
        <v>6.5000000000000002E-2</v>
      </c>
      <c r="I268" s="41">
        <f t="shared" si="140"/>
        <v>7.84</v>
      </c>
      <c r="J268" s="42">
        <f>AVERAGE(E268:F268)</f>
        <v>651.04103638098877</v>
      </c>
      <c r="K268">
        <v>5.8999999999999997E-2</v>
      </c>
      <c r="L268">
        <v>7.89</v>
      </c>
      <c r="M268" s="29">
        <f t="shared" si="129"/>
        <v>6.4285714285714293E-2</v>
      </c>
      <c r="N268" s="29">
        <f t="shared" si="129"/>
        <v>5.7142857142857148E-2</v>
      </c>
      <c r="O268" s="29">
        <f t="shared" si="129"/>
        <v>4.9999999999999996E-2</v>
      </c>
      <c r="P268" s="29">
        <f t="shared" si="129"/>
        <v>4.2857142857142858E-2</v>
      </c>
      <c r="Q268" s="54">
        <v>6.5000000000000002E-2</v>
      </c>
      <c r="R268" s="54">
        <v>7.84</v>
      </c>
      <c r="S268" s="55">
        <f t="shared" si="131"/>
        <v>8.1197908559899759</v>
      </c>
      <c r="T268" s="55">
        <f t="shared" si="122"/>
        <v>8.0748749734686776</v>
      </c>
      <c r="U268" s="55">
        <f t="shared" si="141"/>
        <v>8.0233776633215648</v>
      </c>
      <c r="V268" s="55">
        <f t="shared" si="142"/>
        <v>7.963207960854791</v>
      </c>
      <c r="W268" s="55">
        <f t="shared" si="143"/>
        <v>8.1202953627669547</v>
      </c>
      <c r="X268" s="41">
        <f t="shared" si="144"/>
        <v>8.0699079333032913</v>
      </c>
      <c r="Y268" s="41">
        <f t="shared" si="145"/>
        <v>8.0725218021300496</v>
      </c>
      <c r="Z268" s="30">
        <f t="shared" si="132"/>
        <v>-6.8425210633325066E-3</v>
      </c>
      <c r="AA268" s="30">
        <f t="shared" si="133"/>
        <v>5.7443193222381783E-2</v>
      </c>
      <c r="AB268" s="30">
        <f t="shared" si="134"/>
        <v>-4.2590826773524615E-10</v>
      </c>
      <c r="AC268" s="30">
        <f t="shared" si="135"/>
        <v>-5.3732037660175568E-19</v>
      </c>
      <c r="AD268" s="30">
        <f t="shared" si="146"/>
        <v>8.5131849127615895E-9</v>
      </c>
      <c r="AE268" s="30">
        <f t="shared" si="147"/>
        <v>-6.5024870225354209E-3</v>
      </c>
      <c r="AF268" s="30">
        <f t="shared" si="136"/>
        <v>5.7783227263178874E-2</v>
      </c>
      <c r="AG268" s="30">
        <f t="shared" si="137"/>
        <v>-4.2547021903462887E-10</v>
      </c>
      <c r="AH268" s="30">
        <f t="shared" si="138"/>
        <v>-5.3732037660175568E-19</v>
      </c>
      <c r="AI268" s="30">
        <f t="shared" si="148"/>
        <v>8.4621008692866439E-9</v>
      </c>
    </row>
    <row r="269" spans="1:35" x14ac:dyDescent="0.3">
      <c r="A269" s="39">
        <v>346.05902777778101</v>
      </c>
      <c r="B269">
        <v>6.6</v>
      </c>
      <c r="C269">
        <v>7.89</v>
      </c>
      <c r="D269" s="39"/>
      <c r="E269" s="39"/>
      <c r="F269" s="39"/>
      <c r="G269" s="39">
        <v>346</v>
      </c>
      <c r="H269" s="40">
        <f t="shared" si="139"/>
        <v>6.6000000000000003E-2</v>
      </c>
      <c r="I269" s="41">
        <f t="shared" si="140"/>
        <v>7.89</v>
      </c>
      <c r="J269" s="39">
        <f t="shared" ref="J269:J289" si="149">$J$268+($J$290-$J$268)*(G269-$G$268)/($G$290-$G$268)</f>
        <v>651.28791887290788</v>
      </c>
      <c r="K269">
        <v>5.8000000000000003E-2</v>
      </c>
      <c r="L269">
        <v>7.95</v>
      </c>
      <c r="M269" s="29">
        <f t="shared" si="129"/>
        <v>6.4285714285714293E-2</v>
      </c>
      <c r="N269" s="29">
        <f t="shared" si="129"/>
        <v>5.7142857142857148E-2</v>
      </c>
      <c r="O269" s="29">
        <f t="shared" si="129"/>
        <v>4.9999999999999996E-2</v>
      </c>
      <c r="P269" s="29">
        <f t="shared" si="129"/>
        <v>4.2857142857142858E-2</v>
      </c>
      <c r="Q269" s="54">
        <v>6.6000000000000003E-2</v>
      </c>
      <c r="R269" s="54">
        <v>7.89</v>
      </c>
      <c r="S269" s="55">
        <f t="shared" si="131"/>
        <v>8.1139963445250789</v>
      </c>
      <c r="T269" s="55">
        <f t="shared" si="122"/>
        <v>8.0690174274918274</v>
      </c>
      <c r="U269" s="55">
        <f t="shared" si="141"/>
        <v>8.0174520166256311</v>
      </c>
      <c r="V269" s="55">
        <f t="shared" si="142"/>
        <v>7.957208430075438</v>
      </c>
      <c r="W269" s="55">
        <f t="shared" si="143"/>
        <v>8.1145015783358136</v>
      </c>
      <c r="X269" s="41">
        <f t="shared" si="144"/>
        <v>8.0644291652394777</v>
      </c>
      <c r="Y269" s="41">
        <f t="shared" si="145"/>
        <v>8.0670497514290176</v>
      </c>
      <c r="Z269" s="30">
        <f t="shared" si="132"/>
        <v>-6.8045621920904123E-3</v>
      </c>
      <c r="AA269" s="30">
        <f t="shared" si="133"/>
        <v>5.748115209362388E-2</v>
      </c>
      <c r="AB269" s="30">
        <f t="shared" si="134"/>
        <v>-4.3227618866781587E-10</v>
      </c>
      <c r="AC269" s="30">
        <f t="shared" si="135"/>
        <v>-5.4558684393409043E-19</v>
      </c>
      <c r="AD269" s="30">
        <f t="shared" si="146"/>
        <v>8.6212618266061923E-9</v>
      </c>
      <c r="AE269" s="30">
        <f t="shared" si="147"/>
        <v>-6.4632754893021614E-3</v>
      </c>
      <c r="AF269" s="30">
        <f t="shared" si="136"/>
        <v>5.7822438796412134E-2</v>
      </c>
      <c r="AG269" s="30">
        <f t="shared" si="137"/>
        <v>-4.3183652622595007E-10</v>
      </c>
      <c r="AH269" s="30">
        <f t="shared" si="138"/>
        <v>-5.4558684393409043E-19</v>
      </c>
      <c r="AI269" s="30">
        <f t="shared" si="148"/>
        <v>8.569396712560183E-9</v>
      </c>
    </row>
    <row r="270" spans="1:35" x14ac:dyDescent="0.3">
      <c r="A270" s="39">
        <v>347.04166660879855</v>
      </c>
      <c r="B270">
        <v>5.4</v>
      </c>
      <c r="C270">
        <v>7.82</v>
      </c>
      <c r="D270" s="39"/>
      <c r="E270" s="39"/>
      <c r="F270" s="39"/>
      <c r="G270" s="39">
        <v>347</v>
      </c>
      <c r="H270" s="40">
        <f t="shared" si="139"/>
        <v>5.4000000000000006E-2</v>
      </c>
      <c r="I270" s="41">
        <f t="shared" si="140"/>
        <v>7.82</v>
      </c>
      <c r="J270" s="39">
        <f t="shared" si="149"/>
        <v>651.53480136482688</v>
      </c>
      <c r="K270">
        <v>5.3999999999999999E-2</v>
      </c>
      <c r="L270">
        <v>7.9</v>
      </c>
      <c r="M270" s="29">
        <f t="shared" si="129"/>
        <v>6.4285714285714293E-2</v>
      </c>
      <c r="N270" s="29">
        <f t="shared" si="129"/>
        <v>5.7142857142857148E-2</v>
      </c>
      <c r="O270" s="29">
        <f t="shared" si="129"/>
        <v>4.9999999999999996E-2</v>
      </c>
      <c r="P270" s="29">
        <f t="shared" si="129"/>
        <v>4.2857142857142858E-2</v>
      </c>
      <c r="Q270" s="54">
        <v>5.3999999999999999E-2</v>
      </c>
      <c r="R270" s="54">
        <v>7.82</v>
      </c>
      <c r="S270" s="55">
        <f t="shared" si="131"/>
        <v>8.1894778243477457</v>
      </c>
      <c r="T270" s="55">
        <f t="shared" si="122"/>
        <v>8.1453538246905488</v>
      </c>
      <c r="U270" s="55">
        <f t="shared" si="141"/>
        <v>8.0947160382427032</v>
      </c>
      <c r="V270" s="55">
        <f t="shared" si="142"/>
        <v>8.0354837242199348</v>
      </c>
      <c r="W270" s="55">
        <f t="shared" si="143"/>
        <v>8.1899732178746696</v>
      </c>
      <c r="X270" s="41">
        <f t="shared" si="144"/>
        <v>8.1359510391521184</v>
      </c>
      <c r="Y270" s="41">
        <f t="shared" si="145"/>
        <v>8.1384647326696822</v>
      </c>
      <c r="Z270" s="30">
        <f t="shared" si="132"/>
        <v>-7.2688579539851115E-3</v>
      </c>
      <c r="AA270" s="30">
        <f t="shared" si="133"/>
        <v>5.7016856331729183E-2</v>
      </c>
      <c r="AB270" s="30">
        <f t="shared" si="134"/>
        <v>-3.5587246029776835E-10</v>
      </c>
      <c r="AC270" s="30">
        <f t="shared" si="135"/>
        <v>-4.4638923594607391E-19</v>
      </c>
      <c r="AD270" s="30">
        <f t="shared" si="146"/>
        <v>7.3122151420459854E-9</v>
      </c>
      <c r="AE270" s="30">
        <f t="shared" si="147"/>
        <v>-6.9463016768957948E-3</v>
      </c>
      <c r="AF270" s="30">
        <f t="shared" si="136"/>
        <v>5.7339412608818502E-2</v>
      </c>
      <c r="AG270" s="30">
        <f t="shared" si="137"/>
        <v>-3.5545692731841224E-10</v>
      </c>
      <c r="AH270" s="30">
        <f t="shared" si="138"/>
        <v>-4.4638923594607391E-19</v>
      </c>
      <c r="AI270" s="30">
        <f t="shared" si="148"/>
        <v>7.27001433716661E-9</v>
      </c>
    </row>
    <row r="271" spans="1:35" x14ac:dyDescent="0.3">
      <c r="A271" s="39">
        <v>348.03958333333139</v>
      </c>
      <c r="B271">
        <v>6.1</v>
      </c>
      <c r="C271">
        <v>7.82</v>
      </c>
      <c r="D271" s="39"/>
      <c r="E271" s="39"/>
      <c r="F271" s="39"/>
      <c r="G271" s="39">
        <v>348</v>
      </c>
      <c r="H271" s="40">
        <f t="shared" si="139"/>
        <v>6.0999999999999999E-2</v>
      </c>
      <c r="I271" s="41">
        <f t="shared" si="140"/>
        <v>7.82</v>
      </c>
      <c r="J271" s="39">
        <f t="shared" si="149"/>
        <v>651.78168385674599</v>
      </c>
      <c r="K271">
        <v>5.8999999999999997E-2</v>
      </c>
      <c r="L271">
        <v>7.86</v>
      </c>
      <c r="M271" s="29">
        <f t="shared" si="129"/>
        <v>6.4285714285714293E-2</v>
      </c>
      <c r="N271" s="29">
        <f t="shared" si="129"/>
        <v>5.7142857142857148E-2</v>
      </c>
      <c r="O271" s="29">
        <f t="shared" si="129"/>
        <v>4.9999999999999996E-2</v>
      </c>
      <c r="P271" s="29">
        <f t="shared" si="129"/>
        <v>4.2857142857142858E-2</v>
      </c>
      <c r="Q271" s="54">
        <v>6.0999999999999999E-2</v>
      </c>
      <c r="R271" s="54">
        <v>7.82</v>
      </c>
      <c r="S271" s="55">
        <f t="shared" si="131"/>
        <v>8.1438060537742949</v>
      </c>
      <c r="T271" s="55">
        <f t="shared" si="122"/>
        <v>8.0991560601788901</v>
      </c>
      <c r="U271" s="55">
        <f t="shared" si="141"/>
        <v>8.0479465282176292</v>
      </c>
      <c r="V271" s="55">
        <f t="shared" si="142"/>
        <v>7.9880896718668764</v>
      </c>
      <c r="W271" s="55">
        <f t="shared" si="143"/>
        <v>8.1443074964573725</v>
      </c>
      <c r="X271" s="41">
        <f t="shared" si="144"/>
        <v>8.0926363450144656</v>
      </c>
      <c r="Y271" s="41">
        <f t="shared" si="145"/>
        <v>8.0952194986715185</v>
      </c>
      <c r="Z271" s="30">
        <f t="shared" si="132"/>
        <v>-6.9956533952924751E-3</v>
      </c>
      <c r="AA271" s="30">
        <f t="shared" si="133"/>
        <v>5.7290060890421816E-2</v>
      </c>
      <c r="AB271" s="30">
        <f t="shared" si="134"/>
        <v>-4.0043825466752281E-10</v>
      </c>
      <c r="AC271" s="30">
        <f t="shared" si="135"/>
        <v>-5.0425450727241687E-19</v>
      </c>
      <c r="AD271" s="30">
        <f t="shared" si="146"/>
        <v>8.0791124879051407E-9</v>
      </c>
      <c r="AE271" s="30">
        <f t="shared" si="147"/>
        <v>-6.6611712764501792E-3</v>
      </c>
      <c r="AF271" s="30">
        <f t="shared" si="136"/>
        <v>5.7624543009264118E-2</v>
      </c>
      <c r="AG271" s="30">
        <f t="shared" si="137"/>
        <v>-4.0000735822787485E-10</v>
      </c>
      <c r="AH271" s="30">
        <f t="shared" si="138"/>
        <v>-5.0425450727241687E-19</v>
      </c>
      <c r="AI271" s="30">
        <f t="shared" si="148"/>
        <v>8.0312011114817058E-9</v>
      </c>
    </row>
    <row r="272" spans="1:35" x14ac:dyDescent="0.3">
      <c r="A272" s="39">
        <v>349.01388888889051</v>
      </c>
      <c r="B272">
        <v>5.9</v>
      </c>
      <c r="C272">
        <v>7.75</v>
      </c>
      <c r="D272" s="39"/>
      <c r="E272" s="39"/>
      <c r="F272" s="39"/>
      <c r="G272" s="39">
        <v>349</v>
      </c>
      <c r="H272" s="40">
        <f t="shared" si="139"/>
        <v>5.9000000000000004E-2</v>
      </c>
      <c r="I272" s="41">
        <f t="shared" si="140"/>
        <v>7.75</v>
      </c>
      <c r="J272" s="39">
        <f t="shared" si="149"/>
        <v>652.02856634866509</v>
      </c>
      <c r="K272">
        <v>4.8000000000000001E-2</v>
      </c>
      <c r="L272">
        <v>7.89</v>
      </c>
      <c r="M272" s="29">
        <f t="shared" si="129"/>
        <v>6.4285714285714293E-2</v>
      </c>
      <c r="N272" s="29">
        <f t="shared" si="129"/>
        <v>5.7142857142857148E-2</v>
      </c>
      <c r="O272" s="29">
        <f t="shared" si="129"/>
        <v>4.9999999999999996E-2</v>
      </c>
      <c r="P272" s="29">
        <f t="shared" si="129"/>
        <v>4.2857142857142858E-2</v>
      </c>
      <c r="Q272" s="54">
        <v>5.8999999999999997E-2</v>
      </c>
      <c r="R272" s="54">
        <v>7.75</v>
      </c>
      <c r="S272" s="55">
        <f t="shared" si="131"/>
        <v>8.1563520264268714</v>
      </c>
      <c r="T272" s="55">
        <f t="shared" si="122"/>
        <v>8.1118438903863215</v>
      </c>
      <c r="U272" s="55">
        <f t="shared" si="141"/>
        <v>8.0607882359902163</v>
      </c>
      <c r="V272" s="55">
        <f t="shared" si="142"/>
        <v>8.0010990766631878</v>
      </c>
      <c r="W272" s="55">
        <f t="shared" si="143"/>
        <v>8.1568518360806408</v>
      </c>
      <c r="X272" s="41">
        <f t="shared" si="144"/>
        <v>8.1045235067455366</v>
      </c>
      <c r="Y272" s="41">
        <f t="shared" si="145"/>
        <v>8.1070889145831604</v>
      </c>
      <c r="Z272" s="30">
        <f t="shared" si="132"/>
        <v>-7.0730175755612011E-3</v>
      </c>
      <c r="AA272" s="30">
        <f t="shared" si="133"/>
        <v>5.7212696710153089E-2</v>
      </c>
      <c r="AB272" s="30">
        <f t="shared" si="134"/>
        <v>-3.8770427617521084E-10</v>
      </c>
      <c r="AC272" s="30">
        <f t="shared" si="135"/>
        <v>-4.8772157260774737E-19</v>
      </c>
      <c r="AD272" s="30">
        <f t="shared" si="146"/>
        <v>7.8609764145410137E-9</v>
      </c>
      <c r="AE272" s="30">
        <f t="shared" si="147"/>
        <v>-6.7416473850660311E-3</v>
      </c>
      <c r="AF272" s="30">
        <f t="shared" si="136"/>
        <v>5.7544066900648262E-2</v>
      </c>
      <c r="AG272" s="30">
        <f t="shared" si="137"/>
        <v>-3.87277388675861E-10</v>
      </c>
      <c r="AH272" s="30">
        <f t="shared" si="138"/>
        <v>-4.8772157260774737E-19</v>
      </c>
      <c r="AI272" s="30">
        <f t="shared" si="148"/>
        <v>7.8146779565540232E-9</v>
      </c>
    </row>
    <row r="273" spans="1:35" x14ac:dyDescent="0.3">
      <c r="A273" s="39">
        <v>350.05972222222044</v>
      </c>
      <c r="B273">
        <v>5.5</v>
      </c>
      <c r="C273">
        <v>7.82</v>
      </c>
      <c r="D273" s="39"/>
      <c r="E273" s="39"/>
      <c r="F273" s="39"/>
      <c r="G273" s="39">
        <v>350</v>
      </c>
      <c r="H273" s="40">
        <f t="shared" si="139"/>
        <v>5.5E-2</v>
      </c>
      <c r="I273" s="41">
        <f t="shared" si="140"/>
        <v>7.82</v>
      </c>
      <c r="J273" s="39">
        <f t="shared" si="149"/>
        <v>652.2754488405842</v>
      </c>
      <c r="K273">
        <v>4.8000000000000001E-2</v>
      </c>
      <c r="L273">
        <v>7.94</v>
      </c>
      <c r="M273" s="29">
        <f t="shared" ref="M273:P288" si="150">M272</f>
        <v>6.4285714285714293E-2</v>
      </c>
      <c r="N273" s="29">
        <f t="shared" si="150"/>
        <v>5.7142857142857148E-2</v>
      </c>
      <c r="O273" s="29">
        <f t="shared" si="150"/>
        <v>4.9999999999999996E-2</v>
      </c>
      <c r="P273" s="29">
        <f t="shared" si="150"/>
        <v>4.2857142857142858E-2</v>
      </c>
      <c r="Q273" s="54">
        <v>5.5E-2</v>
      </c>
      <c r="R273" s="54">
        <v>7.82</v>
      </c>
      <c r="S273" s="55">
        <f t="shared" si="131"/>
        <v>8.1826380321809555</v>
      </c>
      <c r="T273" s="55">
        <f t="shared" ref="T273:T311" si="151">-LOG10(($AS$15*Q273+(($AS$15*Q273)^2-4*N273*(-$AS$15*Q273*10^(-8.89)))^0.5)/(2*N273))</f>
        <v>8.1384335895056896</v>
      </c>
      <c r="U273" s="55">
        <f t="shared" si="141"/>
        <v>8.0877081539838578</v>
      </c>
      <c r="V273" s="55">
        <f t="shared" si="142"/>
        <v>8.0283798404370259</v>
      </c>
      <c r="W273" s="55">
        <f t="shared" si="143"/>
        <v>8.1831343497867604</v>
      </c>
      <c r="X273" s="41">
        <f t="shared" si="144"/>
        <v>8.1294572142386432</v>
      </c>
      <c r="Y273" s="41">
        <f t="shared" si="145"/>
        <v>8.1319821152441651</v>
      </c>
      <c r="Z273" s="30">
        <f t="shared" si="132"/>
        <v>-7.2294051229961588E-3</v>
      </c>
      <c r="AA273" s="30">
        <f t="shared" si="133"/>
        <v>5.7056309162718137E-2</v>
      </c>
      <c r="AB273" s="30">
        <f t="shared" si="134"/>
        <v>-3.6223845663736393E-10</v>
      </c>
      <c r="AC273" s="30">
        <f t="shared" si="135"/>
        <v>-4.5465570327840866E-19</v>
      </c>
      <c r="AD273" s="30">
        <f t="shared" si="146"/>
        <v>7.4223731776641863E-9</v>
      </c>
      <c r="AE273" s="30">
        <f t="shared" si="147"/>
        <v>-6.9049643443860479E-3</v>
      </c>
      <c r="AF273" s="30">
        <f t="shared" si="136"/>
        <v>5.7380749941328246E-2</v>
      </c>
      <c r="AG273" s="30">
        <f t="shared" si="137"/>
        <v>-3.6182049594976845E-10</v>
      </c>
      <c r="AH273" s="30">
        <f t="shared" si="138"/>
        <v>-4.5465570327840866E-19</v>
      </c>
      <c r="AI273" s="30">
        <f t="shared" si="148"/>
        <v>7.3793461851596111E-9</v>
      </c>
    </row>
    <row r="274" spans="1:35" x14ac:dyDescent="0.3">
      <c r="A274" s="39">
        <v>351.0576388888876</v>
      </c>
      <c r="B274">
        <v>6.7</v>
      </c>
      <c r="C274">
        <v>7.65</v>
      </c>
      <c r="D274" s="39"/>
      <c r="E274" s="39"/>
      <c r="F274" s="39"/>
      <c r="G274" s="39">
        <v>351</v>
      </c>
      <c r="H274" s="40">
        <f t="shared" si="139"/>
        <v>6.7000000000000004E-2</v>
      </c>
      <c r="I274" s="41">
        <f t="shared" si="140"/>
        <v>7.65</v>
      </c>
      <c r="J274" s="39">
        <f t="shared" si="149"/>
        <v>652.5223313325032</v>
      </c>
      <c r="K274">
        <v>4.9000000000000002E-2</v>
      </c>
      <c r="L274">
        <v>7.79</v>
      </c>
      <c r="M274" s="29">
        <f t="shared" si="150"/>
        <v>6.4285714285714293E-2</v>
      </c>
      <c r="N274" s="29">
        <f t="shared" si="150"/>
        <v>5.7142857142857148E-2</v>
      </c>
      <c r="O274" s="29">
        <f t="shared" si="150"/>
        <v>4.9999999999999996E-2</v>
      </c>
      <c r="P274" s="29">
        <f t="shared" si="150"/>
        <v>4.2857142857142858E-2</v>
      </c>
      <c r="Q274" s="54">
        <v>6.7000000000000004E-2</v>
      </c>
      <c r="R274" s="54">
        <v>7.65</v>
      </c>
      <c r="S274" s="55">
        <f t="shared" si="131"/>
        <v>8.1082808381437008</v>
      </c>
      <c r="T274" s="55">
        <f t="shared" si="151"/>
        <v>8.0632401751969809</v>
      </c>
      <c r="U274" s="55">
        <f t="shared" si="141"/>
        <v>8.0116081017188971</v>
      </c>
      <c r="V274" s="55">
        <f t="shared" si="142"/>
        <v>7.9512922466714508</v>
      </c>
      <c r="W274" s="55">
        <f t="shared" si="143"/>
        <v>8.1087867843601611</v>
      </c>
      <c r="X274" s="41">
        <f t="shared" si="144"/>
        <v>8.0590271641764009</v>
      </c>
      <c r="Y274" s="41">
        <f t="shared" si="145"/>
        <v>8.0616540944142425</v>
      </c>
      <c r="Z274" s="30">
        <f t="shared" si="132"/>
        <v>-6.7667303582539225E-3</v>
      </c>
      <c r="AA274" s="30">
        <f t="shared" si="133"/>
        <v>5.7518983927460368E-2</v>
      </c>
      <c r="AB274" s="30">
        <f t="shared" si="134"/>
        <v>-4.3864427325626637E-10</v>
      </c>
      <c r="AC274" s="30">
        <f t="shared" si="135"/>
        <v>-5.5385331126642508E-19</v>
      </c>
      <c r="AD274" s="30">
        <f t="shared" si="146"/>
        <v>8.729167676330209E-9</v>
      </c>
      <c r="AE274" s="30">
        <f t="shared" si="147"/>
        <v>-6.4242435747606519E-3</v>
      </c>
      <c r="AF274" s="30">
        <f t="shared" si="136"/>
        <v>5.7861470710953641E-2</v>
      </c>
      <c r="AG274" s="30">
        <f t="shared" si="137"/>
        <v>-4.3820306481097036E-10</v>
      </c>
      <c r="AH274" s="30">
        <f t="shared" si="138"/>
        <v>-5.5385331126642508E-19</v>
      </c>
      <c r="AI274" s="30">
        <f t="shared" si="148"/>
        <v>8.6765266605423865E-9</v>
      </c>
    </row>
    <row r="275" spans="1:35" x14ac:dyDescent="0.3">
      <c r="A275" s="39">
        <v>355.05555555555475</v>
      </c>
      <c r="B275">
        <v>6.8</v>
      </c>
      <c r="C275">
        <v>7.78</v>
      </c>
      <c r="D275" s="39">
        <v>270.3</v>
      </c>
      <c r="E275" s="39"/>
      <c r="F275" s="39"/>
      <c r="G275" s="39">
        <v>352</v>
      </c>
      <c r="H275" s="40">
        <f t="shared" si="139"/>
        <v>6.8000000000000005E-2</v>
      </c>
      <c r="I275" s="41">
        <f t="shared" si="140"/>
        <v>7.78</v>
      </c>
      <c r="J275" s="39">
        <f t="shared" si="149"/>
        <v>652.76921382442231</v>
      </c>
      <c r="K275">
        <v>0.112</v>
      </c>
      <c r="L275">
        <v>7.69</v>
      </c>
      <c r="M275" s="29">
        <f t="shared" si="150"/>
        <v>6.4285714285714293E-2</v>
      </c>
      <c r="N275" s="29">
        <f t="shared" si="150"/>
        <v>5.7142857142857148E-2</v>
      </c>
      <c r="O275" s="29">
        <f t="shared" si="150"/>
        <v>4.9999999999999996E-2</v>
      </c>
      <c r="P275" s="29">
        <f t="shared" si="150"/>
        <v>4.2857142857142858E-2</v>
      </c>
      <c r="Q275" s="54">
        <v>6.8000000000000005E-2</v>
      </c>
      <c r="R275" s="54">
        <v>7.78</v>
      </c>
      <c r="S275" s="55">
        <f t="shared" si="131"/>
        <v>8.1026421562191988</v>
      </c>
      <c r="T275" s="55">
        <f t="shared" si="151"/>
        <v>8.0575409959322766</v>
      </c>
      <c r="U275" s="55">
        <f t="shared" si="141"/>
        <v>8.0058436520234064</v>
      </c>
      <c r="V275" s="55">
        <f t="shared" si="142"/>
        <v>7.9454570908769506</v>
      </c>
      <c r="W275" s="55">
        <f t="shared" si="143"/>
        <v>8.1031488006616446</v>
      </c>
      <c r="X275" s="41">
        <f t="shared" si="144"/>
        <v>8.0536998140930809</v>
      </c>
      <c r="Y275" s="41">
        <f t="shared" si="145"/>
        <v>8.056332720568923</v>
      </c>
      <c r="Z275" s="30">
        <f t="shared" si="132"/>
        <v>-6.7290243152582502E-3</v>
      </c>
      <c r="AA275" s="30">
        <f t="shared" si="133"/>
        <v>5.7556689970456043E-2</v>
      </c>
      <c r="AB275" s="30">
        <f t="shared" si="134"/>
        <v>-4.4501251989471118E-10</v>
      </c>
      <c r="AC275" s="30">
        <f t="shared" si="135"/>
        <v>-5.6211977859875983E-19</v>
      </c>
      <c r="AD275" s="30">
        <f t="shared" si="146"/>
        <v>8.83690499419677E-9</v>
      </c>
      <c r="AE275" s="30">
        <f t="shared" si="147"/>
        <v>-6.3853892818135586E-3</v>
      </c>
      <c r="AF275" s="30">
        <f t="shared" si="136"/>
        <v>5.7900325003900736E-2</v>
      </c>
      <c r="AG275" s="30">
        <f t="shared" si="137"/>
        <v>-4.4456983221693003E-10</v>
      </c>
      <c r="AH275" s="30">
        <f t="shared" si="138"/>
        <v>-5.6211977859875983E-19</v>
      </c>
      <c r="AI275" s="30">
        <f t="shared" si="148"/>
        <v>8.7834934026536567E-9</v>
      </c>
    </row>
    <row r="276" spans="1:35" x14ac:dyDescent="0.3">
      <c r="A276" s="39">
        <v>356.05000000000291</v>
      </c>
      <c r="B276">
        <v>8.6</v>
      </c>
      <c r="C276">
        <v>7.81</v>
      </c>
      <c r="D276" s="39"/>
      <c r="E276" s="39"/>
      <c r="F276" s="39"/>
      <c r="G276" s="39">
        <v>353</v>
      </c>
      <c r="H276" s="40">
        <f t="shared" si="139"/>
        <v>8.5999999999999993E-2</v>
      </c>
      <c r="I276" s="41">
        <f t="shared" si="140"/>
        <v>7.81</v>
      </c>
      <c r="J276" s="39">
        <f t="shared" si="149"/>
        <v>653.01609631634142</v>
      </c>
      <c r="K276">
        <v>7.2999999999999995E-2</v>
      </c>
      <c r="L276">
        <v>7.79</v>
      </c>
      <c r="M276" s="29">
        <f t="shared" si="150"/>
        <v>6.4285714285714293E-2</v>
      </c>
      <c r="N276" s="29">
        <f t="shared" si="150"/>
        <v>5.7142857142857148E-2</v>
      </c>
      <c r="O276" s="29">
        <f t="shared" si="150"/>
        <v>4.9999999999999996E-2</v>
      </c>
      <c r="P276" s="29">
        <f t="shared" si="150"/>
        <v>4.2857142857142858E-2</v>
      </c>
      <c r="Q276" s="54">
        <v>8.5999999999999993E-2</v>
      </c>
      <c r="R276" s="54">
        <v>7.81</v>
      </c>
      <c r="S276" s="55">
        <f t="shared" si="131"/>
        <v>8.0122534607685925</v>
      </c>
      <c r="T276" s="55">
        <f t="shared" si="151"/>
        <v>7.9662397342823823</v>
      </c>
      <c r="U276" s="55">
        <f t="shared" si="141"/>
        <v>7.913563189227693</v>
      </c>
      <c r="V276" s="55">
        <f t="shared" si="142"/>
        <v>7.852122248601642</v>
      </c>
      <c r="W276" s="55">
        <f t="shared" si="143"/>
        <v>8.012770665198051</v>
      </c>
      <c r="X276" s="41">
        <f t="shared" si="144"/>
        <v>7.9686000519691529</v>
      </c>
      <c r="Y276" s="41">
        <f t="shared" si="145"/>
        <v>7.9712834975258264</v>
      </c>
      <c r="Z276" s="30">
        <f t="shared" si="132"/>
        <v>-6.0706066980343561E-3</v>
      </c>
      <c r="AA276" s="30">
        <f t="shared" si="133"/>
        <v>5.8215107587679935E-2</v>
      </c>
      <c r="AB276" s="30">
        <f t="shared" si="134"/>
        <v>-5.5966709946023756E-10</v>
      </c>
      <c r="AC276" s="30">
        <f t="shared" si="135"/>
        <v>-7.1091619058078437E-19</v>
      </c>
      <c r="AD276" s="30">
        <f t="shared" si="146"/>
        <v>1.0749789201844448E-8</v>
      </c>
      <c r="AE276" s="30">
        <f t="shared" si="147"/>
        <v>-5.7143783013560712E-3</v>
      </c>
      <c r="AF276" s="30">
        <f t="shared" si="136"/>
        <v>5.8571335984358222E-2</v>
      </c>
      <c r="AG276" s="30">
        <f t="shared" si="137"/>
        <v>-5.5920818838791647E-10</v>
      </c>
      <c r="AH276" s="30">
        <f t="shared" si="138"/>
        <v>-7.1091619058078437E-19</v>
      </c>
      <c r="AI276" s="30">
        <f t="shared" si="148"/>
        <v>1.0683572523189146E-8</v>
      </c>
    </row>
    <row r="277" spans="1:35" x14ac:dyDescent="0.3">
      <c r="A277" s="39">
        <v>357.0576388888876</v>
      </c>
      <c r="B277">
        <v>7.5</v>
      </c>
      <c r="C277">
        <v>7.87</v>
      </c>
      <c r="D277" s="39"/>
      <c r="E277" s="39"/>
      <c r="F277" s="39"/>
      <c r="G277" s="39">
        <v>354</v>
      </c>
      <c r="H277" s="40">
        <f t="shared" si="139"/>
        <v>7.4999999999999997E-2</v>
      </c>
      <c r="I277" s="41">
        <f t="shared" si="140"/>
        <v>7.87</v>
      </c>
      <c r="J277" s="39">
        <f t="shared" si="149"/>
        <v>653.26297880826053</v>
      </c>
      <c r="K277">
        <v>5.6000000000000001E-2</v>
      </c>
      <c r="L277">
        <v>7.88</v>
      </c>
      <c r="M277" s="29">
        <f t="shared" si="150"/>
        <v>6.4285714285714293E-2</v>
      </c>
      <c r="N277" s="29">
        <f t="shared" si="150"/>
        <v>5.7142857142857148E-2</v>
      </c>
      <c r="O277" s="29">
        <f t="shared" si="150"/>
        <v>4.9999999999999996E-2</v>
      </c>
      <c r="P277" s="29">
        <f t="shared" si="150"/>
        <v>4.2857142857142858E-2</v>
      </c>
      <c r="Q277" s="54">
        <v>7.4999999999999997E-2</v>
      </c>
      <c r="R277" s="54">
        <v>7.87</v>
      </c>
      <c r="S277" s="55">
        <f t="shared" si="131"/>
        <v>8.0651571434707279</v>
      </c>
      <c r="T277" s="55">
        <f t="shared" si="151"/>
        <v>8.0196644313253778</v>
      </c>
      <c r="U277" s="55">
        <f t="shared" si="141"/>
        <v>7.9675457065035422</v>
      </c>
      <c r="V277" s="55">
        <f t="shared" si="142"/>
        <v>7.9067039434777877</v>
      </c>
      <c r="W277" s="55">
        <f t="shared" si="143"/>
        <v>8.0656683124429946</v>
      </c>
      <c r="X277" s="41">
        <f t="shared" si="144"/>
        <v>8.0183380101492521</v>
      </c>
      <c r="Y277" s="41">
        <f t="shared" si="145"/>
        <v>8.0210028992300604</v>
      </c>
      <c r="Z277" s="30">
        <f t="shared" si="132"/>
        <v>-6.4685073378993327E-3</v>
      </c>
      <c r="AA277" s="30">
        <f t="shared" si="133"/>
        <v>5.7817206947814961E-2</v>
      </c>
      <c r="AB277" s="30">
        <f t="shared" si="134"/>
        <v>-4.8959465903543083E-10</v>
      </c>
      <c r="AC277" s="30">
        <f t="shared" si="135"/>
        <v>-6.199850499251027E-19</v>
      </c>
      <c r="AD277" s="30">
        <f t="shared" si="146"/>
        <v>9.5865422325837277E-9</v>
      </c>
      <c r="AE277" s="30">
        <f t="shared" si="147"/>
        <v>-6.1182252743339051E-3</v>
      </c>
      <c r="AF277" s="30">
        <f t="shared" si="136"/>
        <v>5.8167489011380386E-2</v>
      </c>
      <c r="AG277" s="30">
        <f t="shared" si="137"/>
        <v>-4.8914340832407657E-10</v>
      </c>
      <c r="AH277" s="30">
        <f t="shared" si="138"/>
        <v>-6.199850499251027E-19</v>
      </c>
      <c r="AI277" s="30">
        <f t="shared" si="148"/>
        <v>9.5278980344073964E-9</v>
      </c>
    </row>
    <row r="278" spans="1:35" x14ac:dyDescent="0.3">
      <c r="A278" s="39">
        <v>358.06180555555329</v>
      </c>
      <c r="B278">
        <v>8.3000000000000007</v>
      </c>
      <c r="C278">
        <v>7.89</v>
      </c>
      <c r="D278" s="39"/>
      <c r="E278" s="39"/>
      <c r="F278" s="39"/>
      <c r="G278" s="39">
        <v>355</v>
      </c>
      <c r="H278" s="40">
        <f t="shared" si="139"/>
        <v>8.3000000000000004E-2</v>
      </c>
      <c r="I278" s="41">
        <f t="shared" si="140"/>
        <v>7.89</v>
      </c>
      <c r="J278" s="39">
        <f t="shared" si="149"/>
        <v>653.50986130017952</v>
      </c>
      <c r="K278">
        <v>5.3999999999999999E-2</v>
      </c>
      <c r="L278">
        <v>7.95</v>
      </c>
      <c r="M278" s="29">
        <f t="shared" si="150"/>
        <v>6.4285714285714293E-2</v>
      </c>
      <c r="N278" s="29">
        <f t="shared" si="150"/>
        <v>5.7142857142857148E-2</v>
      </c>
      <c r="O278" s="29">
        <f t="shared" si="150"/>
        <v>4.9999999999999996E-2</v>
      </c>
      <c r="P278" s="29">
        <f t="shared" si="150"/>
        <v>4.2857142857142858E-2</v>
      </c>
      <c r="Q278" s="54">
        <v>8.3000000000000004E-2</v>
      </c>
      <c r="R278" s="54">
        <v>7.89</v>
      </c>
      <c r="S278" s="55">
        <f t="shared" si="131"/>
        <v>8.0260381341480649</v>
      </c>
      <c r="T278" s="55">
        <f t="shared" si="151"/>
        <v>7.9801565970211277</v>
      </c>
      <c r="U278" s="55">
        <f t="shared" si="141"/>
        <v>7.9276212650841478</v>
      </c>
      <c r="V278" s="55">
        <f t="shared" si="142"/>
        <v>7.8663316371033218</v>
      </c>
      <c r="W278" s="55">
        <f t="shared" si="143"/>
        <v>8.0265538056504813</v>
      </c>
      <c r="X278" s="41">
        <f t="shared" si="144"/>
        <v>7.981539869248043</v>
      </c>
      <c r="Y278" s="41">
        <f t="shared" si="145"/>
        <v>7.9842218129725548</v>
      </c>
      <c r="Z278" s="30">
        <f t="shared" si="132"/>
        <v>-6.1777871232360435E-3</v>
      </c>
      <c r="AA278" s="30">
        <f t="shared" si="133"/>
        <v>5.810792716247825E-2</v>
      </c>
      <c r="AB278" s="30">
        <f t="shared" si="134"/>
        <v>-5.4055471030066366E-10</v>
      </c>
      <c r="AC278" s="30">
        <f t="shared" si="135"/>
        <v>-6.8611678858378041E-19</v>
      </c>
      <c r="AD278" s="30">
        <f t="shared" si="146"/>
        <v>1.0434223397232364E-8</v>
      </c>
      <c r="AE278" s="30">
        <f t="shared" si="147"/>
        <v>-5.8226727553494081E-3</v>
      </c>
      <c r="AF278" s="30">
        <f t="shared" si="136"/>
        <v>5.8463041530364884E-2</v>
      </c>
      <c r="AG278" s="30">
        <f t="shared" si="137"/>
        <v>-5.4009723437543398E-10</v>
      </c>
      <c r="AH278" s="30">
        <f t="shared" si="138"/>
        <v>-6.8611678858378041E-19</v>
      </c>
      <c r="AI278" s="30">
        <f t="shared" si="148"/>
        <v>1.036998640490238E-8</v>
      </c>
    </row>
    <row r="279" spans="1:35" x14ac:dyDescent="0.3">
      <c r="A279" s="39">
        <v>359.06041666666715</v>
      </c>
      <c r="B279">
        <v>11.5</v>
      </c>
      <c r="C279">
        <v>7.58</v>
      </c>
      <c r="D279" s="39"/>
      <c r="E279" s="39"/>
      <c r="F279" s="39"/>
      <c r="G279" s="39">
        <v>356</v>
      </c>
      <c r="H279" s="40">
        <f t="shared" si="139"/>
        <v>0.115</v>
      </c>
      <c r="I279" s="41">
        <f t="shared" si="140"/>
        <v>7.58</v>
      </c>
      <c r="J279" s="39">
        <f t="shared" si="149"/>
        <v>653.75674379209863</v>
      </c>
      <c r="K279">
        <v>5.2999999999999999E-2</v>
      </c>
      <c r="L279">
        <v>7.81</v>
      </c>
      <c r="M279" s="29">
        <f t="shared" si="150"/>
        <v>6.4285714285714293E-2</v>
      </c>
      <c r="N279" s="29">
        <f t="shared" si="150"/>
        <v>5.7142857142857148E-2</v>
      </c>
      <c r="O279" s="29">
        <f t="shared" si="150"/>
        <v>4.9999999999999996E-2</v>
      </c>
      <c r="P279" s="29">
        <f t="shared" si="150"/>
        <v>4.2857142857142858E-2</v>
      </c>
      <c r="Q279" s="54">
        <v>0.115</v>
      </c>
      <c r="R279" s="54">
        <v>7.58</v>
      </c>
      <c r="S279" s="55">
        <f t="shared" si="131"/>
        <v>7.8979730891807334</v>
      </c>
      <c r="T279" s="55">
        <f t="shared" si="151"/>
        <v>7.8509591249090285</v>
      </c>
      <c r="U279" s="55">
        <f t="shared" si="141"/>
        <v>7.7972210953918752</v>
      </c>
      <c r="V279" s="55">
        <f t="shared" si="142"/>
        <v>7.7346508820911701</v>
      </c>
      <c r="W279" s="55">
        <f t="shared" si="143"/>
        <v>7.8985019299516255</v>
      </c>
      <c r="X279" s="41">
        <f t="shared" si="144"/>
        <v>7.8619103346855512</v>
      </c>
      <c r="Y279" s="41">
        <f t="shared" si="145"/>
        <v>7.8644956480958594</v>
      </c>
      <c r="Z279" s="30">
        <f t="shared" si="132"/>
        <v>-5.0819240334682315E-3</v>
      </c>
      <c r="AA279" s="30">
        <f t="shared" si="133"/>
        <v>5.9203790252246064E-2</v>
      </c>
      <c r="AB279" s="30">
        <f t="shared" si="134"/>
        <v>-7.4448125097231677E-10</v>
      </c>
      <c r="AC279" s="30">
        <f t="shared" si="135"/>
        <v>-9.5064374321849078E-19</v>
      </c>
      <c r="AD279" s="30">
        <f t="shared" si="146"/>
        <v>1.3743256917766654E-8</v>
      </c>
      <c r="AE279" s="30">
        <f t="shared" si="147"/>
        <v>-4.7312730771815565E-3</v>
      </c>
      <c r="AF279" s="30">
        <f t="shared" si="136"/>
        <v>5.9554441208532739E-2</v>
      </c>
      <c r="AG279" s="30">
        <f t="shared" si="137"/>
        <v>-7.4402952503507971E-10</v>
      </c>
      <c r="AH279" s="30">
        <f t="shared" si="138"/>
        <v>-9.5064374321849078E-19</v>
      </c>
      <c r="AI279" s="30">
        <f t="shared" si="148"/>
        <v>1.3661687654929886E-8</v>
      </c>
    </row>
    <row r="280" spans="1:35" x14ac:dyDescent="0.3">
      <c r="A280" s="39">
        <v>360.06041666666715</v>
      </c>
      <c r="B280">
        <v>10.8</v>
      </c>
      <c r="C280">
        <v>7.66</v>
      </c>
      <c r="D280" s="39"/>
      <c r="E280" s="39"/>
      <c r="F280" s="39"/>
      <c r="G280" s="39">
        <v>357</v>
      </c>
      <c r="H280" s="40">
        <f t="shared" si="139"/>
        <v>0.10800000000000001</v>
      </c>
      <c r="I280" s="41">
        <f t="shared" si="140"/>
        <v>7.66</v>
      </c>
      <c r="J280" s="39">
        <f t="shared" si="149"/>
        <v>654.00362628401774</v>
      </c>
      <c r="K280">
        <v>4.8000000000000001E-2</v>
      </c>
      <c r="L280">
        <v>7.92</v>
      </c>
      <c r="M280" s="29">
        <f t="shared" si="150"/>
        <v>6.4285714285714293E-2</v>
      </c>
      <c r="N280" s="29">
        <f t="shared" si="150"/>
        <v>5.7142857142857148E-2</v>
      </c>
      <c r="O280" s="29">
        <f t="shared" si="150"/>
        <v>4.9999999999999996E-2</v>
      </c>
      <c r="P280" s="29">
        <f t="shared" si="150"/>
        <v>4.2857142857142858E-2</v>
      </c>
      <c r="Q280" s="54">
        <v>0.108</v>
      </c>
      <c r="R280" s="54">
        <v>7.66</v>
      </c>
      <c r="S280" s="55">
        <f t="shared" si="131"/>
        <v>7.9228836228262693</v>
      </c>
      <c r="T280" s="55">
        <f t="shared" si="151"/>
        <v>7.8760733246348753</v>
      </c>
      <c r="U280" s="55">
        <f t="shared" si="141"/>
        <v>7.8225504158991139</v>
      </c>
      <c r="V280" s="55">
        <f t="shared" si="142"/>
        <v>7.7602078939256183</v>
      </c>
      <c r="W280" s="55">
        <f t="shared" si="143"/>
        <v>7.9234100888234931</v>
      </c>
      <c r="X280" s="41">
        <f t="shared" si="144"/>
        <v>7.8850736457376254</v>
      </c>
      <c r="Y280" s="41">
        <f t="shared" si="145"/>
        <v>7.8876990322284035</v>
      </c>
      <c r="Z280" s="30">
        <f t="shared" si="132"/>
        <v>-5.3130926394318418E-3</v>
      </c>
      <c r="AA280" s="30">
        <f t="shared" si="133"/>
        <v>5.8972621646282454E-2</v>
      </c>
      <c r="AB280" s="30">
        <f t="shared" si="134"/>
        <v>-6.998613038053041E-10</v>
      </c>
      <c r="AC280" s="30">
        <f t="shared" si="135"/>
        <v>-8.9277847189214781E-19</v>
      </c>
      <c r="AD280" s="30">
        <f t="shared" si="146"/>
        <v>1.3029458119289031E-8</v>
      </c>
      <c r="AE280" s="30">
        <f t="shared" si="147"/>
        <v>-4.9586861076534742E-3</v>
      </c>
      <c r="AF280" s="30">
        <f t="shared" si="136"/>
        <v>5.932702817806082E-2</v>
      </c>
      <c r="AG280" s="30">
        <f t="shared" si="137"/>
        <v>-6.994047397496235E-10</v>
      </c>
      <c r="AH280" s="30">
        <f t="shared" si="138"/>
        <v>-8.9277847189214781E-19</v>
      </c>
      <c r="AI280" s="30">
        <f t="shared" si="148"/>
        <v>1.2950930350645359E-8</v>
      </c>
    </row>
    <row r="281" spans="1:35" x14ac:dyDescent="0.3">
      <c r="A281" s="39">
        <v>361.05416666666861</v>
      </c>
      <c r="B281">
        <v>10.9</v>
      </c>
      <c r="C281">
        <v>7.64</v>
      </c>
      <c r="D281" s="39">
        <v>490.2</v>
      </c>
      <c r="E281" s="39"/>
      <c r="F281" s="39"/>
      <c r="G281" s="39">
        <v>358</v>
      </c>
      <c r="H281" s="40">
        <f t="shared" si="139"/>
        <v>0.109</v>
      </c>
      <c r="I281" s="41">
        <f t="shared" si="140"/>
        <v>7.64</v>
      </c>
      <c r="J281" s="39">
        <f t="shared" si="149"/>
        <v>654.25050877593674</v>
      </c>
      <c r="K281">
        <v>4.9000000000000002E-2</v>
      </c>
      <c r="L281">
        <v>7.83</v>
      </c>
      <c r="M281" s="29">
        <f t="shared" si="150"/>
        <v>6.4285714285714293E-2</v>
      </c>
      <c r="N281" s="29">
        <f t="shared" si="150"/>
        <v>5.7142857142857148E-2</v>
      </c>
      <c r="O281" s="29">
        <f t="shared" si="150"/>
        <v>4.9999999999999996E-2</v>
      </c>
      <c r="P281" s="29">
        <f t="shared" si="150"/>
        <v>4.2857142857142858E-2</v>
      </c>
      <c r="Q281" s="54">
        <v>0.109</v>
      </c>
      <c r="R281" s="54">
        <v>7.64</v>
      </c>
      <c r="S281" s="55">
        <f t="shared" si="131"/>
        <v>7.9192347988275857</v>
      </c>
      <c r="T281" s="55">
        <f t="shared" si="151"/>
        <v>7.8723941753383802</v>
      </c>
      <c r="U281" s="55">
        <f t="shared" si="141"/>
        <v>7.8188392025567772</v>
      </c>
      <c r="V281" s="55">
        <f t="shared" si="142"/>
        <v>7.7564627050173547</v>
      </c>
      <c r="W281" s="55">
        <f t="shared" si="143"/>
        <v>7.9197616182439594</v>
      </c>
      <c r="X281" s="41">
        <f t="shared" si="144"/>
        <v>7.8816774318419762</v>
      </c>
      <c r="Y281" s="41">
        <f t="shared" si="145"/>
        <v>7.8842976565369138</v>
      </c>
      <c r="Z281" s="30">
        <f t="shared" si="132"/>
        <v>-5.2797896195196517E-3</v>
      </c>
      <c r="AA281" s="30">
        <f t="shared" si="133"/>
        <v>5.9005924666194642E-2</v>
      </c>
      <c r="AB281" s="30">
        <f t="shared" si="134"/>
        <v>-7.0623522263626229E-10</v>
      </c>
      <c r="AC281" s="30">
        <f t="shared" si="135"/>
        <v>-9.0104493922448247E-19</v>
      </c>
      <c r="AD281" s="30">
        <f t="shared" si="146"/>
        <v>1.3131748852378141E-8</v>
      </c>
      <c r="AE281" s="30">
        <f t="shared" si="147"/>
        <v>-4.925835668710939E-3</v>
      </c>
      <c r="AF281" s="30">
        <f t="shared" si="136"/>
        <v>5.9359878617003356E-2</v>
      </c>
      <c r="AG281" s="30">
        <f t="shared" si="137"/>
        <v>-7.0577924161781302E-10</v>
      </c>
      <c r="AH281" s="30">
        <f t="shared" si="138"/>
        <v>-9.0104493922448247E-19</v>
      </c>
      <c r="AI281" s="30">
        <f t="shared" si="148"/>
        <v>1.3052759720890303E-8</v>
      </c>
    </row>
    <row r="282" spans="1:35" x14ac:dyDescent="0.3">
      <c r="A282" s="39">
        <v>362.06180555555329</v>
      </c>
      <c r="B282">
        <v>10.4</v>
      </c>
      <c r="C282">
        <v>7.63</v>
      </c>
      <c r="D282" s="39"/>
      <c r="E282" s="39"/>
      <c r="F282" s="39"/>
      <c r="G282" s="39">
        <v>359</v>
      </c>
      <c r="H282" s="40">
        <f t="shared" si="139"/>
        <v>0.10400000000000001</v>
      </c>
      <c r="I282" s="41">
        <f t="shared" si="140"/>
        <v>7.63</v>
      </c>
      <c r="J282" s="39">
        <f t="shared" si="149"/>
        <v>654.49739126785585</v>
      </c>
      <c r="K282">
        <v>4.9000000000000002E-2</v>
      </c>
      <c r="L282">
        <v>7.86</v>
      </c>
      <c r="M282" s="29">
        <f t="shared" si="150"/>
        <v>6.4285714285714293E-2</v>
      </c>
      <c r="N282" s="29">
        <f t="shared" si="150"/>
        <v>5.7142857142857148E-2</v>
      </c>
      <c r="O282" s="29">
        <f t="shared" si="150"/>
        <v>4.9999999999999996E-2</v>
      </c>
      <c r="P282" s="29">
        <f t="shared" si="150"/>
        <v>4.2857142857142858E-2</v>
      </c>
      <c r="Q282" s="54">
        <v>0.104</v>
      </c>
      <c r="R282" s="54">
        <v>7.63</v>
      </c>
      <c r="S282" s="55">
        <f t="shared" si="131"/>
        <v>7.9377990969998082</v>
      </c>
      <c r="T282" s="55">
        <f t="shared" si="151"/>
        <v>7.8911145335257196</v>
      </c>
      <c r="U282" s="55">
        <f t="shared" si="141"/>
        <v>7.8377246921768426</v>
      </c>
      <c r="V282" s="55">
        <f t="shared" si="142"/>
        <v>7.7755233119082998</v>
      </c>
      <c r="W282" s="55">
        <f t="shared" si="143"/>
        <v>7.9383240983110044</v>
      </c>
      <c r="X282" s="41">
        <f t="shared" si="144"/>
        <v>7.898968237707952</v>
      </c>
      <c r="Y282" s="41">
        <f t="shared" si="145"/>
        <v>7.9016122821450407</v>
      </c>
      <c r="Z282" s="30">
        <f t="shared" si="132"/>
        <v>-5.447253036319254E-3</v>
      </c>
      <c r="AA282" s="30">
        <f t="shared" si="133"/>
        <v>5.8838461249395041E-2</v>
      </c>
      <c r="AB282" s="30">
        <f t="shared" si="134"/>
        <v>-6.743668501507288E-10</v>
      </c>
      <c r="AC282" s="30">
        <f t="shared" si="135"/>
        <v>-8.5971260256280901E-19</v>
      </c>
      <c r="AD282" s="30">
        <f t="shared" si="146"/>
        <v>1.261919822201849E-8</v>
      </c>
      <c r="AE282" s="30">
        <f t="shared" si="147"/>
        <v>-5.0913308309046175E-3</v>
      </c>
      <c r="AF282" s="30">
        <f t="shared" si="136"/>
        <v>5.9194383454809679E-2</v>
      </c>
      <c r="AG282" s="30">
        <f t="shared" si="137"/>
        <v>-6.7390833352916578E-10</v>
      </c>
      <c r="AH282" s="30">
        <f t="shared" si="138"/>
        <v>-8.5971260256280901E-19</v>
      </c>
      <c r="AI282" s="30">
        <f t="shared" si="148"/>
        <v>1.2542604204580294E-8</v>
      </c>
    </row>
    <row r="283" spans="1:35" x14ac:dyDescent="0.3">
      <c r="A283" s="39">
        <v>363.05694444444089</v>
      </c>
      <c r="B283">
        <v>9.6999999999999993</v>
      </c>
      <c r="C283">
        <v>7.65</v>
      </c>
      <c r="D283" s="39"/>
      <c r="E283" s="39"/>
      <c r="F283" s="39"/>
      <c r="G283" s="39">
        <v>360</v>
      </c>
      <c r="H283" s="40">
        <f t="shared" si="139"/>
        <v>9.6999999999999989E-2</v>
      </c>
      <c r="I283" s="41">
        <f t="shared" si="140"/>
        <v>7.65</v>
      </c>
      <c r="J283" s="39">
        <f t="shared" si="149"/>
        <v>654.74427375977496</v>
      </c>
      <c r="K283">
        <v>4.2000000000000003E-2</v>
      </c>
      <c r="L283">
        <v>7.92</v>
      </c>
      <c r="M283" s="29">
        <f t="shared" si="150"/>
        <v>6.4285714285714293E-2</v>
      </c>
      <c r="N283" s="29">
        <f t="shared" si="150"/>
        <v>5.7142857142857148E-2</v>
      </c>
      <c r="O283" s="29">
        <f t="shared" si="150"/>
        <v>4.9999999999999996E-2</v>
      </c>
      <c r="P283" s="29">
        <f t="shared" si="150"/>
        <v>4.2857142857142858E-2</v>
      </c>
      <c r="Q283" s="54">
        <v>9.7000000000000003E-2</v>
      </c>
      <c r="R283" s="54">
        <v>7.65</v>
      </c>
      <c r="S283" s="55">
        <f t="shared" si="131"/>
        <v>7.9652267416726428</v>
      </c>
      <c r="T283" s="55">
        <f t="shared" si="151"/>
        <v>7.9187808804370965</v>
      </c>
      <c r="U283" s="55">
        <f t="shared" si="141"/>
        <v>7.86564420753988</v>
      </c>
      <c r="V283" s="55">
        <f t="shared" si="142"/>
        <v>7.8037119850779417</v>
      </c>
      <c r="W283" s="55">
        <f t="shared" si="143"/>
        <v>7.9657489652427609</v>
      </c>
      <c r="X283" s="41">
        <f t="shared" si="144"/>
        <v>7.9245671268203299</v>
      </c>
      <c r="Y283" s="41">
        <f t="shared" si="145"/>
        <v>7.9272356596567768</v>
      </c>
      <c r="Z283" s="30">
        <f t="shared" si="132"/>
        <v>-5.6857677168395092E-3</v>
      </c>
      <c r="AA283" s="30">
        <f t="shared" si="133"/>
        <v>5.8599946568874781E-2</v>
      </c>
      <c r="AB283" s="30">
        <f t="shared" si="134"/>
        <v>-6.2975636656097051E-10</v>
      </c>
      <c r="AC283" s="30">
        <f t="shared" si="135"/>
        <v>-8.0184733123646614E-19</v>
      </c>
      <c r="AD283" s="30">
        <f t="shared" si="146"/>
        <v>1.1896874306537597E-8</v>
      </c>
      <c r="AE283" s="30">
        <f t="shared" si="147"/>
        <v>-5.3283938858408588E-3</v>
      </c>
      <c r="AF283" s="30">
        <f t="shared" si="136"/>
        <v>5.8957320399873434E-2</v>
      </c>
      <c r="AG283" s="30">
        <f t="shared" si="137"/>
        <v>-6.2929597988339966E-10</v>
      </c>
      <c r="AH283" s="30">
        <f t="shared" si="138"/>
        <v>-8.0184733123646614E-19</v>
      </c>
      <c r="AI283" s="30">
        <f t="shared" si="148"/>
        <v>1.1823997802675937E-8</v>
      </c>
    </row>
    <row r="284" spans="1:35" x14ac:dyDescent="0.3">
      <c r="A284" s="39">
        <v>364.06111111111386</v>
      </c>
      <c r="B284">
        <v>9.9</v>
      </c>
      <c r="C284">
        <v>7.68</v>
      </c>
      <c r="D284" s="39"/>
      <c r="E284" s="39"/>
      <c r="F284" s="39"/>
      <c r="G284" s="39">
        <v>361</v>
      </c>
      <c r="H284" s="40">
        <f t="shared" si="139"/>
        <v>9.9000000000000005E-2</v>
      </c>
      <c r="I284" s="41">
        <f t="shared" si="140"/>
        <v>7.68</v>
      </c>
      <c r="J284" s="39">
        <f t="shared" si="149"/>
        <v>654.99115625169406</v>
      </c>
      <c r="K284">
        <v>3.6999999999999998E-2</v>
      </c>
      <c r="L284">
        <v>8</v>
      </c>
      <c r="M284" s="29">
        <f t="shared" si="150"/>
        <v>6.4285714285714293E-2</v>
      </c>
      <c r="N284" s="29">
        <f t="shared" si="150"/>
        <v>5.7142857142857148E-2</v>
      </c>
      <c r="O284" s="29">
        <f t="shared" si="150"/>
        <v>4.9999999999999996E-2</v>
      </c>
      <c r="P284" s="29">
        <f t="shared" si="150"/>
        <v>4.2857142857142858E-2</v>
      </c>
      <c r="Q284" s="54">
        <v>9.9000000000000005E-2</v>
      </c>
      <c r="R284" s="54">
        <v>7.68</v>
      </c>
      <c r="S284" s="55">
        <f t="shared" si="131"/>
        <v>7.957208430075438</v>
      </c>
      <c r="T284" s="55">
        <f t="shared" si="151"/>
        <v>7.9106917762896609</v>
      </c>
      <c r="U284" s="55">
        <f t="shared" si="141"/>
        <v>7.8574799462306979</v>
      </c>
      <c r="V284" s="55">
        <f t="shared" si="142"/>
        <v>7.7954677342372678</v>
      </c>
      <c r="W284" s="55">
        <f t="shared" si="143"/>
        <v>7.957731477052584</v>
      </c>
      <c r="X284" s="41">
        <f t="shared" si="144"/>
        <v>7.9170770104571639</v>
      </c>
      <c r="Y284" s="41">
        <f t="shared" si="145"/>
        <v>7.9197396576080825</v>
      </c>
      <c r="Z284" s="30">
        <f t="shared" si="132"/>
        <v>-5.6171273455602917E-3</v>
      </c>
      <c r="AA284" s="30">
        <f t="shared" si="133"/>
        <v>5.8668586940154005E-2</v>
      </c>
      <c r="AB284" s="30">
        <f t="shared" si="134"/>
        <v>-6.4250158349630221E-10</v>
      </c>
      <c r="AC284" s="30">
        <f t="shared" si="135"/>
        <v>-8.1838026590113554E-19</v>
      </c>
      <c r="AD284" s="30">
        <f t="shared" si="146"/>
        <v>1.2103834855310491E-8</v>
      </c>
      <c r="AE284" s="30">
        <f t="shared" si="147"/>
        <v>-5.2600056274333638E-3</v>
      </c>
      <c r="AF284" s="30">
        <f t="shared" si="136"/>
        <v>5.9025708658280926E-2</v>
      </c>
      <c r="AG284" s="30">
        <f t="shared" si="137"/>
        <v>-6.420415216030254E-10</v>
      </c>
      <c r="AH284" s="30">
        <f t="shared" si="138"/>
        <v>-8.1838026590113554E-19</v>
      </c>
      <c r="AI284" s="30">
        <f t="shared" si="148"/>
        <v>1.2029853607311698E-8</v>
      </c>
    </row>
    <row r="285" spans="1:35" x14ac:dyDescent="0.3">
      <c r="A285" s="39">
        <v>365.06111111111386</v>
      </c>
      <c r="B285">
        <v>9.6999999999999993</v>
      </c>
      <c r="C285">
        <v>7.71</v>
      </c>
      <c r="D285" s="39"/>
      <c r="E285" s="39"/>
      <c r="F285" s="39"/>
      <c r="G285" s="39">
        <v>362</v>
      </c>
      <c r="H285" s="40">
        <f t="shared" si="139"/>
        <v>9.6999999999999989E-2</v>
      </c>
      <c r="I285" s="41">
        <f t="shared" si="140"/>
        <v>7.71</v>
      </c>
      <c r="J285" s="39">
        <f t="shared" si="149"/>
        <v>655.23803874361306</v>
      </c>
      <c r="K285">
        <v>3.4000000000000002E-2</v>
      </c>
      <c r="L285">
        <v>7.95</v>
      </c>
      <c r="M285" s="29">
        <f t="shared" si="150"/>
        <v>6.4285714285714293E-2</v>
      </c>
      <c r="N285" s="29">
        <f t="shared" si="150"/>
        <v>5.7142857142857148E-2</v>
      </c>
      <c r="O285" s="29">
        <f t="shared" si="150"/>
        <v>4.9999999999999996E-2</v>
      </c>
      <c r="P285" s="29">
        <f t="shared" si="150"/>
        <v>4.2857142857142858E-2</v>
      </c>
      <c r="Q285" s="54">
        <v>9.7000000000000003E-2</v>
      </c>
      <c r="R285" s="54">
        <v>7.71</v>
      </c>
      <c r="S285" s="55">
        <f t="shared" si="131"/>
        <v>7.9652267416726428</v>
      </c>
      <c r="T285" s="55">
        <f t="shared" si="151"/>
        <v>7.9187808804370965</v>
      </c>
      <c r="U285" s="55">
        <f t="shared" si="141"/>
        <v>7.86564420753988</v>
      </c>
      <c r="V285" s="55">
        <f t="shared" si="142"/>
        <v>7.8037119850779417</v>
      </c>
      <c r="W285" s="55">
        <f t="shared" si="143"/>
        <v>7.9657489652427609</v>
      </c>
      <c r="X285" s="41">
        <f t="shared" si="144"/>
        <v>7.9245671268203299</v>
      </c>
      <c r="Y285" s="41">
        <f t="shared" si="145"/>
        <v>7.9272356596567768</v>
      </c>
      <c r="Z285" s="30">
        <f t="shared" si="132"/>
        <v>-5.6857677168395092E-3</v>
      </c>
      <c r="AA285" s="30">
        <f t="shared" si="133"/>
        <v>5.8599946568874781E-2</v>
      </c>
      <c r="AB285" s="30">
        <f t="shared" si="134"/>
        <v>-6.2975636656097051E-10</v>
      </c>
      <c r="AC285" s="30">
        <f t="shared" si="135"/>
        <v>-8.0184733123646614E-19</v>
      </c>
      <c r="AD285" s="30">
        <f t="shared" si="146"/>
        <v>1.1896874306537597E-8</v>
      </c>
      <c r="AE285" s="30">
        <f t="shared" si="147"/>
        <v>-5.3283938858408588E-3</v>
      </c>
      <c r="AF285" s="30">
        <f t="shared" si="136"/>
        <v>5.8957320399873434E-2</v>
      </c>
      <c r="AG285" s="30">
        <f t="shared" si="137"/>
        <v>-6.2929597988339966E-10</v>
      </c>
      <c r="AH285" s="30">
        <f t="shared" si="138"/>
        <v>-8.0184733123646614E-19</v>
      </c>
      <c r="AI285" s="30">
        <f t="shared" si="148"/>
        <v>1.1823997802675937E-8</v>
      </c>
    </row>
    <row r="286" spans="1:35" x14ac:dyDescent="0.3">
      <c r="A286" s="39">
        <v>366.05972222222044</v>
      </c>
      <c r="B286">
        <v>9.6999999999999993</v>
      </c>
      <c r="C286">
        <v>7.73</v>
      </c>
      <c r="D286" s="39"/>
      <c r="E286" s="39"/>
      <c r="F286" s="39"/>
      <c r="G286" s="39">
        <v>363</v>
      </c>
      <c r="H286" s="40">
        <f t="shared" si="139"/>
        <v>9.6999999999999989E-2</v>
      </c>
      <c r="I286" s="41">
        <f t="shared" si="140"/>
        <v>7.73</v>
      </c>
      <c r="J286" s="39">
        <f t="shared" si="149"/>
        <v>655.48492123553217</v>
      </c>
      <c r="K286">
        <v>3.6999999999999998E-2</v>
      </c>
      <c r="L286">
        <v>7.98</v>
      </c>
      <c r="M286" s="29">
        <f t="shared" si="150"/>
        <v>6.4285714285714293E-2</v>
      </c>
      <c r="N286" s="29">
        <f t="shared" si="150"/>
        <v>5.7142857142857148E-2</v>
      </c>
      <c r="O286" s="29">
        <f t="shared" si="150"/>
        <v>4.9999999999999996E-2</v>
      </c>
      <c r="P286" s="29">
        <f t="shared" si="150"/>
        <v>4.2857142857142858E-2</v>
      </c>
      <c r="Q286" s="54">
        <v>9.7000000000000003E-2</v>
      </c>
      <c r="R286" s="54">
        <v>7.73</v>
      </c>
      <c r="S286" s="55">
        <f t="shared" si="131"/>
        <v>7.9652267416726428</v>
      </c>
      <c r="T286" s="55">
        <f t="shared" si="151"/>
        <v>7.9187808804370965</v>
      </c>
      <c r="U286" s="55">
        <f t="shared" si="141"/>
        <v>7.86564420753988</v>
      </c>
      <c r="V286" s="55">
        <f t="shared" si="142"/>
        <v>7.8037119850779417</v>
      </c>
      <c r="W286" s="55">
        <f t="shared" si="143"/>
        <v>7.9657489652427609</v>
      </c>
      <c r="X286" s="41">
        <f t="shared" si="144"/>
        <v>7.9245671268203299</v>
      </c>
      <c r="Y286" s="41">
        <f t="shared" si="145"/>
        <v>7.9272356596567768</v>
      </c>
      <c r="Z286" s="30">
        <f t="shared" si="132"/>
        <v>-5.6857677168395092E-3</v>
      </c>
      <c r="AA286" s="30">
        <f t="shared" si="133"/>
        <v>5.8599946568874781E-2</v>
      </c>
      <c r="AB286" s="30">
        <f t="shared" si="134"/>
        <v>-6.2975636656097051E-10</v>
      </c>
      <c r="AC286" s="30">
        <f t="shared" si="135"/>
        <v>-8.0184733123646614E-19</v>
      </c>
      <c r="AD286" s="30">
        <f t="shared" si="146"/>
        <v>1.1896874306537597E-8</v>
      </c>
      <c r="AE286" s="30">
        <f t="shared" si="147"/>
        <v>-5.3283938858408588E-3</v>
      </c>
      <c r="AF286" s="30">
        <f t="shared" si="136"/>
        <v>5.8957320399873434E-2</v>
      </c>
      <c r="AG286" s="30">
        <f t="shared" si="137"/>
        <v>-6.2929597988339966E-10</v>
      </c>
      <c r="AH286" s="30">
        <f t="shared" si="138"/>
        <v>-8.0184733123646614E-19</v>
      </c>
      <c r="AI286" s="30">
        <f t="shared" si="148"/>
        <v>1.1823997802675937E-8</v>
      </c>
    </row>
    <row r="287" spans="1:35" x14ac:dyDescent="0.3">
      <c r="A287" s="39">
        <v>367.06111111111386</v>
      </c>
      <c r="B287">
        <v>9.3000000000000007</v>
      </c>
      <c r="C287">
        <v>7.72</v>
      </c>
      <c r="D287" s="39"/>
      <c r="E287" s="39"/>
      <c r="F287" s="39"/>
      <c r="G287" s="39">
        <v>364</v>
      </c>
      <c r="H287" s="40">
        <f t="shared" si="139"/>
        <v>9.3000000000000013E-2</v>
      </c>
      <c r="I287" s="41">
        <f t="shared" si="140"/>
        <v>7.72</v>
      </c>
      <c r="J287" s="39">
        <f t="shared" si="149"/>
        <v>655.73180372745128</v>
      </c>
      <c r="K287">
        <v>0.13500000000000001</v>
      </c>
      <c r="L287">
        <v>7.52</v>
      </c>
      <c r="M287" s="29">
        <f t="shared" si="150"/>
        <v>6.4285714285714293E-2</v>
      </c>
      <c r="N287" s="29">
        <f t="shared" si="150"/>
        <v>5.7142857142857148E-2</v>
      </c>
      <c r="O287" s="29">
        <f t="shared" si="150"/>
        <v>4.9999999999999996E-2</v>
      </c>
      <c r="P287" s="29">
        <f t="shared" si="150"/>
        <v>4.2857142857142858E-2</v>
      </c>
      <c r="Q287" s="54">
        <v>9.2999999999999999E-2</v>
      </c>
      <c r="R287" s="54">
        <v>7.72</v>
      </c>
      <c r="S287" s="55">
        <f t="shared" si="131"/>
        <v>7.981731409341223</v>
      </c>
      <c r="T287" s="55">
        <f t="shared" si="151"/>
        <v>7.9354339059826788</v>
      </c>
      <c r="U287" s="55">
        <f t="shared" si="141"/>
        <v>7.8824549403223267</v>
      </c>
      <c r="V287" s="55">
        <f t="shared" si="142"/>
        <v>7.8206907996621711</v>
      </c>
      <c r="W287" s="55">
        <f t="shared" si="143"/>
        <v>7.9822519083940353</v>
      </c>
      <c r="X287" s="41">
        <f t="shared" si="144"/>
        <v>7.9400010376515713</v>
      </c>
      <c r="Y287" s="41">
        <f t="shared" si="145"/>
        <v>7.9426785182612347</v>
      </c>
      <c r="Z287" s="30">
        <f t="shared" si="132"/>
        <v>-5.8242585260654036E-3</v>
      </c>
      <c r="AA287" s="30">
        <f t="shared" si="133"/>
        <v>5.8461455759648888E-2</v>
      </c>
      <c r="AB287" s="30">
        <f t="shared" si="134"/>
        <v>-6.0426749155814896E-10</v>
      </c>
      <c r="AC287" s="30">
        <f t="shared" si="135"/>
        <v>-7.6878146190712743E-19</v>
      </c>
      <c r="AD287" s="30">
        <f t="shared" si="146"/>
        <v>1.148150878238481E-8</v>
      </c>
      <c r="AE287" s="30">
        <f t="shared" si="147"/>
        <v>-5.4667914458194885E-3</v>
      </c>
      <c r="AF287" s="30">
        <f t="shared" si="136"/>
        <v>5.8818922839894802E-2</v>
      </c>
      <c r="AG287" s="30">
        <f t="shared" si="137"/>
        <v>-6.0380698475227721E-10</v>
      </c>
      <c r="AH287" s="30">
        <f t="shared" si="138"/>
        <v>-7.6878146190712743E-19</v>
      </c>
      <c r="AI287" s="30">
        <f t="shared" si="148"/>
        <v>1.1410941574705763E-8</v>
      </c>
    </row>
    <row r="288" spans="1:35" x14ac:dyDescent="0.3">
      <c r="A288" s="39">
        <v>368.04861111110949</v>
      </c>
      <c r="B288">
        <v>8.6</v>
      </c>
      <c r="C288">
        <v>7.73</v>
      </c>
      <c r="D288" s="39"/>
      <c r="E288" s="39"/>
      <c r="F288" s="39"/>
      <c r="G288" s="39">
        <v>365</v>
      </c>
      <c r="H288" s="40">
        <f t="shared" si="139"/>
        <v>8.5999999999999993E-2</v>
      </c>
      <c r="I288" s="41">
        <f t="shared" si="140"/>
        <v>7.73</v>
      </c>
      <c r="J288" s="39">
        <f t="shared" si="149"/>
        <v>655.97868621937039</v>
      </c>
      <c r="K288">
        <v>0.108</v>
      </c>
      <c r="L288">
        <v>7.68</v>
      </c>
      <c r="M288" s="29">
        <f t="shared" si="150"/>
        <v>6.4285714285714293E-2</v>
      </c>
      <c r="N288" s="29">
        <f t="shared" si="150"/>
        <v>5.7142857142857148E-2</v>
      </c>
      <c r="O288" s="29">
        <f t="shared" si="150"/>
        <v>4.9999999999999996E-2</v>
      </c>
      <c r="P288" s="29">
        <f t="shared" si="150"/>
        <v>4.2857142857142858E-2</v>
      </c>
      <c r="Q288" s="54">
        <v>8.5999999999999993E-2</v>
      </c>
      <c r="R288" s="54">
        <v>7.73</v>
      </c>
      <c r="S288" s="55">
        <f t="shared" si="131"/>
        <v>8.0122534607685925</v>
      </c>
      <c r="T288" s="55">
        <f t="shared" si="151"/>
        <v>7.9662397342823823</v>
      </c>
      <c r="U288" s="55">
        <f t="shared" si="141"/>
        <v>7.913563189227693</v>
      </c>
      <c r="V288" s="55">
        <f t="shared" si="142"/>
        <v>7.852122248601642</v>
      </c>
      <c r="W288" s="55">
        <f t="shared" si="143"/>
        <v>8.012770665198051</v>
      </c>
      <c r="X288" s="41">
        <f t="shared" si="144"/>
        <v>7.9686000519691529</v>
      </c>
      <c r="Y288" s="41">
        <f t="shared" si="145"/>
        <v>7.9712834975258264</v>
      </c>
      <c r="Z288" s="30">
        <f t="shared" si="132"/>
        <v>-6.0706066980343561E-3</v>
      </c>
      <c r="AA288" s="30">
        <f t="shared" si="133"/>
        <v>5.8215107587679935E-2</v>
      </c>
      <c r="AB288" s="30">
        <f t="shared" si="134"/>
        <v>-5.5966709946023756E-10</v>
      </c>
      <c r="AC288" s="30">
        <f t="shared" si="135"/>
        <v>-7.1091619058078437E-19</v>
      </c>
      <c r="AD288" s="30">
        <f t="shared" si="146"/>
        <v>1.0749789201844448E-8</v>
      </c>
      <c r="AE288" s="30">
        <f t="shared" si="147"/>
        <v>-5.7143783013560712E-3</v>
      </c>
      <c r="AF288" s="30">
        <f t="shared" si="136"/>
        <v>5.8571335984358222E-2</v>
      </c>
      <c r="AG288" s="30">
        <f t="shared" si="137"/>
        <v>-5.5920818838791647E-10</v>
      </c>
      <c r="AH288" s="30">
        <f t="shared" si="138"/>
        <v>-7.1091619058078437E-19</v>
      </c>
      <c r="AI288" s="30">
        <f t="shared" si="148"/>
        <v>1.0683572523189146E-8</v>
      </c>
    </row>
    <row r="289" spans="1:35" x14ac:dyDescent="0.3">
      <c r="A289" s="39">
        <v>369.05972222222044</v>
      </c>
      <c r="B289">
        <v>8.6</v>
      </c>
      <c r="C289">
        <v>7.73</v>
      </c>
      <c r="D289" s="39"/>
      <c r="E289" s="39"/>
      <c r="F289" s="39"/>
      <c r="G289" s="39">
        <v>366</v>
      </c>
      <c r="H289" s="40">
        <f t="shared" si="139"/>
        <v>8.5999999999999993E-2</v>
      </c>
      <c r="I289" s="41">
        <f t="shared" si="140"/>
        <v>7.73</v>
      </c>
      <c r="J289" s="39">
        <f t="shared" si="149"/>
        <v>656.22556871128938</v>
      </c>
      <c r="K289">
        <v>0.108</v>
      </c>
      <c r="L289">
        <v>7.68</v>
      </c>
      <c r="M289" s="29">
        <f t="shared" ref="M289:P304" si="152">M288</f>
        <v>6.4285714285714293E-2</v>
      </c>
      <c r="N289" s="29">
        <f t="shared" si="152"/>
        <v>5.7142857142857148E-2</v>
      </c>
      <c r="O289" s="29">
        <f t="shared" si="152"/>
        <v>4.9999999999999996E-2</v>
      </c>
      <c r="P289" s="29">
        <f t="shared" si="152"/>
        <v>4.2857142857142858E-2</v>
      </c>
      <c r="Q289" s="54">
        <v>8.5999999999999993E-2</v>
      </c>
      <c r="R289" s="54">
        <v>7.73</v>
      </c>
      <c r="S289" s="55">
        <f t="shared" si="131"/>
        <v>8.0122534607685925</v>
      </c>
      <c r="T289" s="55">
        <f t="shared" si="151"/>
        <v>7.9662397342823823</v>
      </c>
      <c r="U289" s="55">
        <f t="shared" si="141"/>
        <v>7.913563189227693</v>
      </c>
      <c r="V289" s="55">
        <f t="shared" si="142"/>
        <v>7.852122248601642</v>
      </c>
      <c r="W289" s="55">
        <f t="shared" si="143"/>
        <v>8.012770665198051</v>
      </c>
      <c r="X289" s="41">
        <f t="shared" si="144"/>
        <v>7.9686000519691529</v>
      </c>
      <c r="Y289" s="41">
        <f t="shared" si="145"/>
        <v>7.9712834975258264</v>
      </c>
      <c r="Z289" s="30">
        <f t="shared" si="132"/>
        <v>-6.0706066980343561E-3</v>
      </c>
      <c r="AA289" s="30">
        <f t="shared" si="133"/>
        <v>5.8215107587679935E-2</v>
      </c>
      <c r="AB289" s="30">
        <f t="shared" si="134"/>
        <v>-5.5966709946023756E-10</v>
      </c>
      <c r="AC289" s="30">
        <f t="shared" si="135"/>
        <v>-7.1091619058078437E-19</v>
      </c>
      <c r="AD289" s="30">
        <f t="shared" si="146"/>
        <v>1.0749789201844448E-8</v>
      </c>
      <c r="AE289" s="30">
        <f t="shared" si="147"/>
        <v>-5.7143783013560712E-3</v>
      </c>
      <c r="AF289" s="30">
        <f t="shared" si="136"/>
        <v>5.8571335984358222E-2</v>
      </c>
      <c r="AG289" s="30">
        <f t="shared" si="137"/>
        <v>-5.5920818838791647E-10</v>
      </c>
      <c r="AH289" s="30">
        <f t="shared" si="138"/>
        <v>-7.1091619058078437E-19</v>
      </c>
      <c r="AI289" s="30">
        <f t="shared" si="148"/>
        <v>1.0683572523189146E-8</v>
      </c>
    </row>
    <row r="290" spans="1:35" x14ac:dyDescent="0.3">
      <c r="A290" s="39">
        <v>370.06111111111386</v>
      </c>
      <c r="B290">
        <v>8.8000000000000007</v>
      </c>
      <c r="C290">
        <v>7.77</v>
      </c>
      <c r="D290" s="39">
        <v>425.89999999999992</v>
      </c>
      <c r="E290" s="39">
        <v>692.50793181818176</v>
      </c>
      <c r="F290" s="39">
        <v>620.43697058823534</v>
      </c>
      <c r="G290" s="39">
        <v>367</v>
      </c>
      <c r="H290" s="40">
        <f t="shared" si="139"/>
        <v>8.8000000000000009E-2</v>
      </c>
      <c r="I290" s="41">
        <f t="shared" si="140"/>
        <v>7.77</v>
      </c>
      <c r="J290" s="42">
        <f>AVERAGE(E290:F290)</f>
        <v>656.47245120320849</v>
      </c>
      <c r="K290">
        <v>9.1999999999999998E-2</v>
      </c>
      <c r="L290">
        <v>7.78</v>
      </c>
      <c r="M290" s="29">
        <f t="shared" si="152"/>
        <v>6.4285714285714293E-2</v>
      </c>
      <c r="N290" s="29">
        <f t="shared" si="152"/>
        <v>5.7142857142857148E-2</v>
      </c>
      <c r="O290" s="29">
        <f t="shared" si="152"/>
        <v>4.9999999999999996E-2</v>
      </c>
      <c r="P290" s="29">
        <f t="shared" si="152"/>
        <v>4.2857142857142858E-2</v>
      </c>
      <c r="Q290" s="54">
        <v>8.7999999999999995E-2</v>
      </c>
      <c r="R290" s="54">
        <v>7.77</v>
      </c>
      <c r="S290" s="55">
        <f t="shared" si="131"/>
        <v>8.0033066103009709</v>
      </c>
      <c r="T290" s="55">
        <f t="shared" si="151"/>
        <v>7.957208430075438</v>
      </c>
      <c r="U290" s="55">
        <f t="shared" si="141"/>
        <v>7.9044417787577776</v>
      </c>
      <c r="V290" s="55">
        <f t="shared" si="142"/>
        <v>7.842904419278665</v>
      </c>
      <c r="W290" s="55">
        <f t="shared" si="143"/>
        <v>8.0038247946836982</v>
      </c>
      <c r="X290" s="41">
        <f t="shared" si="144"/>
        <v>7.960209342297083</v>
      </c>
      <c r="Y290" s="41">
        <f t="shared" si="145"/>
        <v>7.9628924017698344</v>
      </c>
      <c r="Z290" s="30">
        <f t="shared" si="132"/>
        <v>-5.9996933089956342E-3</v>
      </c>
      <c r="AA290" s="30">
        <f t="shared" si="133"/>
        <v>5.8286020976718658E-2</v>
      </c>
      <c r="AB290" s="30">
        <f t="shared" si="134"/>
        <v>-5.7240938818145962E-10</v>
      </c>
      <c r="AC290" s="30">
        <f t="shared" si="135"/>
        <v>-7.2744912524545387E-19</v>
      </c>
      <c r="AD290" s="30">
        <f t="shared" si="146"/>
        <v>1.0959497898186654E-8</v>
      </c>
      <c r="AE290" s="30">
        <f t="shared" si="147"/>
        <v>-5.6429211579881863E-3</v>
      </c>
      <c r="AF290" s="30">
        <f t="shared" si="136"/>
        <v>5.8642793127726106E-2</v>
      </c>
      <c r="AG290" s="30">
        <f t="shared" si="137"/>
        <v>-5.7194977661786778E-10</v>
      </c>
      <c r="AH290" s="30">
        <f t="shared" si="138"/>
        <v>-7.2744912524545387E-19</v>
      </c>
      <c r="AI290" s="30">
        <f t="shared" si="148"/>
        <v>1.089199913630935E-8</v>
      </c>
    </row>
    <row r="291" spans="1:35" x14ac:dyDescent="0.3">
      <c r="A291" s="39">
        <v>371.05972222222044</v>
      </c>
      <c r="B291">
        <v>8.5</v>
      </c>
      <c r="C291">
        <v>7.79</v>
      </c>
      <c r="D291" s="39"/>
      <c r="E291" s="39"/>
      <c r="F291" s="39"/>
      <c r="G291" s="39">
        <v>368</v>
      </c>
      <c r="H291" s="40">
        <f t="shared" si="139"/>
        <v>8.5000000000000006E-2</v>
      </c>
      <c r="I291" s="41">
        <f t="shared" si="140"/>
        <v>7.79</v>
      </c>
      <c r="J291" s="39">
        <f>$J$268+($J$290-$J$268)*(G291-$G$268)/($G$290-$G$268)</f>
        <v>656.7193336951276</v>
      </c>
      <c r="K291">
        <v>7.9000000000000001E-2</v>
      </c>
      <c r="L291">
        <v>7.79</v>
      </c>
      <c r="M291" s="29">
        <f t="shared" si="152"/>
        <v>6.4285714285714293E-2</v>
      </c>
      <c r="N291" s="29">
        <f t="shared" si="152"/>
        <v>5.7142857142857148E-2</v>
      </c>
      <c r="O291" s="29">
        <f t="shared" si="152"/>
        <v>4.9999999999999996E-2</v>
      </c>
      <c r="P291" s="29">
        <f t="shared" si="152"/>
        <v>4.2857142857142858E-2</v>
      </c>
      <c r="Q291" s="54">
        <v>8.5000000000000006E-2</v>
      </c>
      <c r="R291" s="54">
        <v>7.79</v>
      </c>
      <c r="S291" s="55">
        <f t="shared" si="131"/>
        <v>8.0167986989069764</v>
      </c>
      <c r="T291" s="55">
        <f t="shared" si="151"/>
        <v>7.9708282819074547</v>
      </c>
      <c r="U291" s="55">
        <f t="shared" si="141"/>
        <v>7.9181979791495998</v>
      </c>
      <c r="V291" s="55">
        <f t="shared" si="142"/>
        <v>7.8568065603187209</v>
      </c>
      <c r="W291" s="55">
        <f t="shared" si="143"/>
        <v>8.0173154009764112</v>
      </c>
      <c r="X291" s="41">
        <f t="shared" si="144"/>
        <v>7.9728651163850115</v>
      </c>
      <c r="Y291" s="41">
        <f t="shared" si="145"/>
        <v>7.9755483430545286</v>
      </c>
      <c r="Z291" s="30">
        <f t="shared" si="132"/>
        <v>-6.1062247090004082E-3</v>
      </c>
      <c r="AA291" s="30">
        <f t="shared" si="133"/>
        <v>5.8179489576713886E-2</v>
      </c>
      <c r="AB291" s="30">
        <f t="shared" si="134"/>
        <v>-5.5329616291546683E-10</v>
      </c>
      <c r="AC291" s="30">
        <f t="shared" si="135"/>
        <v>-7.0264972324844981E-19</v>
      </c>
      <c r="AD291" s="30">
        <f t="shared" si="146"/>
        <v>1.064473572157524E-8</v>
      </c>
      <c r="AE291" s="30">
        <f t="shared" si="147"/>
        <v>-5.7503273080346156E-3</v>
      </c>
      <c r="AF291" s="30">
        <f t="shared" si="136"/>
        <v>5.8535386977679675E-2</v>
      </c>
      <c r="AG291" s="30">
        <f t="shared" si="137"/>
        <v>-5.5283767824822392E-10</v>
      </c>
      <c r="AH291" s="30">
        <f t="shared" si="138"/>
        <v>-7.0264972324844981E-19</v>
      </c>
      <c r="AI291" s="30">
        <f t="shared" si="148"/>
        <v>1.0579171484557838E-8</v>
      </c>
    </row>
    <row r="292" spans="1:35" x14ac:dyDescent="0.3">
      <c r="A292" s="39">
        <v>372.05694444444089</v>
      </c>
      <c r="B292">
        <v>8.1</v>
      </c>
      <c r="C292">
        <v>7.76</v>
      </c>
      <c r="D292" s="39">
        <v>355.90000000000003</v>
      </c>
      <c r="E292" s="39"/>
      <c r="F292" s="39"/>
      <c r="G292" s="39">
        <v>369</v>
      </c>
      <c r="H292" s="40">
        <f t="shared" si="139"/>
        <v>8.1000000000000003E-2</v>
      </c>
      <c r="I292" s="41">
        <f t="shared" si="140"/>
        <v>7.76</v>
      </c>
      <c r="J292" s="39">
        <f t="shared" ref="J292:J311" si="153">$J$268+($J$290-$J$268)*(G292-$G$268)/($G$290-$G$268)</f>
        <v>656.9662161870466</v>
      </c>
      <c r="K292">
        <v>6.8000000000000005E-2</v>
      </c>
      <c r="L292">
        <v>7.78</v>
      </c>
      <c r="M292" s="29">
        <f t="shared" si="152"/>
        <v>6.4285714285714293E-2</v>
      </c>
      <c r="N292" s="29">
        <f t="shared" si="152"/>
        <v>5.7142857142857148E-2</v>
      </c>
      <c r="O292" s="29">
        <f t="shared" si="152"/>
        <v>4.9999999999999996E-2</v>
      </c>
      <c r="P292" s="29">
        <f t="shared" si="152"/>
        <v>4.2857142857142858E-2</v>
      </c>
      <c r="Q292" s="54">
        <v>8.1000000000000003E-2</v>
      </c>
      <c r="R292" s="54">
        <v>7.76</v>
      </c>
      <c r="S292" s="55">
        <f t="shared" si="131"/>
        <v>8.0354837242199331</v>
      </c>
      <c r="T292" s="55">
        <f t="shared" si="151"/>
        <v>7.9896942172296219</v>
      </c>
      <c r="U292" s="55">
        <f t="shared" si="141"/>
        <v>7.9372573243871747</v>
      </c>
      <c r="V292" s="55">
        <f t="shared" si="142"/>
        <v>7.8760733246348753</v>
      </c>
      <c r="W292" s="55">
        <f t="shared" si="143"/>
        <v>8.0359983291611314</v>
      </c>
      <c r="X292" s="41">
        <f t="shared" si="144"/>
        <v>7.9904148128997274</v>
      </c>
      <c r="Y292" s="41">
        <f t="shared" si="145"/>
        <v>7.9930943176747977</v>
      </c>
      <c r="Z292" s="30">
        <f t="shared" si="132"/>
        <v>-6.249789933757988E-3</v>
      </c>
      <c r="AA292" s="30">
        <f t="shared" si="133"/>
        <v>5.8035924351956307E-2</v>
      </c>
      <c r="AB292" s="30">
        <f t="shared" si="134"/>
        <v>-5.2781382502617896E-10</v>
      </c>
      <c r="AC292" s="30">
        <f t="shared" si="135"/>
        <v>-6.69583853919111E-19</v>
      </c>
      <c r="AD292" s="30">
        <f t="shared" si="146"/>
        <v>1.0223160687908413E-8</v>
      </c>
      <c r="AE292" s="30">
        <f t="shared" si="147"/>
        <v>-5.8956238231498816E-3</v>
      </c>
      <c r="AF292" s="30">
        <f t="shared" si="136"/>
        <v>5.8390090462564409E-2</v>
      </c>
      <c r="AG292" s="30">
        <f t="shared" si="137"/>
        <v>-5.2735757069296317E-10</v>
      </c>
      <c r="AH292" s="30">
        <f t="shared" si="138"/>
        <v>-6.69583853919111E-19</v>
      </c>
      <c r="AI292" s="30">
        <f t="shared" si="148"/>
        <v>1.0160280135612297E-8</v>
      </c>
    </row>
    <row r="293" spans="1:35" x14ac:dyDescent="0.3">
      <c r="A293" s="39">
        <v>373.04861111110949</v>
      </c>
      <c r="B293">
        <v>7.4</v>
      </c>
      <c r="C293">
        <v>7.83</v>
      </c>
      <c r="D293" s="39"/>
      <c r="E293" s="39"/>
      <c r="F293" s="39"/>
      <c r="G293" s="39">
        <v>370</v>
      </c>
      <c r="H293" s="40">
        <f t="shared" si="139"/>
        <v>7.400000000000001E-2</v>
      </c>
      <c r="I293" s="41">
        <f t="shared" si="140"/>
        <v>7.83</v>
      </c>
      <c r="J293" s="39">
        <f t="shared" si="153"/>
        <v>657.21309867896571</v>
      </c>
      <c r="K293">
        <v>6.8000000000000005E-2</v>
      </c>
      <c r="L293">
        <v>7.82</v>
      </c>
      <c r="M293" s="29">
        <f t="shared" si="152"/>
        <v>6.4285714285714293E-2</v>
      </c>
      <c r="N293" s="29">
        <f t="shared" si="152"/>
        <v>5.7142857142857148E-2</v>
      </c>
      <c r="O293" s="29">
        <f t="shared" si="152"/>
        <v>4.9999999999999996E-2</v>
      </c>
      <c r="P293" s="29">
        <f t="shared" si="152"/>
        <v>4.2857142857142858E-2</v>
      </c>
      <c r="Q293" s="54">
        <v>7.3999999999999996E-2</v>
      </c>
      <c r="R293" s="54">
        <v>7.83</v>
      </c>
      <c r="S293" s="55">
        <f t="shared" si="131"/>
        <v>8.070312085355992</v>
      </c>
      <c r="T293" s="55">
        <f t="shared" si="151"/>
        <v>8.0248721206352727</v>
      </c>
      <c r="U293" s="55">
        <f t="shared" si="141"/>
        <v>7.9728100537969206</v>
      </c>
      <c r="V293" s="55">
        <f t="shared" si="142"/>
        <v>7.9120293676959665</v>
      </c>
      <c r="W293" s="55">
        <f t="shared" si="143"/>
        <v>8.0708226442563227</v>
      </c>
      <c r="X293" s="41">
        <f t="shared" si="144"/>
        <v>8.0231952935647222</v>
      </c>
      <c r="Y293" s="41">
        <f t="shared" si="145"/>
        <v>8.0258566328398828</v>
      </c>
      <c r="Z293" s="30">
        <f t="shared" si="132"/>
        <v>-6.5053646419272766E-3</v>
      </c>
      <c r="AA293" s="30">
        <f t="shared" si="133"/>
        <v>5.7780349643787018E-2</v>
      </c>
      <c r="AB293" s="30">
        <f t="shared" si="134"/>
        <v>-4.8322531900939138E-10</v>
      </c>
      <c r="AC293" s="30">
        <f t="shared" si="135"/>
        <v>-6.1171858259276795E-19</v>
      </c>
      <c r="AD293" s="30">
        <f t="shared" si="146"/>
        <v>9.4799207431455396E-9</v>
      </c>
      <c r="AE293" s="30">
        <f t="shared" si="147"/>
        <v>-6.1558880343241312E-3</v>
      </c>
      <c r="AF293" s="30">
        <f t="shared" si="136"/>
        <v>5.8129826251390161E-2</v>
      </c>
      <c r="AG293" s="30">
        <f t="shared" si="137"/>
        <v>-4.8277510592631932E-10</v>
      </c>
      <c r="AH293" s="30">
        <f t="shared" si="138"/>
        <v>-6.1171858259276795E-19</v>
      </c>
      <c r="AI293" s="30">
        <f t="shared" si="148"/>
        <v>9.4220057981504243E-9</v>
      </c>
    </row>
    <row r="294" spans="1:35" x14ac:dyDescent="0.3">
      <c r="A294" s="39">
        <v>374.05555555555475</v>
      </c>
      <c r="B294">
        <v>5.7</v>
      </c>
      <c r="C294">
        <v>7.89</v>
      </c>
      <c r="D294" s="39">
        <v>408.3</v>
      </c>
      <c r="E294" s="39"/>
      <c r="F294" s="39"/>
      <c r="G294" s="39">
        <v>371</v>
      </c>
      <c r="H294" s="40">
        <f t="shared" si="139"/>
        <v>5.7000000000000002E-2</v>
      </c>
      <c r="I294" s="41">
        <f t="shared" si="140"/>
        <v>7.89</v>
      </c>
      <c r="J294" s="39">
        <f t="shared" si="153"/>
        <v>657.45998117088482</v>
      </c>
      <c r="K294">
        <v>0.05</v>
      </c>
      <c r="L294">
        <v>7.94</v>
      </c>
      <c r="M294" s="29">
        <f t="shared" si="152"/>
        <v>6.4285714285714293E-2</v>
      </c>
      <c r="N294" s="29">
        <f t="shared" si="152"/>
        <v>5.7142857142857148E-2</v>
      </c>
      <c r="O294" s="29">
        <f t="shared" si="152"/>
        <v>4.9999999999999996E-2</v>
      </c>
      <c r="P294" s="29">
        <f t="shared" si="152"/>
        <v>4.2857142857142858E-2</v>
      </c>
      <c r="Q294" s="54">
        <v>5.7000000000000002E-2</v>
      </c>
      <c r="R294" s="54">
        <v>7.89</v>
      </c>
      <c r="S294" s="55">
        <f t="shared" si="131"/>
        <v>8.1692874262301185</v>
      </c>
      <c r="T294" s="55">
        <f t="shared" si="151"/>
        <v>8.1249276497136194</v>
      </c>
      <c r="U294" s="55">
        <f t="shared" si="141"/>
        <v>8.0740331784680137</v>
      </c>
      <c r="V294" s="55">
        <f t="shared" si="142"/>
        <v>8.0145199866347294</v>
      </c>
      <c r="W294" s="55">
        <f t="shared" si="143"/>
        <v>8.1697855292807322</v>
      </c>
      <c r="X294" s="41">
        <f t="shared" si="144"/>
        <v>8.1167888270398283</v>
      </c>
      <c r="Y294" s="41">
        <f t="shared" si="145"/>
        <v>8.1193348336206448</v>
      </c>
      <c r="Z294" s="30">
        <f t="shared" si="132"/>
        <v>-7.1509302663222939E-3</v>
      </c>
      <c r="AA294" s="30">
        <f t="shared" si="133"/>
        <v>5.7134784019391996E-2</v>
      </c>
      <c r="AB294" s="30">
        <f t="shared" si="134"/>
        <v>-3.7497100430129483E-10</v>
      </c>
      <c r="AC294" s="30">
        <f t="shared" si="135"/>
        <v>-4.7118863794307806E-19</v>
      </c>
      <c r="AD294" s="30">
        <f t="shared" si="146"/>
        <v>7.6420728423564003E-9</v>
      </c>
      <c r="AE294" s="30">
        <f t="shared" si="147"/>
        <v>-6.8229048649438174E-3</v>
      </c>
      <c r="AF294" s="30">
        <f t="shared" si="136"/>
        <v>5.7462809420770478E-2</v>
      </c>
      <c r="AG294" s="30">
        <f t="shared" si="137"/>
        <v>-3.7454842572502508E-10</v>
      </c>
      <c r="AH294" s="30">
        <f t="shared" si="138"/>
        <v>-4.7118863794307806E-19</v>
      </c>
      <c r="AI294" s="30">
        <f t="shared" si="148"/>
        <v>7.5974030429602715E-9</v>
      </c>
    </row>
    <row r="295" spans="1:35" x14ac:dyDescent="0.3">
      <c r="A295" s="39">
        <v>375.05208333333576</v>
      </c>
      <c r="B295">
        <v>4.9000000000000004</v>
      </c>
      <c r="C295">
        <v>7.98</v>
      </c>
      <c r="D295" s="39"/>
      <c r="E295" s="39"/>
      <c r="F295" s="39"/>
      <c r="G295" s="39">
        <v>372</v>
      </c>
      <c r="H295" s="40">
        <f t="shared" si="139"/>
        <v>4.9000000000000002E-2</v>
      </c>
      <c r="I295" s="41">
        <f t="shared" si="140"/>
        <v>7.98</v>
      </c>
      <c r="J295" s="39">
        <f t="shared" si="153"/>
        <v>657.70686366280393</v>
      </c>
      <c r="K295">
        <v>4.5999999999999999E-2</v>
      </c>
      <c r="L295">
        <v>7.85</v>
      </c>
      <c r="M295" s="29">
        <f t="shared" si="152"/>
        <v>6.4285714285714293E-2</v>
      </c>
      <c r="N295" s="29">
        <f t="shared" si="152"/>
        <v>5.7142857142857148E-2</v>
      </c>
      <c r="O295" s="29">
        <f t="shared" si="152"/>
        <v>4.9999999999999996E-2</v>
      </c>
      <c r="P295" s="29">
        <f t="shared" si="152"/>
        <v>4.2857142857142858E-2</v>
      </c>
      <c r="Q295" s="54">
        <v>4.9000000000000002E-2</v>
      </c>
      <c r="R295" s="54">
        <v>7.98</v>
      </c>
      <c r="S295" s="55">
        <f t="shared" si="131"/>
        <v>8.225482031916215</v>
      </c>
      <c r="T295" s="55">
        <f t="shared" si="151"/>
        <v>8.1817909307405206</v>
      </c>
      <c r="U295" s="55">
        <f t="shared" si="141"/>
        <v>8.1316261029565773</v>
      </c>
      <c r="V295" s="55">
        <f t="shared" si="142"/>
        <v>8.0729133955810592</v>
      </c>
      <c r="W295" s="55">
        <f t="shared" si="143"/>
        <v>8.2259724589671048</v>
      </c>
      <c r="X295" s="41">
        <f t="shared" si="144"/>
        <v>8.170170991811629</v>
      </c>
      <c r="Y295" s="41">
        <f t="shared" si="145"/>
        <v>8.1726218448743282</v>
      </c>
      <c r="Z295" s="30">
        <f t="shared" si="132"/>
        <v>-7.4683583211600365E-3</v>
      </c>
      <c r="AA295" s="30">
        <f t="shared" si="133"/>
        <v>5.6817355964554256E-2</v>
      </c>
      <c r="AB295" s="30">
        <f t="shared" si="134"/>
        <v>-3.2404535939919348E-10</v>
      </c>
      <c r="AC295" s="30">
        <f t="shared" si="135"/>
        <v>-4.050568992844004E-19</v>
      </c>
      <c r="AD295" s="30">
        <f t="shared" si="146"/>
        <v>6.7581683823744685E-9</v>
      </c>
      <c r="AE295" s="30">
        <f t="shared" si="147"/>
        <v>-7.1561843378546456E-3</v>
      </c>
      <c r="AF295" s="30">
        <f t="shared" si="136"/>
        <v>5.712952994785965E-2</v>
      </c>
      <c r="AG295" s="30">
        <f t="shared" si="137"/>
        <v>-3.2364320140515008E-10</v>
      </c>
      <c r="AH295" s="30">
        <f t="shared" si="138"/>
        <v>-4.050568992844004E-19</v>
      </c>
      <c r="AI295" s="30">
        <f t="shared" si="148"/>
        <v>6.7201374370056543E-9</v>
      </c>
    </row>
    <row r="296" spans="1:35" x14ac:dyDescent="0.3">
      <c r="A296" s="39">
        <v>376.05555555555475</v>
      </c>
      <c r="B296">
        <v>5.6</v>
      </c>
      <c r="C296">
        <v>7.95</v>
      </c>
      <c r="D296" s="39"/>
      <c r="E296" s="39"/>
      <c r="F296" s="39"/>
      <c r="G296" s="39">
        <v>373</v>
      </c>
      <c r="H296" s="40">
        <f t="shared" si="139"/>
        <v>5.5999999999999994E-2</v>
      </c>
      <c r="I296" s="41">
        <f t="shared" si="140"/>
        <v>7.95</v>
      </c>
      <c r="J296" s="39">
        <f t="shared" si="153"/>
        <v>657.95374615472292</v>
      </c>
      <c r="K296">
        <v>3.5999999999999997E-2</v>
      </c>
      <c r="L296">
        <v>7.9</v>
      </c>
      <c r="M296" s="29">
        <f t="shared" si="152"/>
        <v>6.4285714285714293E-2</v>
      </c>
      <c r="N296" s="29">
        <f t="shared" si="152"/>
        <v>5.7142857142857148E-2</v>
      </c>
      <c r="O296" s="29">
        <f t="shared" si="152"/>
        <v>4.9999999999999996E-2</v>
      </c>
      <c r="P296" s="29">
        <f t="shared" si="152"/>
        <v>4.2857142857142858E-2</v>
      </c>
      <c r="Q296" s="54">
        <v>5.6000000000000001E-2</v>
      </c>
      <c r="R296" s="54">
        <v>7.95</v>
      </c>
      <c r="S296" s="55">
        <f t="shared" si="131"/>
        <v>8.1759091156900485</v>
      </c>
      <c r="T296" s="55">
        <f t="shared" si="151"/>
        <v>8.1316261029565773</v>
      </c>
      <c r="U296" s="55">
        <f t="shared" si="141"/>
        <v>8.0808151316491195</v>
      </c>
      <c r="V296" s="55">
        <f t="shared" si="142"/>
        <v>8.0213932224850151</v>
      </c>
      <c r="W296" s="55">
        <f t="shared" si="143"/>
        <v>8.1764063362228434</v>
      </c>
      <c r="X296" s="41">
        <f t="shared" si="144"/>
        <v>8.1230709835759818</v>
      </c>
      <c r="Y296" s="41">
        <f t="shared" si="145"/>
        <v>8.1256066535078837</v>
      </c>
      <c r="Z296" s="30">
        <f t="shared" si="132"/>
        <v>-7.1900965255638546E-3</v>
      </c>
      <c r="AA296" s="30">
        <f t="shared" si="133"/>
        <v>5.7095617760150437E-2</v>
      </c>
      <c r="AB296" s="30">
        <f t="shared" si="134"/>
        <v>-3.6860463878577418E-10</v>
      </c>
      <c r="AC296" s="30">
        <f t="shared" si="135"/>
        <v>-4.6292217061074331E-19</v>
      </c>
      <c r="AD296" s="30">
        <f t="shared" si="146"/>
        <v>7.5323244105045801E-9</v>
      </c>
      <c r="AE296" s="30">
        <f t="shared" si="147"/>
        <v>-6.8638330102160743E-3</v>
      </c>
      <c r="AF296" s="30">
        <f t="shared" si="136"/>
        <v>5.7421881275498216E-2</v>
      </c>
      <c r="AG296" s="30">
        <f t="shared" si="137"/>
        <v>-3.6818432995839356E-10</v>
      </c>
      <c r="AH296" s="30">
        <f t="shared" si="138"/>
        <v>-4.6292217061074331E-19</v>
      </c>
      <c r="AI296" s="30">
        <f t="shared" si="148"/>
        <v>7.4884743489031821E-9</v>
      </c>
    </row>
    <row r="297" spans="1:35" x14ac:dyDescent="0.3">
      <c r="A297" s="39">
        <v>377.05694444444089</v>
      </c>
      <c r="B297">
        <v>4.5</v>
      </c>
      <c r="C297">
        <v>7.96</v>
      </c>
      <c r="D297" s="39">
        <v>479.90000000000003</v>
      </c>
      <c r="E297" s="39"/>
      <c r="F297" s="39"/>
      <c r="G297" s="39">
        <v>374</v>
      </c>
      <c r="H297" s="40">
        <f t="shared" si="139"/>
        <v>4.4999999999999998E-2</v>
      </c>
      <c r="I297" s="41">
        <f t="shared" si="140"/>
        <v>7.96</v>
      </c>
      <c r="J297" s="39">
        <f t="shared" si="153"/>
        <v>658.20062864664203</v>
      </c>
      <c r="K297">
        <v>3.5000000000000003E-2</v>
      </c>
      <c r="L297">
        <v>7.96</v>
      </c>
      <c r="M297" s="29">
        <f t="shared" si="152"/>
        <v>6.4285714285714293E-2</v>
      </c>
      <c r="N297" s="29">
        <f t="shared" si="152"/>
        <v>5.7142857142857148E-2</v>
      </c>
      <c r="O297" s="29">
        <f t="shared" si="152"/>
        <v>4.9999999999999996E-2</v>
      </c>
      <c r="P297" s="29">
        <f t="shared" si="152"/>
        <v>4.2857142857142858E-2</v>
      </c>
      <c r="Q297" s="54">
        <v>4.4999999999999998E-2</v>
      </c>
      <c r="R297" s="54">
        <v>7.96</v>
      </c>
      <c r="S297" s="55">
        <f t="shared" si="131"/>
        <v>8.2567360069360074</v>
      </c>
      <c r="T297" s="55">
        <f t="shared" si="151"/>
        <v>8.2134331933036737</v>
      </c>
      <c r="U297" s="55">
        <f t="shared" si="141"/>
        <v>8.1636944031197523</v>
      </c>
      <c r="V297" s="55">
        <f t="shared" si="142"/>
        <v>8.1054520268102319</v>
      </c>
      <c r="W297" s="55">
        <f t="shared" si="143"/>
        <v>8.2572219883187454</v>
      </c>
      <c r="X297" s="41">
        <f t="shared" si="144"/>
        <v>8.1999212806264836</v>
      </c>
      <c r="Y297" s="41">
        <f t="shared" si="145"/>
        <v>8.202313302580178</v>
      </c>
      <c r="Z297" s="30">
        <f t="shared" si="132"/>
        <v>-7.6307847056392821E-3</v>
      </c>
      <c r="AA297" s="30">
        <f t="shared" si="133"/>
        <v>5.6654929580075009E-2</v>
      </c>
      <c r="AB297" s="30">
        <f t="shared" si="134"/>
        <v>-2.9858731939046162E-10</v>
      </c>
      <c r="AC297" s="30">
        <f t="shared" si="135"/>
        <v>-3.7199102995506164E-19</v>
      </c>
      <c r="AD297" s="30">
        <f t="shared" si="146"/>
        <v>6.3107172094738115E-9</v>
      </c>
      <c r="AE297" s="30">
        <f t="shared" si="147"/>
        <v>-7.328128874821465E-3</v>
      </c>
      <c r="AF297" s="30">
        <f t="shared" si="136"/>
        <v>5.6957585410892825E-2</v>
      </c>
      <c r="AG297" s="30">
        <f t="shared" si="137"/>
        <v>-2.9819742315209321E-10</v>
      </c>
      <c r="AH297" s="30">
        <f t="shared" si="138"/>
        <v>-3.7199102995506164E-19</v>
      </c>
      <c r="AI297" s="30">
        <f t="shared" si="148"/>
        <v>6.2760543722846256E-9</v>
      </c>
    </row>
    <row r="298" spans="1:35" x14ac:dyDescent="0.3">
      <c r="A298" s="39">
        <v>378.06111111111386</v>
      </c>
      <c r="B298">
        <v>4.9000000000000004</v>
      </c>
      <c r="C298">
        <v>7.92</v>
      </c>
      <c r="D298" s="39"/>
      <c r="E298" s="39"/>
      <c r="F298" s="39"/>
      <c r="G298" s="39">
        <v>375</v>
      </c>
      <c r="H298" s="40">
        <f t="shared" si="139"/>
        <v>4.9000000000000002E-2</v>
      </c>
      <c r="I298" s="41">
        <f t="shared" si="140"/>
        <v>7.92</v>
      </c>
      <c r="J298" s="39">
        <f t="shared" si="153"/>
        <v>658.44751113856114</v>
      </c>
      <c r="K298">
        <v>3.9E-2</v>
      </c>
      <c r="L298">
        <v>7.98</v>
      </c>
      <c r="M298" s="29">
        <f t="shared" si="152"/>
        <v>6.4285714285714293E-2</v>
      </c>
      <c r="N298" s="29">
        <f t="shared" si="152"/>
        <v>5.7142857142857148E-2</v>
      </c>
      <c r="O298" s="29">
        <f t="shared" si="152"/>
        <v>4.9999999999999996E-2</v>
      </c>
      <c r="P298" s="29">
        <f t="shared" si="152"/>
        <v>4.2857142857142858E-2</v>
      </c>
      <c r="Q298" s="54">
        <v>4.9000000000000002E-2</v>
      </c>
      <c r="R298" s="54">
        <v>7.92</v>
      </c>
      <c r="S298" s="55">
        <f t="shared" si="131"/>
        <v>8.225482031916215</v>
      </c>
      <c r="T298" s="55">
        <f t="shared" si="151"/>
        <v>8.1817909307405206</v>
      </c>
      <c r="U298" s="55">
        <f t="shared" si="141"/>
        <v>8.1316261029565773</v>
      </c>
      <c r="V298" s="55">
        <f t="shared" si="142"/>
        <v>8.0729133955810592</v>
      </c>
      <c r="W298" s="55">
        <f t="shared" si="143"/>
        <v>8.2259724589671048</v>
      </c>
      <c r="X298" s="41">
        <f t="shared" si="144"/>
        <v>8.170170991811629</v>
      </c>
      <c r="Y298" s="41">
        <f t="shared" si="145"/>
        <v>8.1726218448743282</v>
      </c>
      <c r="Z298" s="30">
        <f t="shared" si="132"/>
        <v>-7.4683583211600365E-3</v>
      </c>
      <c r="AA298" s="30">
        <f t="shared" si="133"/>
        <v>5.6817355964554256E-2</v>
      </c>
      <c r="AB298" s="30">
        <f t="shared" si="134"/>
        <v>-3.2404535939919348E-10</v>
      </c>
      <c r="AC298" s="30">
        <f t="shared" si="135"/>
        <v>-4.050568992844004E-19</v>
      </c>
      <c r="AD298" s="30">
        <f t="shared" si="146"/>
        <v>6.7581683823744685E-9</v>
      </c>
      <c r="AE298" s="30">
        <f t="shared" si="147"/>
        <v>-7.1561843378546456E-3</v>
      </c>
      <c r="AF298" s="30">
        <f t="shared" si="136"/>
        <v>5.712952994785965E-2</v>
      </c>
      <c r="AG298" s="30">
        <f t="shared" si="137"/>
        <v>-3.2364320140515008E-10</v>
      </c>
      <c r="AH298" s="30">
        <f t="shared" si="138"/>
        <v>-4.050568992844004E-19</v>
      </c>
      <c r="AI298" s="30">
        <f t="shared" si="148"/>
        <v>6.7201374370056543E-9</v>
      </c>
    </row>
    <row r="299" spans="1:35" x14ac:dyDescent="0.3">
      <c r="A299" s="39">
        <v>379.06944444444525</v>
      </c>
      <c r="B299">
        <v>5.0999999999999996</v>
      </c>
      <c r="C299">
        <v>7.96</v>
      </c>
      <c r="D299" s="39">
        <v>485.3</v>
      </c>
      <c r="E299" s="39"/>
      <c r="F299" s="39"/>
      <c r="G299" s="39">
        <v>376</v>
      </c>
      <c r="H299" s="40">
        <f t="shared" si="139"/>
        <v>5.0999999999999997E-2</v>
      </c>
      <c r="I299" s="41">
        <f t="shared" si="140"/>
        <v>7.96</v>
      </c>
      <c r="J299" s="39">
        <f t="shared" si="153"/>
        <v>658.69439363048025</v>
      </c>
      <c r="K299">
        <v>3.5000000000000003E-2</v>
      </c>
      <c r="L299">
        <v>8.02</v>
      </c>
      <c r="M299" s="29">
        <f t="shared" si="152"/>
        <v>6.4285714285714293E-2</v>
      </c>
      <c r="N299" s="29">
        <f t="shared" si="152"/>
        <v>5.7142857142857148E-2</v>
      </c>
      <c r="O299" s="29">
        <f t="shared" si="152"/>
        <v>4.9999999999999996E-2</v>
      </c>
      <c r="P299" s="29">
        <f t="shared" si="152"/>
        <v>4.2857142857142858E-2</v>
      </c>
      <c r="Q299" s="54">
        <v>5.0999999999999997E-2</v>
      </c>
      <c r="R299" s="54">
        <v>7.96</v>
      </c>
      <c r="S299" s="55">
        <f t="shared" si="131"/>
        <v>8.2107019367341731</v>
      </c>
      <c r="T299" s="55">
        <f t="shared" si="151"/>
        <v>8.1668312238740928</v>
      </c>
      <c r="U299" s="55">
        <f t="shared" si="141"/>
        <v>8.1164699020001194</v>
      </c>
      <c r="V299" s="55">
        <f t="shared" si="142"/>
        <v>8.0575409959322766</v>
      </c>
      <c r="W299" s="55">
        <f t="shared" si="143"/>
        <v>8.2111944231006984</v>
      </c>
      <c r="X299" s="41">
        <f t="shared" si="144"/>
        <v>8.1561161319055167</v>
      </c>
      <c r="Y299" s="41">
        <f t="shared" si="145"/>
        <v>8.1585935077423848</v>
      </c>
      <c r="Z299" s="30">
        <f t="shared" si="132"/>
        <v>-7.3881021263621782E-3</v>
      </c>
      <c r="AA299" s="30">
        <f t="shared" si="133"/>
        <v>5.6897612159352115E-2</v>
      </c>
      <c r="AB299" s="30">
        <f t="shared" si="134"/>
        <v>-3.3677561225508474E-10</v>
      </c>
      <c r="AC299" s="30">
        <f t="shared" si="135"/>
        <v>-4.2158983394906975E-19</v>
      </c>
      <c r="AD299" s="30">
        <f t="shared" si="146"/>
        <v>6.9804571918376874E-9</v>
      </c>
      <c r="AE299" s="30">
        <f t="shared" si="147"/>
        <v>-7.0715793616947607E-3</v>
      </c>
      <c r="AF299" s="30">
        <f t="shared" si="136"/>
        <v>5.7214134924019534E-2</v>
      </c>
      <c r="AG299" s="30">
        <f t="shared" si="137"/>
        <v>-3.363678519454013E-10</v>
      </c>
      <c r="AH299" s="30">
        <f t="shared" si="138"/>
        <v>-4.2158983394906975E-19</v>
      </c>
      <c r="AI299" s="30">
        <f t="shared" si="148"/>
        <v>6.9407514462918917E-9</v>
      </c>
    </row>
    <row r="300" spans="1:35" x14ac:dyDescent="0.3">
      <c r="A300" s="39">
        <v>380.05138888888905</v>
      </c>
      <c r="B300">
        <v>5.7</v>
      </c>
      <c r="C300">
        <v>7.86</v>
      </c>
      <c r="D300" s="39"/>
      <c r="E300" s="39"/>
      <c r="F300" s="39"/>
      <c r="G300" s="39">
        <v>377</v>
      </c>
      <c r="H300" s="40">
        <f t="shared" si="139"/>
        <v>5.7000000000000002E-2</v>
      </c>
      <c r="I300" s="41">
        <f t="shared" si="140"/>
        <v>7.86</v>
      </c>
      <c r="J300" s="39">
        <f t="shared" si="153"/>
        <v>658.94127612239924</v>
      </c>
      <c r="K300">
        <v>4.2999999999999997E-2</v>
      </c>
      <c r="L300">
        <v>7.92</v>
      </c>
      <c r="M300" s="29">
        <f t="shared" si="152"/>
        <v>6.4285714285714293E-2</v>
      </c>
      <c r="N300" s="29">
        <f t="shared" si="152"/>
        <v>5.7142857142857148E-2</v>
      </c>
      <c r="O300" s="29">
        <f t="shared" si="152"/>
        <v>4.9999999999999996E-2</v>
      </c>
      <c r="P300" s="29">
        <f t="shared" si="152"/>
        <v>4.2857142857142858E-2</v>
      </c>
      <c r="Q300" s="54">
        <v>5.7000000000000002E-2</v>
      </c>
      <c r="R300" s="54">
        <v>7.86</v>
      </c>
      <c r="S300" s="55">
        <f t="shared" si="131"/>
        <v>8.1692874262301185</v>
      </c>
      <c r="T300" s="55">
        <f t="shared" si="151"/>
        <v>8.1249276497136194</v>
      </c>
      <c r="U300" s="55">
        <f t="shared" si="141"/>
        <v>8.0740331784680137</v>
      </c>
      <c r="V300" s="55">
        <f t="shared" si="142"/>
        <v>8.0145199866347294</v>
      </c>
      <c r="W300" s="55">
        <f t="shared" si="143"/>
        <v>8.1697855292807322</v>
      </c>
      <c r="X300" s="41">
        <f t="shared" si="144"/>
        <v>8.1167888270398283</v>
      </c>
      <c r="Y300" s="41">
        <f t="shared" si="145"/>
        <v>8.1193348336206448</v>
      </c>
      <c r="Z300" s="30">
        <f t="shared" si="132"/>
        <v>-7.1509302663222939E-3</v>
      </c>
      <c r="AA300" s="30">
        <f t="shared" si="133"/>
        <v>5.7134784019391996E-2</v>
      </c>
      <c r="AB300" s="30">
        <f t="shared" si="134"/>
        <v>-3.7497100430129483E-10</v>
      </c>
      <c r="AC300" s="30">
        <f t="shared" si="135"/>
        <v>-4.7118863794307806E-19</v>
      </c>
      <c r="AD300" s="30">
        <f t="shared" si="146"/>
        <v>7.6420728423564003E-9</v>
      </c>
      <c r="AE300" s="30">
        <f t="shared" si="147"/>
        <v>-6.8229048649438174E-3</v>
      </c>
      <c r="AF300" s="30">
        <f t="shared" si="136"/>
        <v>5.7462809420770478E-2</v>
      </c>
      <c r="AG300" s="30">
        <f t="shared" si="137"/>
        <v>-3.7454842572502508E-10</v>
      </c>
      <c r="AH300" s="30">
        <f t="shared" si="138"/>
        <v>-4.7118863794307806E-19</v>
      </c>
      <c r="AI300" s="30">
        <f t="shared" si="148"/>
        <v>7.5974030429602715E-9</v>
      </c>
    </row>
    <row r="301" spans="1:35" x14ac:dyDescent="0.3">
      <c r="A301" s="39">
        <v>381.05416666666861</v>
      </c>
      <c r="B301">
        <v>5.3</v>
      </c>
      <c r="C301">
        <v>7.83</v>
      </c>
      <c r="D301" s="39">
        <v>599.9</v>
      </c>
      <c r="E301" s="39"/>
      <c r="F301" s="39"/>
      <c r="G301" s="39">
        <v>378</v>
      </c>
      <c r="H301" s="40">
        <f t="shared" si="139"/>
        <v>5.2999999999999999E-2</v>
      </c>
      <c r="I301" s="41">
        <f t="shared" si="140"/>
        <v>7.83</v>
      </c>
      <c r="J301" s="39">
        <f t="shared" si="153"/>
        <v>659.18815861431835</v>
      </c>
      <c r="K301">
        <v>4.7E-2</v>
      </c>
      <c r="L301">
        <v>7.84</v>
      </c>
      <c r="M301" s="29">
        <f t="shared" si="152"/>
        <v>6.4285714285714293E-2</v>
      </c>
      <c r="N301" s="29">
        <f t="shared" si="152"/>
        <v>5.7142857142857148E-2</v>
      </c>
      <c r="O301" s="29">
        <f t="shared" si="152"/>
        <v>4.9999999999999996E-2</v>
      </c>
      <c r="P301" s="29">
        <f t="shared" si="152"/>
        <v>4.2857142857142858E-2</v>
      </c>
      <c r="Q301" s="54">
        <v>5.2999999999999999E-2</v>
      </c>
      <c r="R301" s="54">
        <v>7.83</v>
      </c>
      <c r="S301" s="55">
        <f t="shared" si="131"/>
        <v>8.196432334752151</v>
      </c>
      <c r="T301" s="55">
        <f t="shared" si="151"/>
        <v>8.1523907212048492</v>
      </c>
      <c r="U301" s="55">
        <f t="shared" si="141"/>
        <v>8.1018427786592664</v>
      </c>
      <c r="V301" s="55">
        <f t="shared" si="142"/>
        <v>8.0427089639743432</v>
      </c>
      <c r="W301" s="55">
        <f t="shared" si="143"/>
        <v>8.1969267822676102</v>
      </c>
      <c r="X301" s="41">
        <f t="shared" si="144"/>
        <v>8.1425561631008421</v>
      </c>
      <c r="Y301" s="41">
        <f t="shared" si="145"/>
        <v>8.1450582042170758</v>
      </c>
      <c r="Z301" s="30">
        <f t="shared" si="132"/>
        <v>-7.3084569996348953E-3</v>
      </c>
      <c r="AA301" s="30">
        <f t="shared" si="133"/>
        <v>5.69772572860794E-2</v>
      </c>
      <c r="AB301" s="30">
        <f t="shared" si="134"/>
        <v>-3.4950665231914404E-10</v>
      </c>
      <c r="AC301" s="30">
        <f t="shared" si="135"/>
        <v>-4.3812276861373916E-19</v>
      </c>
      <c r="AD301" s="30">
        <f t="shared" si="146"/>
        <v>7.2018461071255426E-9</v>
      </c>
      <c r="AE301" s="30">
        <f t="shared" si="147"/>
        <v>-6.9878479211801132E-3</v>
      </c>
      <c r="AF301" s="30">
        <f t="shared" si="136"/>
        <v>5.7297866364534183E-2</v>
      </c>
      <c r="AG301" s="30">
        <f t="shared" si="137"/>
        <v>-3.4909362781755589E-10</v>
      </c>
      <c r="AH301" s="30">
        <f t="shared" si="138"/>
        <v>-4.3812276861373916E-19</v>
      </c>
      <c r="AI301" s="30">
        <f t="shared" si="148"/>
        <v>7.1604743898781217E-9</v>
      </c>
    </row>
    <row r="302" spans="1:35" x14ac:dyDescent="0.3">
      <c r="A302" s="39">
        <v>382.05625000000146</v>
      </c>
      <c r="B302">
        <v>5.5</v>
      </c>
      <c r="C302">
        <v>7.89</v>
      </c>
      <c r="D302" s="39"/>
      <c r="E302" s="39"/>
      <c r="F302" s="39"/>
      <c r="G302" s="39">
        <v>379</v>
      </c>
      <c r="H302" s="40">
        <f t="shared" si="139"/>
        <v>5.5E-2</v>
      </c>
      <c r="I302" s="41">
        <f t="shared" si="140"/>
        <v>7.89</v>
      </c>
      <c r="J302" s="39">
        <f t="shared" si="153"/>
        <v>659.43504110623746</v>
      </c>
      <c r="K302">
        <v>4.2999999999999997E-2</v>
      </c>
      <c r="L302">
        <v>7.9</v>
      </c>
      <c r="M302" s="29">
        <f t="shared" si="152"/>
        <v>6.4285714285714293E-2</v>
      </c>
      <c r="N302" s="29">
        <f t="shared" si="152"/>
        <v>5.7142857142857148E-2</v>
      </c>
      <c r="O302" s="29">
        <f t="shared" si="152"/>
        <v>4.9999999999999996E-2</v>
      </c>
      <c r="P302" s="29">
        <f t="shared" si="152"/>
        <v>4.2857142857142858E-2</v>
      </c>
      <c r="Q302" s="54">
        <v>5.5E-2</v>
      </c>
      <c r="R302" s="54">
        <v>7.89</v>
      </c>
      <c r="S302" s="55">
        <f t="shared" si="131"/>
        <v>8.1826380321809555</v>
      </c>
      <c r="T302" s="55">
        <f t="shared" si="151"/>
        <v>8.1384335895056896</v>
      </c>
      <c r="U302" s="55">
        <f t="shared" si="141"/>
        <v>8.0877081539838578</v>
      </c>
      <c r="V302" s="55">
        <f t="shared" si="142"/>
        <v>8.0283798404370259</v>
      </c>
      <c r="W302" s="55">
        <f t="shared" si="143"/>
        <v>8.1831343497867604</v>
      </c>
      <c r="X302" s="41">
        <f t="shared" si="144"/>
        <v>8.1294572142386432</v>
      </c>
      <c r="Y302" s="41">
        <f t="shared" si="145"/>
        <v>8.1319821152441651</v>
      </c>
      <c r="Z302" s="30">
        <f t="shared" si="132"/>
        <v>-7.2294051229961588E-3</v>
      </c>
      <c r="AA302" s="30">
        <f t="shared" si="133"/>
        <v>5.7056309162718137E-2</v>
      </c>
      <c r="AB302" s="30">
        <f t="shared" si="134"/>
        <v>-3.6223845663736393E-10</v>
      </c>
      <c r="AC302" s="30">
        <f t="shared" si="135"/>
        <v>-4.5465570327840866E-19</v>
      </c>
      <c r="AD302" s="30">
        <f t="shared" si="146"/>
        <v>7.4223731776641863E-9</v>
      </c>
      <c r="AE302" s="30">
        <f t="shared" si="147"/>
        <v>-6.9049643443860479E-3</v>
      </c>
      <c r="AF302" s="30">
        <f t="shared" si="136"/>
        <v>5.7380749941328246E-2</v>
      </c>
      <c r="AG302" s="30">
        <f t="shared" si="137"/>
        <v>-3.6182049594976845E-10</v>
      </c>
      <c r="AH302" s="30">
        <f t="shared" si="138"/>
        <v>-4.5465570327840866E-19</v>
      </c>
      <c r="AI302" s="30">
        <f t="shared" si="148"/>
        <v>7.3793461851596111E-9</v>
      </c>
    </row>
    <row r="303" spans="1:35" x14ac:dyDescent="0.3">
      <c r="A303" s="39">
        <v>383.05416666666861</v>
      </c>
      <c r="B303">
        <v>5.7</v>
      </c>
      <c r="C303">
        <v>7.78</v>
      </c>
      <c r="D303" s="39"/>
      <c r="E303" s="39"/>
      <c r="F303" s="39"/>
      <c r="G303" s="39">
        <v>380</v>
      </c>
      <c r="H303" s="40">
        <f t="shared" si="139"/>
        <v>5.7000000000000002E-2</v>
      </c>
      <c r="I303" s="41">
        <f t="shared" si="140"/>
        <v>7.78</v>
      </c>
      <c r="J303" s="39">
        <f t="shared" si="153"/>
        <v>659.68192359815646</v>
      </c>
      <c r="K303">
        <v>4.2000000000000003E-2</v>
      </c>
      <c r="L303">
        <v>7.79</v>
      </c>
      <c r="M303" s="29">
        <f t="shared" si="152"/>
        <v>6.4285714285714293E-2</v>
      </c>
      <c r="N303" s="29">
        <f t="shared" si="152"/>
        <v>5.7142857142857148E-2</v>
      </c>
      <c r="O303" s="29">
        <f t="shared" si="152"/>
        <v>4.9999999999999996E-2</v>
      </c>
      <c r="P303" s="29">
        <f t="shared" si="152"/>
        <v>4.2857142857142858E-2</v>
      </c>
      <c r="Q303" s="54">
        <v>5.7000000000000002E-2</v>
      </c>
      <c r="R303" s="54">
        <v>7.78</v>
      </c>
      <c r="S303" s="55">
        <f t="shared" si="131"/>
        <v>8.1692874262301185</v>
      </c>
      <c r="T303" s="55">
        <f t="shared" si="151"/>
        <v>8.1249276497136194</v>
      </c>
      <c r="U303" s="55">
        <f t="shared" si="141"/>
        <v>8.0740331784680137</v>
      </c>
      <c r="V303" s="55">
        <f t="shared" si="142"/>
        <v>8.0145199866347294</v>
      </c>
      <c r="W303" s="55">
        <f t="shared" si="143"/>
        <v>8.1697855292807322</v>
      </c>
      <c r="X303" s="41">
        <f t="shared" si="144"/>
        <v>8.1167888270398283</v>
      </c>
      <c r="Y303" s="41">
        <f t="shared" si="145"/>
        <v>8.1193348336206448</v>
      </c>
      <c r="Z303" s="30">
        <f t="shared" si="132"/>
        <v>-7.1509302663222939E-3</v>
      </c>
      <c r="AA303" s="30">
        <f t="shared" si="133"/>
        <v>5.7134784019391996E-2</v>
      </c>
      <c r="AB303" s="30">
        <f t="shared" si="134"/>
        <v>-3.7497100430129483E-10</v>
      </c>
      <c r="AC303" s="30">
        <f t="shared" si="135"/>
        <v>-4.7118863794307806E-19</v>
      </c>
      <c r="AD303" s="30">
        <f t="shared" si="146"/>
        <v>7.6420728423564003E-9</v>
      </c>
      <c r="AE303" s="30">
        <f t="shared" si="147"/>
        <v>-6.8229048649438174E-3</v>
      </c>
      <c r="AF303" s="30">
        <f t="shared" si="136"/>
        <v>5.7462809420770478E-2</v>
      </c>
      <c r="AG303" s="30">
        <f t="shared" si="137"/>
        <v>-3.7454842572502508E-10</v>
      </c>
      <c r="AH303" s="30">
        <f t="shared" si="138"/>
        <v>-4.7118863794307806E-19</v>
      </c>
      <c r="AI303" s="30">
        <f t="shared" si="148"/>
        <v>7.5974030429602715E-9</v>
      </c>
    </row>
    <row r="304" spans="1:35" x14ac:dyDescent="0.3">
      <c r="A304" s="39">
        <v>384.05208333333576</v>
      </c>
      <c r="B304">
        <v>5.2</v>
      </c>
      <c r="C304">
        <v>7.94</v>
      </c>
      <c r="D304" s="39">
        <v>229.9</v>
      </c>
      <c r="E304" s="39"/>
      <c r="F304" s="39"/>
      <c r="G304" s="39">
        <v>381</v>
      </c>
      <c r="H304" s="40">
        <f t="shared" si="139"/>
        <v>5.2000000000000005E-2</v>
      </c>
      <c r="I304" s="41">
        <f t="shared" si="140"/>
        <v>7.94</v>
      </c>
      <c r="J304" s="39">
        <f t="shared" si="153"/>
        <v>659.92880609007557</v>
      </c>
      <c r="K304">
        <v>5.2999999999999999E-2</v>
      </c>
      <c r="L304">
        <v>7.84</v>
      </c>
      <c r="M304" s="29">
        <f t="shared" si="152"/>
        <v>6.4285714285714293E-2</v>
      </c>
      <c r="N304" s="29">
        <f t="shared" si="152"/>
        <v>5.7142857142857148E-2</v>
      </c>
      <c r="O304" s="29">
        <f t="shared" si="152"/>
        <v>4.9999999999999996E-2</v>
      </c>
      <c r="P304" s="29">
        <f t="shared" si="152"/>
        <v>4.2857142857142858E-2</v>
      </c>
      <c r="Q304" s="54">
        <v>5.1999999999999998E-2</v>
      </c>
      <c r="R304" s="54">
        <v>7.94</v>
      </c>
      <c r="S304" s="55">
        <f t="shared" si="131"/>
        <v>8.2035056140874012</v>
      </c>
      <c r="T304" s="55">
        <f t="shared" si="151"/>
        <v>8.1595484035556449</v>
      </c>
      <c r="U304" s="55">
        <f t="shared" si="141"/>
        <v>8.1090925856633369</v>
      </c>
      <c r="V304" s="55">
        <f t="shared" si="142"/>
        <v>8.0500598713352733</v>
      </c>
      <c r="W304" s="55">
        <f t="shared" si="143"/>
        <v>8.2039990928375772</v>
      </c>
      <c r="X304" s="41">
        <f t="shared" si="144"/>
        <v>8.1492764888825882</v>
      </c>
      <c r="Y304" s="41">
        <f t="shared" si="145"/>
        <v>8.1517664262660894</v>
      </c>
      <c r="Z304" s="30">
        <f t="shared" si="132"/>
        <v>-7.3482043330789764E-3</v>
      </c>
      <c r="AA304" s="30">
        <f t="shared" si="133"/>
        <v>5.6937509952635315E-2</v>
      </c>
      <c r="AB304" s="30">
        <f t="shared" si="134"/>
        <v>-3.4314103537220426E-10</v>
      </c>
      <c r="AC304" s="30">
        <f t="shared" si="135"/>
        <v>-4.298563012814045E-19</v>
      </c>
      <c r="AD304" s="30">
        <f t="shared" si="146"/>
        <v>7.0912616672422766E-9</v>
      </c>
      <c r="AE304" s="30">
        <f t="shared" si="147"/>
        <v>-7.0296061017111932E-3</v>
      </c>
      <c r="AF304" s="30">
        <f t="shared" si="136"/>
        <v>5.7256108184003097E-2</v>
      </c>
      <c r="AG304" s="30">
        <f t="shared" si="137"/>
        <v>-3.4273060134347449E-10</v>
      </c>
      <c r="AH304" s="30">
        <f t="shared" si="138"/>
        <v>-4.298563012814045E-19</v>
      </c>
      <c r="AI304" s="30">
        <f t="shared" si="148"/>
        <v>7.0507217132383709E-9</v>
      </c>
    </row>
    <row r="305" spans="1:35" x14ac:dyDescent="0.3">
      <c r="A305" s="39">
        <v>385.05625000000146</v>
      </c>
      <c r="B305">
        <v>7.3</v>
      </c>
      <c r="C305">
        <v>7.78</v>
      </c>
      <c r="G305" s="39">
        <v>382</v>
      </c>
      <c r="H305" s="40">
        <f t="shared" si="139"/>
        <v>7.2999999999999995E-2</v>
      </c>
      <c r="I305" s="41">
        <f t="shared" si="140"/>
        <v>7.78</v>
      </c>
      <c r="J305" s="39">
        <f t="shared" si="153"/>
        <v>660.17568858199468</v>
      </c>
      <c r="K305">
        <v>5.8000000000000003E-2</v>
      </c>
      <c r="L305">
        <v>7.84</v>
      </c>
      <c r="M305" s="29">
        <f t="shared" ref="M305:P311" si="154">M304</f>
        <v>6.4285714285714293E-2</v>
      </c>
      <c r="N305" s="29">
        <f t="shared" si="154"/>
        <v>5.7142857142857148E-2</v>
      </c>
      <c r="O305" s="29">
        <f t="shared" si="154"/>
        <v>4.9999999999999996E-2</v>
      </c>
      <c r="P305" s="29">
        <f t="shared" si="154"/>
        <v>4.2857142857142858E-2</v>
      </c>
      <c r="Q305" s="54">
        <v>7.2999999999999995E-2</v>
      </c>
      <c r="R305" s="54">
        <v>7.78</v>
      </c>
      <c r="S305" s="55">
        <f t="shared" si="131"/>
        <v>8.0755308680443356</v>
      </c>
      <c r="T305" s="55">
        <f t="shared" si="151"/>
        <v>8.030144661578813</v>
      </c>
      <c r="U305" s="55">
        <f t="shared" si="141"/>
        <v>7.9781403731438232</v>
      </c>
      <c r="V305" s="55">
        <f t="shared" si="142"/>
        <v>7.9174220130069175</v>
      </c>
      <c r="W305" s="55">
        <f t="shared" si="143"/>
        <v>8.0760408053604831</v>
      </c>
      <c r="X305" s="41">
        <f t="shared" si="144"/>
        <v>8.0281146101622216</v>
      </c>
      <c r="Y305" s="41">
        <f t="shared" si="145"/>
        <v>8.0307720683985639</v>
      </c>
      <c r="Z305" s="30">
        <f t="shared" si="132"/>
        <v>-6.542340019484949E-3</v>
      </c>
      <c r="AA305" s="30">
        <f t="shared" si="133"/>
        <v>5.7743374266229344E-2</v>
      </c>
      <c r="AB305" s="30">
        <f t="shared" si="134"/>
        <v>-4.7685613109152362E-10</v>
      </c>
      <c r="AC305" s="30">
        <f t="shared" si="135"/>
        <v>-6.0345211526043329E-19</v>
      </c>
      <c r="AD305" s="30">
        <f t="shared" si="146"/>
        <v>9.3731461728388356E-9</v>
      </c>
      <c r="AE305" s="30">
        <f t="shared" si="147"/>
        <v>-6.1937157718997523E-3</v>
      </c>
      <c r="AF305" s="30">
        <f t="shared" si="136"/>
        <v>5.8091998513814538E-2</v>
      </c>
      <c r="AG305" s="30">
        <f t="shared" si="137"/>
        <v>-4.764070160608626E-10</v>
      </c>
      <c r="AH305" s="30">
        <f t="shared" si="138"/>
        <v>-6.0345211526043329E-19</v>
      </c>
      <c r="AI305" s="30">
        <f t="shared" si="148"/>
        <v>9.3159667884896162E-9</v>
      </c>
    </row>
    <row r="306" spans="1:35" x14ac:dyDescent="0.3">
      <c r="A306" s="39">
        <v>386.0576388888876</v>
      </c>
      <c r="B306">
        <v>7.3</v>
      </c>
      <c r="C306">
        <v>7.65</v>
      </c>
      <c r="G306" s="39">
        <v>383</v>
      </c>
      <c r="H306">
        <v>8.3000000000000004E-2</v>
      </c>
      <c r="I306">
        <v>7.65</v>
      </c>
      <c r="J306" s="39">
        <f t="shared" si="153"/>
        <v>660.42257107391379</v>
      </c>
      <c r="K306">
        <v>3.9E-2</v>
      </c>
      <c r="L306">
        <v>7.88</v>
      </c>
      <c r="M306" s="29">
        <f t="shared" si="154"/>
        <v>6.4285714285714293E-2</v>
      </c>
      <c r="N306" s="29">
        <f t="shared" si="154"/>
        <v>5.7142857142857148E-2</v>
      </c>
      <c r="O306" s="29">
        <f t="shared" si="154"/>
        <v>4.9999999999999996E-2</v>
      </c>
      <c r="P306" s="29">
        <f t="shared" si="154"/>
        <v>4.2857142857142858E-2</v>
      </c>
      <c r="Q306" s="54">
        <v>8.3000000000000004E-2</v>
      </c>
      <c r="R306" s="54">
        <v>7.65</v>
      </c>
      <c r="S306" s="55">
        <f t="shared" si="131"/>
        <v>8.0260381341480649</v>
      </c>
      <c r="T306" s="55">
        <f t="shared" si="151"/>
        <v>7.9801565970211277</v>
      </c>
      <c r="U306" s="55">
        <f t="shared" si="141"/>
        <v>7.9276212650841478</v>
      </c>
      <c r="V306" s="55">
        <f t="shared" si="142"/>
        <v>7.8663316371033218</v>
      </c>
      <c r="W306" s="55">
        <f t="shared" si="143"/>
        <v>8.0265538056504813</v>
      </c>
      <c r="X306" s="41">
        <f t="shared" si="144"/>
        <v>7.981539869248043</v>
      </c>
      <c r="Y306" s="41">
        <f t="shared" si="145"/>
        <v>7.9842218129725548</v>
      </c>
      <c r="Z306" s="30">
        <f t="shared" si="132"/>
        <v>-6.1777871232360435E-3</v>
      </c>
      <c r="AA306" s="30">
        <f t="shared" si="133"/>
        <v>5.810792716247825E-2</v>
      </c>
      <c r="AB306" s="30">
        <f t="shared" si="134"/>
        <v>-5.4055471030066366E-10</v>
      </c>
      <c r="AC306" s="30">
        <f t="shared" si="135"/>
        <v>-6.8611678858378041E-19</v>
      </c>
      <c r="AD306" s="30">
        <f t="shared" si="146"/>
        <v>1.0434223397232364E-8</v>
      </c>
      <c r="AE306" s="30">
        <f t="shared" si="147"/>
        <v>-5.8226727553494081E-3</v>
      </c>
      <c r="AF306" s="30">
        <f t="shared" si="136"/>
        <v>5.8463041530364884E-2</v>
      </c>
      <c r="AG306" s="30">
        <f t="shared" si="137"/>
        <v>-5.4009723437543398E-10</v>
      </c>
      <c r="AH306" s="30">
        <f t="shared" si="138"/>
        <v>-6.8611678858378041E-19</v>
      </c>
      <c r="AI306" s="30">
        <f t="shared" si="148"/>
        <v>1.036998640490238E-8</v>
      </c>
    </row>
    <row r="307" spans="1:35" x14ac:dyDescent="0.3">
      <c r="A307" s="39">
        <v>387.04166660879855</v>
      </c>
      <c r="G307" s="39">
        <v>383</v>
      </c>
      <c r="H307">
        <v>8.1000000000000003E-2</v>
      </c>
      <c r="I307">
        <v>7.71</v>
      </c>
      <c r="J307" s="39">
        <f t="shared" si="153"/>
        <v>660.42257107391379</v>
      </c>
      <c r="K307">
        <v>2.5000000000000001E-2</v>
      </c>
      <c r="L307">
        <v>7.95</v>
      </c>
      <c r="M307" s="29">
        <f t="shared" si="154"/>
        <v>6.4285714285714293E-2</v>
      </c>
      <c r="N307" s="29">
        <f t="shared" si="154"/>
        <v>5.7142857142857148E-2</v>
      </c>
      <c r="O307" s="29">
        <f t="shared" si="154"/>
        <v>4.9999999999999996E-2</v>
      </c>
      <c r="P307" s="29">
        <f t="shared" si="154"/>
        <v>4.2857142857142858E-2</v>
      </c>
      <c r="Q307" s="54">
        <v>8.1000000000000003E-2</v>
      </c>
      <c r="R307" s="54">
        <v>7.71</v>
      </c>
      <c r="S307" s="55">
        <f t="shared" si="131"/>
        <v>8.0354837242199331</v>
      </c>
      <c r="T307" s="55">
        <f t="shared" si="151"/>
        <v>7.9896942172296219</v>
      </c>
      <c r="U307" s="55">
        <f t="shared" si="141"/>
        <v>7.9372573243871747</v>
      </c>
      <c r="V307" s="55">
        <f t="shared" si="142"/>
        <v>7.8760733246348753</v>
      </c>
      <c r="W307" s="55">
        <f t="shared" si="143"/>
        <v>8.0359983291611314</v>
      </c>
      <c r="X307" s="41">
        <f t="shared" si="144"/>
        <v>7.9904148128997274</v>
      </c>
      <c r="Y307" s="41">
        <f t="shared" si="145"/>
        <v>7.9930943176747977</v>
      </c>
      <c r="Z307" s="30">
        <f t="shared" si="132"/>
        <v>-6.249789933757988E-3</v>
      </c>
      <c r="AA307" s="30">
        <f t="shared" si="133"/>
        <v>5.8035924351956307E-2</v>
      </c>
      <c r="AB307" s="30">
        <f t="shared" si="134"/>
        <v>-5.2781382502617896E-10</v>
      </c>
      <c r="AC307" s="30">
        <f t="shared" si="135"/>
        <v>-6.69583853919111E-19</v>
      </c>
      <c r="AD307" s="30">
        <f t="shared" si="146"/>
        <v>1.0223160687908413E-8</v>
      </c>
      <c r="AE307" s="30">
        <f t="shared" si="147"/>
        <v>-5.8956238231498816E-3</v>
      </c>
      <c r="AF307" s="30">
        <f t="shared" si="136"/>
        <v>5.8390090462564409E-2</v>
      </c>
      <c r="AG307" s="30">
        <f t="shared" si="137"/>
        <v>-5.2735757069296317E-10</v>
      </c>
      <c r="AH307" s="30">
        <f t="shared" si="138"/>
        <v>-6.69583853919111E-19</v>
      </c>
      <c r="AI307" s="30">
        <f t="shared" si="148"/>
        <v>1.0160280135612297E-8</v>
      </c>
    </row>
    <row r="308" spans="1:35" x14ac:dyDescent="0.3">
      <c r="A308" s="39">
        <v>388.04166660879855</v>
      </c>
      <c r="G308" s="39">
        <v>383</v>
      </c>
      <c r="H308">
        <v>7.5999999999999998E-2</v>
      </c>
      <c r="I308">
        <v>7.67</v>
      </c>
      <c r="J308" s="39">
        <f t="shared" si="153"/>
        <v>660.42257107391379</v>
      </c>
      <c r="K308">
        <v>3.1E-2</v>
      </c>
      <c r="L308">
        <v>7.86</v>
      </c>
      <c r="M308" s="29">
        <f t="shared" si="154"/>
        <v>6.4285714285714293E-2</v>
      </c>
      <c r="N308" s="29">
        <f t="shared" si="154"/>
        <v>5.7142857142857148E-2</v>
      </c>
      <c r="O308" s="29">
        <f t="shared" si="154"/>
        <v>4.9999999999999996E-2</v>
      </c>
      <c r="P308" s="29">
        <f t="shared" si="154"/>
        <v>4.2857142857142858E-2</v>
      </c>
      <c r="Q308" s="54">
        <v>7.5999999999999998E-2</v>
      </c>
      <c r="R308" s="54">
        <v>7.67</v>
      </c>
      <c r="S308" s="55">
        <f t="shared" si="131"/>
        <v>8.060064464162835</v>
      </c>
      <c r="T308" s="55">
        <f t="shared" si="151"/>
        <v>8.0145199866347294</v>
      </c>
      <c r="U308" s="55">
        <f t="shared" si="141"/>
        <v>7.9623456914714579</v>
      </c>
      <c r="V308" s="55">
        <f t="shared" si="142"/>
        <v>7.901444062937137</v>
      </c>
      <c r="W308" s="55">
        <f t="shared" si="143"/>
        <v>8.0605762320184038</v>
      </c>
      <c r="X308" s="41">
        <f t="shared" si="144"/>
        <v>8.0135412239461363</v>
      </c>
      <c r="Y308" s="41">
        <f t="shared" si="145"/>
        <v>8.0162093365522562</v>
      </c>
      <c r="Z308" s="30">
        <f t="shared" si="132"/>
        <v>-6.4317671273965817E-3</v>
      </c>
      <c r="AA308" s="30">
        <f t="shared" si="133"/>
        <v>5.7853947158317709E-2</v>
      </c>
      <c r="AB308" s="30">
        <f t="shared" si="134"/>
        <v>-4.9596414990715166E-10</v>
      </c>
      <c r="AC308" s="30">
        <f t="shared" si="135"/>
        <v>-6.2825151725743745E-19</v>
      </c>
      <c r="AD308" s="30">
        <f t="shared" si="146"/>
        <v>9.6930125726463632E-9</v>
      </c>
      <c r="AE308" s="30">
        <f t="shared" si="147"/>
        <v>-6.0807258514124626E-3</v>
      </c>
      <c r="AF308" s="30">
        <f t="shared" si="136"/>
        <v>5.820498843430183E-2</v>
      </c>
      <c r="AG308" s="30">
        <f t="shared" si="137"/>
        <v>-4.955119211407394E-10</v>
      </c>
      <c r="AH308" s="30">
        <f t="shared" si="138"/>
        <v>-6.2825151725743745E-19</v>
      </c>
      <c r="AI308" s="30">
        <f t="shared" si="148"/>
        <v>9.6336455531002092E-9</v>
      </c>
    </row>
    <row r="309" spans="1:35" x14ac:dyDescent="0.3">
      <c r="A309" s="39">
        <v>389.04166660879855</v>
      </c>
      <c r="G309" s="39">
        <v>383</v>
      </c>
      <c r="H309">
        <v>6.9000000000000006E-2</v>
      </c>
      <c r="I309">
        <v>7.63</v>
      </c>
      <c r="J309" s="39">
        <f t="shared" si="153"/>
        <v>660.42257107391379</v>
      </c>
      <c r="K309">
        <v>3.7999999999999999E-2</v>
      </c>
      <c r="L309">
        <v>7.76</v>
      </c>
      <c r="M309" s="29">
        <f t="shared" si="154"/>
        <v>6.4285714285714293E-2</v>
      </c>
      <c r="N309" s="29">
        <f t="shared" si="154"/>
        <v>5.7142857142857148E-2</v>
      </c>
      <c r="O309" s="29">
        <f t="shared" si="154"/>
        <v>4.9999999999999996E-2</v>
      </c>
      <c r="P309" s="29">
        <f t="shared" si="154"/>
        <v>4.2857142857142858E-2</v>
      </c>
      <c r="Q309" s="54">
        <v>6.9000000000000006E-2</v>
      </c>
      <c r="R309" s="54">
        <v>7.63</v>
      </c>
      <c r="S309" s="55">
        <f t="shared" si="131"/>
        <v>8.0970782088163915</v>
      </c>
      <c r="T309" s="55">
        <f t="shared" si="151"/>
        <v>8.0519177614181636</v>
      </c>
      <c r="U309" s="55">
        <f t="shared" si="141"/>
        <v>8.0001564953066797</v>
      </c>
      <c r="V309" s="55">
        <f t="shared" si="142"/>
        <v>7.9397007396164145</v>
      </c>
      <c r="W309" s="55">
        <f t="shared" si="143"/>
        <v>8.0975855377347479</v>
      </c>
      <c r="X309" s="41">
        <f t="shared" si="144"/>
        <v>8.0484450861268506</v>
      </c>
      <c r="Y309" s="41">
        <f t="shared" si="145"/>
        <v>8.0510836064639211</v>
      </c>
      <c r="Z309" s="30">
        <f t="shared" si="132"/>
        <v>-6.6914428566249339E-3</v>
      </c>
      <c r="AA309" s="30">
        <f t="shared" si="133"/>
        <v>5.7594271429089357E-2</v>
      </c>
      <c r="AB309" s="30">
        <f t="shared" si="134"/>
        <v>-4.5138092702890497E-10</v>
      </c>
      <c r="AC309" s="30">
        <f t="shared" si="135"/>
        <v>-5.7038624593109458E-19</v>
      </c>
      <c r="AD309" s="30">
        <f t="shared" si="146"/>
        <v>8.94447622197649E-9</v>
      </c>
      <c r="AE309" s="30">
        <f t="shared" si="147"/>
        <v>-6.3467106657488954E-3</v>
      </c>
      <c r="AF309" s="30">
        <f t="shared" si="136"/>
        <v>5.7939003619965401E-2</v>
      </c>
      <c r="AG309" s="30">
        <f t="shared" si="137"/>
        <v>-4.5093682593855471E-10</v>
      </c>
      <c r="AH309" s="30">
        <f t="shared" si="138"/>
        <v>-5.7038624593109458E-19</v>
      </c>
      <c r="AI309" s="30">
        <f t="shared" si="148"/>
        <v>8.8902995333982296E-9</v>
      </c>
    </row>
    <row r="310" spans="1:35" x14ac:dyDescent="0.3">
      <c r="A310" s="39">
        <v>390.04166660879855</v>
      </c>
      <c r="G310" s="39">
        <v>383</v>
      </c>
      <c r="H310">
        <v>6.0999999999999999E-2</v>
      </c>
      <c r="I310">
        <v>7.71</v>
      </c>
      <c r="J310" s="39">
        <f t="shared" si="153"/>
        <v>660.42257107391379</v>
      </c>
      <c r="K310">
        <v>2.9000000000000001E-2</v>
      </c>
      <c r="L310">
        <v>7.81</v>
      </c>
      <c r="M310" s="29">
        <f t="shared" si="154"/>
        <v>6.4285714285714293E-2</v>
      </c>
      <c r="N310" s="29">
        <f t="shared" si="154"/>
        <v>5.7142857142857148E-2</v>
      </c>
      <c r="O310" s="29">
        <f t="shared" si="154"/>
        <v>4.9999999999999996E-2</v>
      </c>
      <c r="P310" s="29">
        <f t="shared" si="154"/>
        <v>4.2857142857142858E-2</v>
      </c>
      <c r="Q310" s="54">
        <v>6.0999999999999999E-2</v>
      </c>
      <c r="R310" s="54">
        <v>7.71</v>
      </c>
      <c r="S310" s="55">
        <f t="shared" si="131"/>
        <v>8.1438060537742949</v>
      </c>
      <c r="T310" s="55">
        <f t="shared" si="151"/>
        <v>8.0991560601788901</v>
      </c>
      <c r="U310" s="55">
        <f t="shared" si="141"/>
        <v>8.0479465282176292</v>
      </c>
      <c r="V310" s="55">
        <f t="shared" si="142"/>
        <v>7.9880896718668764</v>
      </c>
      <c r="W310" s="55">
        <f t="shared" si="143"/>
        <v>8.1443074964573725</v>
      </c>
      <c r="X310" s="41">
        <f t="shared" si="144"/>
        <v>8.0926363450144656</v>
      </c>
      <c r="Y310" s="41">
        <f t="shared" si="145"/>
        <v>8.0952194986715185</v>
      </c>
      <c r="Z310" s="30">
        <f t="shared" si="132"/>
        <v>-6.9956533952924751E-3</v>
      </c>
      <c r="AA310" s="30">
        <f t="shared" si="133"/>
        <v>5.7290060890421816E-2</v>
      </c>
      <c r="AB310" s="30">
        <f t="shared" si="134"/>
        <v>-4.0043825466752281E-10</v>
      </c>
      <c r="AC310" s="30">
        <f t="shared" si="135"/>
        <v>-5.0425450727241687E-19</v>
      </c>
      <c r="AD310" s="30">
        <f t="shared" si="146"/>
        <v>8.0791124879051407E-9</v>
      </c>
      <c r="AE310" s="30">
        <f t="shared" si="147"/>
        <v>-6.6611712764501792E-3</v>
      </c>
      <c r="AF310" s="30">
        <f t="shared" si="136"/>
        <v>5.7624543009264118E-2</v>
      </c>
      <c r="AG310" s="30">
        <f t="shared" si="137"/>
        <v>-4.0000735822787485E-10</v>
      </c>
      <c r="AH310" s="30">
        <f t="shared" si="138"/>
        <v>-5.0425450727241687E-19</v>
      </c>
      <c r="AI310" s="30">
        <f t="shared" si="148"/>
        <v>8.0312011114817058E-9</v>
      </c>
    </row>
    <row r="311" spans="1:35" x14ac:dyDescent="0.3">
      <c r="A311" s="39">
        <v>391.04166660879855</v>
      </c>
      <c r="G311" s="39">
        <v>383</v>
      </c>
      <c r="H311">
        <v>5.8999999999999997E-2</v>
      </c>
      <c r="I311">
        <v>7.75</v>
      </c>
      <c r="J311" s="39">
        <f t="shared" si="153"/>
        <v>660.42257107391379</v>
      </c>
      <c r="K311">
        <v>3.6999999999999998E-2</v>
      </c>
      <c r="L311">
        <v>7.86</v>
      </c>
      <c r="M311" s="29">
        <f t="shared" si="154"/>
        <v>6.4285714285714293E-2</v>
      </c>
      <c r="N311" s="29">
        <f t="shared" si="154"/>
        <v>5.7142857142857148E-2</v>
      </c>
      <c r="O311" s="29">
        <f t="shared" si="154"/>
        <v>4.9999999999999996E-2</v>
      </c>
      <c r="P311" s="29">
        <f t="shared" si="154"/>
        <v>4.2857142857142858E-2</v>
      </c>
      <c r="Q311" s="54">
        <v>5.8999999999999997E-2</v>
      </c>
      <c r="R311" s="54">
        <v>7.75</v>
      </c>
      <c r="S311" s="55">
        <f t="shared" si="131"/>
        <v>8.1563520264268714</v>
      </c>
      <c r="T311" s="55">
        <f t="shared" si="151"/>
        <v>8.1118438903863215</v>
      </c>
      <c r="U311" s="55">
        <f t="shared" si="141"/>
        <v>8.0607882359902163</v>
      </c>
      <c r="V311" s="55">
        <f t="shared" si="142"/>
        <v>8.0010990766631878</v>
      </c>
      <c r="W311" s="55">
        <f t="shared" si="143"/>
        <v>8.1568518360806408</v>
      </c>
      <c r="X311" s="41">
        <f t="shared" si="144"/>
        <v>8.1045235067455366</v>
      </c>
      <c r="Y311" s="41">
        <f t="shared" si="145"/>
        <v>8.1070889145831604</v>
      </c>
      <c r="Z311" s="30">
        <f t="shared" si="132"/>
        <v>-7.0730175755612011E-3</v>
      </c>
      <c r="AA311" s="30">
        <f t="shared" si="133"/>
        <v>5.7212696710153089E-2</v>
      </c>
      <c r="AB311" s="30">
        <f t="shared" si="134"/>
        <v>-3.8770427617521084E-10</v>
      </c>
      <c r="AC311" s="30">
        <f t="shared" si="135"/>
        <v>-4.8772157260774737E-19</v>
      </c>
      <c r="AD311" s="30">
        <f t="shared" si="146"/>
        <v>7.8609764145410137E-9</v>
      </c>
      <c r="AE311" s="30">
        <f t="shared" si="147"/>
        <v>-6.7416473850660311E-3</v>
      </c>
      <c r="AF311" s="30">
        <f t="shared" si="136"/>
        <v>5.7544066900648262E-2</v>
      </c>
      <c r="AG311" s="30">
        <f t="shared" si="137"/>
        <v>-3.87277388675861E-10</v>
      </c>
      <c r="AH311" s="30">
        <f t="shared" si="138"/>
        <v>-4.8772157260774737E-19</v>
      </c>
      <c r="AI311" s="30">
        <f t="shared" si="148"/>
        <v>7.8146779565540232E-9</v>
      </c>
    </row>
    <row r="312" spans="1:35" x14ac:dyDescent="0.3">
      <c r="A312" s="39"/>
      <c r="S312" s="41"/>
      <c r="T312" s="41"/>
      <c r="U312" s="41"/>
      <c r="V312" s="41"/>
      <c r="W312" s="41"/>
      <c r="X312" s="41"/>
      <c r="Y312" s="41"/>
      <c r="Z312" s="30"/>
      <c r="AA312" s="30"/>
      <c r="AB312" s="30"/>
      <c r="AC312" s="30"/>
      <c r="AD312" s="30"/>
      <c r="AE312" s="30"/>
      <c r="AF312" s="30"/>
      <c r="AG312" s="30"/>
      <c r="AH312" s="30"/>
      <c r="AI312" s="30"/>
    </row>
    <row r="313" spans="1:35" x14ac:dyDescent="0.3">
      <c r="A313" s="39"/>
      <c r="S313" s="41"/>
      <c r="T313" s="41"/>
      <c r="U313" s="41"/>
      <c r="V313" s="41"/>
      <c r="W313" s="41"/>
      <c r="X313" s="41"/>
      <c r="Y313" s="41"/>
      <c r="Z313" s="30"/>
      <c r="AA313" s="30"/>
      <c r="AB313" s="30"/>
      <c r="AC313" s="30"/>
      <c r="AD313" s="30"/>
      <c r="AE313" s="30"/>
      <c r="AF313" s="30"/>
      <c r="AG313" s="30"/>
      <c r="AH313" s="30"/>
      <c r="AI313" s="30"/>
    </row>
    <row r="314" spans="1:35" x14ac:dyDescent="0.3">
      <c r="S314" s="41"/>
      <c r="T314" s="41"/>
      <c r="U314" s="41"/>
      <c r="V314" s="41"/>
      <c r="W314" s="41"/>
      <c r="X314" s="41"/>
      <c r="Y314" s="41"/>
      <c r="Z314" s="30"/>
      <c r="AA314" s="30"/>
      <c r="AB314" s="30"/>
      <c r="AC314" s="30"/>
      <c r="AD314" s="30"/>
      <c r="AE314" s="30"/>
      <c r="AF314" s="30"/>
      <c r="AG314" s="30"/>
      <c r="AH314" s="30"/>
      <c r="AI314" s="30"/>
    </row>
    <row r="315" spans="1:35" x14ac:dyDescent="0.3">
      <c r="S315" s="41"/>
      <c r="T315" s="41"/>
      <c r="U315" s="41"/>
      <c r="V315" s="41"/>
      <c r="W315" s="41"/>
      <c r="X315" s="41"/>
      <c r="Y315" s="41"/>
      <c r="Z315" s="30"/>
      <c r="AA315" s="30"/>
      <c r="AB315" s="30"/>
      <c r="AC315" s="30"/>
      <c r="AD315" s="30"/>
      <c r="AE315" s="30"/>
      <c r="AF315" s="30"/>
      <c r="AG315" s="30"/>
      <c r="AH315" s="30"/>
      <c r="AI315" s="30"/>
    </row>
    <row r="316" spans="1:35" x14ac:dyDescent="0.3">
      <c r="S316" s="41"/>
      <c r="T316" s="41"/>
      <c r="U316" s="41"/>
      <c r="V316" s="41"/>
      <c r="W316" s="41"/>
      <c r="X316" s="41"/>
      <c r="Y316" s="41"/>
      <c r="Z316" s="30"/>
      <c r="AA316" s="30"/>
      <c r="AB316" s="30"/>
      <c r="AC316" s="30"/>
      <c r="AD316" s="30"/>
      <c r="AE316" s="30"/>
      <c r="AF316" s="30"/>
      <c r="AG316" s="30"/>
      <c r="AH316" s="30"/>
      <c r="AI316" s="30"/>
    </row>
    <row r="317" spans="1:35" x14ac:dyDescent="0.3">
      <c r="S317" s="41"/>
      <c r="T317" s="41"/>
      <c r="U317" s="41"/>
      <c r="V317" s="41"/>
      <c r="W317" s="41"/>
      <c r="X317" s="41"/>
      <c r="Y317" s="41"/>
      <c r="Z317" s="30"/>
      <c r="AA317" s="30"/>
      <c r="AB317" s="30"/>
      <c r="AC317" s="30"/>
      <c r="AD317" s="30"/>
      <c r="AE317" s="30"/>
      <c r="AF317" s="30"/>
      <c r="AG317" s="30"/>
      <c r="AH317" s="30"/>
      <c r="AI317" s="30"/>
    </row>
    <row r="318" spans="1:35" x14ac:dyDescent="0.3">
      <c r="S318" s="41"/>
      <c r="T318" s="41"/>
      <c r="U318" s="41"/>
      <c r="V318" s="41"/>
      <c r="W318" s="41"/>
      <c r="X318" s="41"/>
      <c r="Y318" s="41"/>
      <c r="Z318" s="30"/>
      <c r="AA318" s="30"/>
      <c r="AB318" s="30"/>
      <c r="AC318" s="30"/>
      <c r="AD318" s="30"/>
      <c r="AE318" s="30"/>
      <c r="AF318" s="30"/>
      <c r="AG318" s="30"/>
      <c r="AH318" s="30"/>
      <c r="AI318" s="30"/>
    </row>
    <row r="319" spans="1:35" x14ac:dyDescent="0.3">
      <c r="S319" s="41"/>
      <c r="T319" s="41"/>
      <c r="U319" s="41"/>
      <c r="V319" s="41"/>
      <c r="W319" s="41"/>
      <c r="X319" s="41"/>
      <c r="Y319" s="41"/>
      <c r="Z319" s="30"/>
      <c r="AA319" s="30"/>
      <c r="AB319" s="30"/>
      <c r="AC319" s="30"/>
      <c r="AD319" s="30"/>
      <c r="AE319" s="30"/>
      <c r="AF319" s="30"/>
      <c r="AG319" s="30"/>
      <c r="AH319" s="30"/>
      <c r="AI319" s="30"/>
    </row>
    <row r="320" spans="1:35" x14ac:dyDescent="0.3">
      <c r="S320" s="41"/>
      <c r="T320" s="41"/>
      <c r="U320" s="41"/>
      <c r="V320" s="41"/>
      <c r="W320" s="41"/>
      <c r="X320" s="41"/>
      <c r="Y320" s="41"/>
      <c r="Z320" s="30"/>
      <c r="AA320" s="30"/>
      <c r="AB320" s="30"/>
      <c r="AC320" s="30"/>
      <c r="AD320" s="30"/>
      <c r="AE320" s="30"/>
      <c r="AF320" s="30"/>
      <c r="AG320" s="30"/>
      <c r="AH320" s="30"/>
      <c r="AI320" s="30"/>
    </row>
    <row r="321" spans="19:35" x14ac:dyDescent="0.3">
      <c r="S321" s="41"/>
      <c r="T321" s="41"/>
      <c r="U321" s="41"/>
      <c r="V321" s="41"/>
      <c r="W321" s="41"/>
      <c r="X321" s="41"/>
      <c r="Y321" s="41"/>
      <c r="Z321" s="30"/>
      <c r="AA321" s="30"/>
      <c r="AB321" s="30"/>
      <c r="AC321" s="30"/>
      <c r="AD321" s="30"/>
      <c r="AE321" s="30"/>
      <c r="AF321" s="30"/>
      <c r="AG321" s="30"/>
      <c r="AH321" s="30"/>
      <c r="AI321" s="30"/>
    </row>
    <row r="322" spans="19:35" x14ac:dyDescent="0.3">
      <c r="S322" s="41"/>
      <c r="T322" s="41"/>
      <c r="U322" s="41"/>
      <c r="V322" s="41"/>
      <c r="W322" s="41"/>
      <c r="X322" s="41"/>
      <c r="Y322" s="41"/>
      <c r="Z322" s="30"/>
      <c r="AA322" s="30"/>
      <c r="AB322" s="30"/>
      <c r="AC322" s="30"/>
      <c r="AD322" s="30"/>
      <c r="AE322" s="30"/>
      <c r="AF322" s="30"/>
      <c r="AG322" s="30"/>
      <c r="AH322" s="30"/>
      <c r="AI322" s="30"/>
    </row>
    <row r="323" spans="19:35" x14ac:dyDescent="0.3">
      <c r="S323" s="41"/>
      <c r="T323" s="41"/>
      <c r="U323" s="41"/>
      <c r="V323" s="41"/>
      <c r="W323" s="41"/>
      <c r="X323" s="41"/>
      <c r="Y323" s="41"/>
      <c r="Z323" s="30"/>
      <c r="AA323" s="30"/>
      <c r="AB323" s="30"/>
      <c r="AC323" s="30"/>
      <c r="AD323" s="30"/>
      <c r="AE323" s="30"/>
      <c r="AF323" s="30"/>
      <c r="AG323" s="30"/>
      <c r="AH323" s="30"/>
      <c r="AI323" s="30"/>
    </row>
    <row r="324" spans="19:35" x14ac:dyDescent="0.3">
      <c r="S324" s="41"/>
      <c r="T324" s="41"/>
      <c r="U324" s="41"/>
      <c r="V324" s="41"/>
      <c r="W324" s="41"/>
      <c r="X324" s="41"/>
      <c r="Y324" s="41"/>
      <c r="Z324" s="30"/>
      <c r="AA324" s="30"/>
      <c r="AB324" s="30"/>
      <c r="AC324" s="30"/>
      <c r="AD324" s="30"/>
      <c r="AE324" s="30"/>
      <c r="AF324" s="30"/>
      <c r="AG324" s="30"/>
      <c r="AH324" s="30"/>
      <c r="AI324" s="30"/>
    </row>
    <row r="325" spans="19:35" x14ac:dyDescent="0.3">
      <c r="S325" s="41"/>
      <c r="T325" s="41"/>
      <c r="U325" s="41"/>
      <c r="V325" s="41"/>
      <c r="W325" s="41"/>
      <c r="X325" s="41"/>
      <c r="Y325" s="41"/>
      <c r="Z325" s="30"/>
      <c r="AA325" s="30"/>
      <c r="AB325" s="30"/>
      <c r="AC325" s="30"/>
      <c r="AD325" s="30"/>
      <c r="AE325" s="30"/>
      <c r="AF325" s="30"/>
      <c r="AG325" s="30"/>
      <c r="AH325" s="30"/>
      <c r="AI325" s="30"/>
    </row>
    <row r="326" spans="19:35" x14ac:dyDescent="0.3">
      <c r="S326" s="41"/>
      <c r="T326" s="41"/>
      <c r="U326" s="41"/>
      <c r="V326" s="41"/>
      <c r="W326" s="41"/>
      <c r="X326" s="41"/>
      <c r="Y326" s="41"/>
      <c r="Z326" s="30"/>
      <c r="AA326" s="30"/>
      <c r="AB326" s="30"/>
      <c r="AC326" s="30"/>
      <c r="AD326" s="30"/>
      <c r="AE326" s="30"/>
      <c r="AF326" s="30"/>
      <c r="AG326" s="30"/>
      <c r="AH326" s="30"/>
      <c r="AI326" s="30"/>
    </row>
    <row r="327" spans="19:35" x14ac:dyDescent="0.3">
      <c r="S327" s="41"/>
      <c r="T327" s="41"/>
      <c r="U327" s="41"/>
      <c r="V327" s="41"/>
      <c r="W327" s="41"/>
      <c r="X327" s="41"/>
      <c r="Y327" s="41"/>
      <c r="Z327" s="30"/>
      <c r="AA327" s="30"/>
      <c r="AB327" s="30"/>
      <c r="AC327" s="30"/>
      <c r="AD327" s="30"/>
      <c r="AE327" s="30"/>
      <c r="AF327" s="30"/>
      <c r="AG327" s="30"/>
      <c r="AH327" s="30"/>
      <c r="AI327" s="30"/>
    </row>
    <row r="328" spans="19:35" x14ac:dyDescent="0.3">
      <c r="S328" s="41"/>
      <c r="T328" s="41"/>
      <c r="U328" s="41"/>
      <c r="V328" s="41"/>
      <c r="W328" s="41"/>
      <c r="X328" s="41"/>
      <c r="Y328" s="41"/>
      <c r="Z328" s="30"/>
      <c r="AA328" s="30"/>
      <c r="AB328" s="30"/>
      <c r="AC328" s="30"/>
      <c r="AD328" s="30"/>
      <c r="AE328" s="30"/>
      <c r="AF328" s="30"/>
      <c r="AG328" s="30"/>
      <c r="AH328" s="30"/>
      <c r="AI328" s="30"/>
    </row>
    <row r="329" spans="19:35" x14ac:dyDescent="0.3">
      <c r="S329" s="41"/>
      <c r="T329" s="41"/>
      <c r="U329" s="41"/>
      <c r="V329" s="41"/>
      <c r="W329" s="41"/>
      <c r="X329" s="41"/>
      <c r="Y329" s="41"/>
      <c r="Z329" s="30"/>
      <c r="AA329" s="30"/>
      <c r="AB329" s="30"/>
      <c r="AC329" s="30"/>
      <c r="AD329" s="30"/>
      <c r="AE329" s="30"/>
      <c r="AF329" s="30"/>
      <c r="AG329" s="30"/>
      <c r="AH329" s="30"/>
      <c r="AI329" s="30"/>
    </row>
    <row r="330" spans="19:35" x14ac:dyDescent="0.3">
      <c r="S330" s="41"/>
      <c r="T330" s="41"/>
      <c r="U330" s="41"/>
      <c r="V330" s="41"/>
      <c r="W330" s="41"/>
      <c r="X330" s="41"/>
      <c r="Y330" s="41"/>
      <c r="Z330" s="30"/>
      <c r="AA330" s="30"/>
      <c r="AB330" s="30"/>
      <c r="AC330" s="30"/>
      <c r="AD330" s="30"/>
      <c r="AE330" s="30"/>
      <c r="AF330" s="30"/>
      <c r="AG330" s="30"/>
      <c r="AH330" s="30"/>
      <c r="AI330" s="30"/>
    </row>
    <row r="331" spans="19:35" x14ac:dyDescent="0.3">
      <c r="S331" s="41"/>
      <c r="T331" s="41"/>
      <c r="U331" s="41"/>
      <c r="V331" s="41"/>
      <c r="W331" s="41"/>
      <c r="X331" s="41"/>
      <c r="Y331" s="41"/>
      <c r="Z331" s="30"/>
      <c r="AA331" s="30"/>
      <c r="AB331" s="30"/>
      <c r="AC331" s="30"/>
      <c r="AD331" s="30"/>
      <c r="AE331" s="30"/>
      <c r="AF331" s="30"/>
      <c r="AG331" s="30"/>
      <c r="AH331" s="30"/>
      <c r="AI331" s="30"/>
    </row>
    <row r="332" spans="19:35" x14ac:dyDescent="0.3">
      <c r="S332" s="41"/>
      <c r="T332" s="41"/>
      <c r="U332" s="41"/>
      <c r="V332" s="41"/>
      <c r="W332" s="41"/>
      <c r="X332" s="41"/>
      <c r="Y332" s="41"/>
      <c r="Z332" s="30"/>
      <c r="AA332" s="30"/>
      <c r="AB332" s="30"/>
      <c r="AC332" s="30"/>
      <c r="AD332" s="30"/>
      <c r="AE332" s="30"/>
      <c r="AF332" s="30"/>
      <c r="AG332" s="30"/>
      <c r="AH332" s="30"/>
      <c r="AI332" s="30"/>
    </row>
    <row r="333" spans="19:35" x14ac:dyDescent="0.3">
      <c r="S333" s="41"/>
      <c r="T333" s="41"/>
      <c r="U333" s="41"/>
      <c r="V333" s="41"/>
      <c r="W333" s="41"/>
      <c r="X333" s="41"/>
      <c r="Y333" s="41"/>
      <c r="Z333" s="30"/>
      <c r="AA333" s="30"/>
      <c r="AB333" s="30"/>
      <c r="AC333" s="30"/>
      <c r="AD333" s="30"/>
      <c r="AE333" s="30"/>
      <c r="AF333" s="30"/>
      <c r="AG333" s="30"/>
      <c r="AH333" s="30"/>
      <c r="AI333" s="30"/>
    </row>
    <row r="334" spans="19:35" x14ac:dyDescent="0.3">
      <c r="S334" s="41"/>
      <c r="T334" s="41"/>
      <c r="U334" s="41"/>
      <c r="V334" s="41"/>
      <c r="W334" s="41"/>
      <c r="X334" s="41"/>
      <c r="Y334" s="41"/>
      <c r="Z334" s="30"/>
      <c r="AA334" s="30"/>
      <c r="AB334" s="30"/>
      <c r="AC334" s="30"/>
      <c r="AD334" s="30"/>
      <c r="AE334" s="30"/>
      <c r="AF334" s="30"/>
      <c r="AG334" s="30"/>
      <c r="AH334" s="30"/>
      <c r="AI334" s="30"/>
    </row>
    <row r="335" spans="19:35" x14ac:dyDescent="0.3">
      <c r="S335" s="41"/>
      <c r="T335" s="41"/>
      <c r="U335" s="41"/>
      <c r="V335" s="41"/>
      <c r="W335" s="41"/>
      <c r="X335" s="41"/>
      <c r="Y335" s="41"/>
      <c r="Z335" s="30"/>
      <c r="AA335" s="30"/>
      <c r="AB335" s="30"/>
      <c r="AC335" s="30"/>
      <c r="AD335" s="30"/>
      <c r="AE335" s="30"/>
      <c r="AF335" s="30"/>
      <c r="AG335" s="30"/>
      <c r="AH335" s="30"/>
      <c r="AI335" s="30"/>
    </row>
    <row r="336" spans="19:35" x14ac:dyDescent="0.3">
      <c r="S336" s="41"/>
      <c r="T336" s="41"/>
      <c r="U336" s="41"/>
      <c r="V336" s="41"/>
      <c r="W336" s="41"/>
      <c r="X336" s="41"/>
      <c r="Y336" s="41"/>
      <c r="Z336" s="30"/>
      <c r="AA336" s="30"/>
      <c r="AB336" s="30"/>
      <c r="AC336" s="30"/>
      <c r="AD336" s="30"/>
      <c r="AE336" s="30"/>
      <c r="AF336" s="30"/>
      <c r="AG336" s="30"/>
      <c r="AH336" s="30"/>
      <c r="AI336" s="30"/>
    </row>
    <row r="337" spans="19:35" x14ac:dyDescent="0.3">
      <c r="S337" s="41"/>
      <c r="T337" s="41"/>
      <c r="U337" s="41"/>
      <c r="V337" s="41"/>
      <c r="W337" s="41"/>
      <c r="X337" s="41"/>
      <c r="Y337" s="41"/>
      <c r="Z337" s="30"/>
      <c r="AA337" s="30"/>
      <c r="AB337" s="30"/>
      <c r="AC337" s="30"/>
      <c r="AD337" s="30"/>
      <c r="AE337" s="30"/>
      <c r="AF337" s="30"/>
      <c r="AG337" s="30"/>
      <c r="AH337" s="30"/>
      <c r="AI337" s="30"/>
    </row>
    <row r="338" spans="19:35" x14ac:dyDescent="0.3">
      <c r="S338" s="41"/>
      <c r="T338" s="41"/>
      <c r="U338" s="41"/>
      <c r="V338" s="41"/>
      <c r="W338" s="41"/>
      <c r="X338" s="41"/>
      <c r="Y338" s="41"/>
      <c r="Z338" s="30"/>
      <c r="AA338" s="30"/>
      <c r="AB338" s="30"/>
      <c r="AC338" s="30"/>
      <c r="AD338" s="30"/>
      <c r="AE338" s="30"/>
      <c r="AF338" s="30"/>
      <c r="AG338" s="30"/>
      <c r="AH338" s="30"/>
      <c r="AI338" s="30"/>
    </row>
    <row r="339" spans="19:35" x14ac:dyDescent="0.3">
      <c r="S339" s="41"/>
      <c r="T339" s="41"/>
      <c r="U339" s="41"/>
      <c r="V339" s="41"/>
      <c r="W339" s="41"/>
      <c r="X339" s="41"/>
      <c r="Y339" s="41"/>
      <c r="Z339" s="30"/>
      <c r="AA339" s="30"/>
      <c r="AB339" s="30"/>
      <c r="AC339" s="30"/>
      <c r="AD339" s="30"/>
      <c r="AE339" s="30"/>
      <c r="AF339" s="30"/>
      <c r="AG339" s="30"/>
      <c r="AH339" s="30"/>
      <c r="AI339" s="30"/>
    </row>
    <row r="340" spans="19:35" x14ac:dyDescent="0.3">
      <c r="S340" s="41"/>
      <c r="T340" s="41"/>
      <c r="U340" s="41"/>
      <c r="V340" s="41"/>
      <c r="W340" s="41"/>
      <c r="X340" s="41"/>
      <c r="Y340" s="41"/>
      <c r="Z340" s="30"/>
      <c r="AA340" s="30"/>
      <c r="AB340" s="30"/>
      <c r="AC340" s="30"/>
      <c r="AD340" s="30"/>
      <c r="AE340" s="30"/>
      <c r="AF340" s="30"/>
      <c r="AG340" s="30"/>
      <c r="AH340" s="30"/>
      <c r="AI340" s="30"/>
    </row>
    <row r="341" spans="19:35" x14ac:dyDescent="0.3">
      <c r="S341" s="41"/>
      <c r="T341" s="41"/>
      <c r="U341" s="41"/>
      <c r="V341" s="41"/>
      <c r="W341" s="41"/>
      <c r="X341" s="41"/>
      <c r="Y341" s="41"/>
      <c r="Z341" s="30"/>
      <c r="AA341" s="30"/>
      <c r="AB341" s="30"/>
      <c r="AC341" s="30"/>
      <c r="AD341" s="30"/>
      <c r="AE341" s="30"/>
      <c r="AF341" s="30"/>
      <c r="AG341" s="30"/>
      <c r="AH341" s="30"/>
      <c r="AI341" s="30"/>
    </row>
    <row r="342" spans="19:35" x14ac:dyDescent="0.3">
      <c r="S342" s="41"/>
      <c r="T342" s="41"/>
      <c r="U342" s="41"/>
      <c r="V342" s="41"/>
      <c r="W342" s="41"/>
      <c r="X342" s="41"/>
      <c r="Y342" s="41"/>
      <c r="Z342" s="30"/>
      <c r="AA342" s="30"/>
      <c r="AB342" s="30"/>
      <c r="AC342" s="30"/>
      <c r="AD342" s="30"/>
      <c r="AE342" s="30"/>
      <c r="AF342" s="30"/>
      <c r="AG342" s="30"/>
      <c r="AH342" s="30"/>
      <c r="AI342" s="30"/>
    </row>
    <row r="343" spans="19:35" x14ac:dyDescent="0.3">
      <c r="S343" s="41"/>
      <c r="T343" s="41"/>
      <c r="U343" s="41"/>
      <c r="V343" s="41"/>
      <c r="W343" s="41"/>
      <c r="X343" s="41"/>
      <c r="Y343" s="41"/>
      <c r="Z343" s="30"/>
      <c r="AA343" s="30"/>
      <c r="AB343" s="30"/>
      <c r="AC343" s="30"/>
      <c r="AD343" s="30"/>
      <c r="AE343" s="30"/>
      <c r="AF343" s="30"/>
      <c r="AG343" s="30"/>
      <c r="AH343" s="30"/>
      <c r="AI343" s="30"/>
    </row>
    <row r="344" spans="19:35" x14ac:dyDescent="0.3">
      <c r="S344" s="41"/>
      <c r="T344" s="41"/>
      <c r="U344" s="41"/>
      <c r="V344" s="41"/>
      <c r="W344" s="41"/>
      <c r="X344" s="41"/>
      <c r="Y344" s="41"/>
      <c r="Z344" s="30"/>
      <c r="AA344" s="30"/>
      <c r="AB344" s="30"/>
      <c r="AC344" s="30"/>
      <c r="AD344" s="30"/>
      <c r="AE344" s="30"/>
      <c r="AF344" s="30"/>
      <c r="AG344" s="30"/>
      <c r="AH344" s="30"/>
      <c r="AI344" s="30"/>
    </row>
    <row r="345" spans="19:35" x14ac:dyDescent="0.3">
      <c r="S345" s="41"/>
      <c r="T345" s="41"/>
      <c r="U345" s="41"/>
      <c r="V345" s="41"/>
      <c r="W345" s="41"/>
      <c r="X345" s="41"/>
      <c r="Y345" s="41"/>
      <c r="Z345" s="30"/>
      <c r="AA345" s="30"/>
      <c r="AB345" s="30"/>
      <c r="AC345" s="30"/>
      <c r="AD345" s="30"/>
      <c r="AE345" s="30"/>
      <c r="AF345" s="30"/>
      <c r="AG345" s="30"/>
      <c r="AH345" s="30"/>
      <c r="AI345" s="30"/>
    </row>
    <row r="346" spans="19:35" x14ac:dyDescent="0.3">
      <c r="S346" s="41"/>
      <c r="T346" s="41"/>
      <c r="U346" s="41"/>
      <c r="V346" s="41"/>
      <c r="W346" s="41"/>
      <c r="X346" s="41"/>
      <c r="Y346" s="41"/>
      <c r="Z346" s="30"/>
      <c r="AA346" s="30"/>
      <c r="AB346" s="30"/>
      <c r="AC346" s="30"/>
      <c r="AD346" s="30"/>
      <c r="AE346" s="30"/>
      <c r="AF346" s="30"/>
      <c r="AG346" s="30"/>
      <c r="AH346" s="30"/>
      <c r="AI346" s="30"/>
    </row>
    <row r="347" spans="19:35" x14ac:dyDescent="0.3">
      <c r="S347" s="41"/>
      <c r="T347" s="41"/>
      <c r="U347" s="41"/>
      <c r="V347" s="41"/>
      <c r="W347" s="41"/>
      <c r="X347" s="41"/>
      <c r="Y347" s="41"/>
      <c r="Z347" s="30"/>
      <c r="AA347" s="30"/>
      <c r="AB347" s="30"/>
      <c r="AC347" s="30"/>
      <c r="AD347" s="30"/>
      <c r="AE347" s="30"/>
      <c r="AF347" s="30"/>
      <c r="AG347" s="30"/>
      <c r="AH347" s="30"/>
      <c r="AI347" s="30"/>
    </row>
    <row r="348" spans="19:35" x14ac:dyDescent="0.3">
      <c r="S348" s="41"/>
      <c r="T348" s="41"/>
      <c r="U348" s="41"/>
      <c r="V348" s="41"/>
      <c r="W348" s="41"/>
      <c r="X348" s="41"/>
      <c r="Y348" s="41"/>
      <c r="Z348" s="30"/>
      <c r="AA348" s="30"/>
      <c r="AB348" s="30"/>
      <c r="AC348" s="30"/>
      <c r="AD348" s="30"/>
      <c r="AE348" s="30"/>
      <c r="AF348" s="30"/>
      <c r="AG348" s="30"/>
      <c r="AH348" s="30"/>
      <c r="AI348" s="30"/>
    </row>
    <row r="349" spans="19:35" x14ac:dyDescent="0.3">
      <c r="S349" s="41"/>
      <c r="T349" s="41"/>
      <c r="U349" s="41"/>
      <c r="V349" s="41"/>
      <c r="W349" s="41"/>
      <c r="X349" s="41"/>
      <c r="Y349" s="41"/>
      <c r="Z349" s="30"/>
      <c r="AA349" s="30"/>
      <c r="AB349" s="30"/>
      <c r="AC349" s="30"/>
      <c r="AD349" s="30"/>
      <c r="AE349" s="30"/>
      <c r="AF349" s="30"/>
      <c r="AG349" s="30"/>
      <c r="AH349" s="30"/>
      <c r="AI349" s="30"/>
    </row>
    <row r="350" spans="19:35" x14ac:dyDescent="0.3">
      <c r="S350" s="41"/>
      <c r="T350" s="41"/>
      <c r="U350" s="41"/>
      <c r="V350" s="41"/>
      <c r="W350" s="41"/>
      <c r="X350" s="41"/>
      <c r="Y350" s="41"/>
      <c r="Z350" s="30"/>
      <c r="AA350" s="30"/>
      <c r="AB350" s="30"/>
      <c r="AC350" s="30"/>
      <c r="AD350" s="30"/>
      <c r="AE350" s="30"/>
      <c r="AF350" s="30"/>
      <c r="AG350" s="30"/>
      <c r="AH350" s="30"/>
      <c r="AI350" s="30"/>
    </row>
    <row r="351" spans="19:35" x14ac:dyDescent="0.3">
      <c r="S351" s="41"/>
      <c r="T351" s="41"/>
      <c r="U351" s="41"/>
      <c r="V351" s="41"/>
      <c r="W351" s="41"/>
      <c r="X351" s="41"/>
      <c r="Y351" s="41"/>
      <c r="Z351" s="30"/>
      <c r="AA351" s="30"/>
      <c r="AB351" s="30"/>
      <c r="AC351" s="30"/>
      <c r="AD351" s="30"/>
      <c r="AE351" s="30"/>
      <c r="AF351" s="30"/>
      <c r="AG351" s="30"/>
      <c r="AH351" s="30"/>
      <c r="AI351" s="30"/>
    </row>
    <row r="352" spans="19:35" x14ac:dyDescent="0.3">
      <c r="S352" s="41"/>
      <c r="T352" s="41"/>
      <c r="U352" s="41"/>
      <c r="V352" s="41"/>
      <c r="W352" s="41"/>
      <c r="X352" s="41"/>
      <c r="Y352" s="41"/>
      <c r="Z352" s="30"/>
      <c r="AA352" s="30"/>
      <c r="AB352" s="30"/>
      <c r="AC352" s="30"/>
      <c r="AD352" s="30"/>
      <c r="AE352" s="30"/>
      <c r="AF352" s="30"/>
      <c r="AG352" s="30"/>
      <c r="AH352" s="30"/>
      <c r="AI352" s="30"/>
    </row>
    <row r="353" spans="19:35" x14ac:dyDescent="0.3">
      <c r="S353" s="41"/>
      <c r="T353" s="41"/>
      <c r="U353" s="41"/>
      <c r="V353" s="41"/>
      <c r="W353" s="41"/>
      <c r="X353" s="41"/>
      <c r="Y353" s="41"/>
      <c r="Z353" s="30"/>
      <c r="AA353" s="30"/>
      <c r="AB353" s="30"/>
      <c r="AC353" s="30"/>
      <c r="AD353" s="30"/>
      <c r="AE353" s="30"/>
      <c r="AF353" s="30"/>
      <c r="AG353" s="30"/>
      <c r="AH353" s="30"/>
      <c r="AI353" s="30"/>
    </row>
    <row r="354" spans="19:35" x14ac:dyDescent="0.3">
      <c r="S354" s="41"/>
      <c r="T354" s="41"/>
      <c r="U354" s="41"/>
      <c r="V354" s="41"/>
      <c r="W354" s="41"/>
      <c r="X354" s="41"/>
      <c r="Y354" s="41"/>
      <c r="Z354" s="30"/>
      <c r="AA354" s="30"/>
      <c r="AB354" s="30"/>
      <c r="AC354" s="30"/>
      <c r="AD354" s="30"/>
      <c r="AE354" s="30"/>
      <c r="AF354" s="30"/>
      <c r="AG354" s="30"/>
      <c r="AH354" s="30"/>
      <c r="AI354" s="30"/>
    </row>
    <row r="355" spans="19:35" x14ac:dyDescent="0.3">
      <c r="S355" s="41"/>
      <c r="T355" s="41"/>
      <c r="U355" s="41"/>
      <c r="V355" s="41"/>
      <c r="W355" s="41"/>
      <c r="X355" s="41"/>
      <c r="Y355" s="41"/>
      <c r="Z355" s="30"/>
      <c r="AA355" s="30"/>
      <c r="AB355" s="30"/>
      <c r="AC355" s="30"/>
      <c r="AD355" s="30"/>
      <c r="AE355" s="30"/>
      <c r="AF355" s="30"/>
      <c r="AG355" s="30"/>
      <c r="AH355" s="30"/>
      <c r="AI355" s="30"/>
    </row>
    <row r="356" spans="19:35" x14ac:dyDescent="0.3">
      <c r="S356" s="41"/>
      <c r="T356" s="41"/>
      <c r="U356" s="41"/>
      <c r="V356" s="41"/>
      <c r="W356" s="41"/>
      <c r="X356" s="41"/>
      <c r="Y356" s="41"/>
      <c r="Z356" s="30"/>
      <c r="AA356" s="30"/>
      <c r="AB356" s="30"/>
      <c r="AC356" s="30"/>
      <c r="AD356" s="30"/>
      <c r="AE356" s="30"/>
      <c r="AF356" s="30"/>
      <c r="AG356" s="30"/>
      <c r="AH356" s="30"/>
      <c r="AI356" s="30"/>
    </row>
    <row r="357" spans="19:35" x14ac:dyDescent="0.3">
      <c r="S357" s="41"/>
      <c r="T357" s="41"/>
      <c r="U357" s="41"/>
      <c r="V357" s="41"/>
      <c r="W357" s="41"/>
      <c r="X357" s="41"/>
      <c r="Y357" s="41"/>
      <c r="Z357" s="30"/>
      <c r="AA357" s="30"/>
      <c r="AB357" s="30"/>
      <c r="AC357" s="30"/>
      <c r="AD357" s="30"/>
      <c r="AE357" s="30"/>
      <c r="AF357" s="30"/>
      <c r="AG357" s="30"/>
      <c r="AH357" s="30"/>
      <c r="AI357" s="30"/>
    </row>
    <row r="358" spans="19:35" x14ac:dyDescent="0.3">
      <c r="S358" s="41"/>
      <c r="T358" s="41"/>
      <c r="U358" s="41"/>
      <c r="V358" s="41"/>
      <c r="W358" s="41"/>
      <c r="X358" s="41"/>
      <c r="Y358" s="41"/>
      <c r="Z358" s="30"/>
      <c r="AA358" s="30"/>
      <c r="AB358" s="30"/>
      <c r="AC358" s="30"/>
      <c r="AD358" s="30"/>
      <c r="AE358" s="30"/>
      <c r="AF358" s="30"/>
      <c r="AG358" s="30"/>
      <c r="AH358" s="30"/>
      <c r="AI358" s="30"/>
    </row>
    <row r="359" spans="19:35" x14ac:dyDescent="0.3">
      <c r="S359" s="41"/>
      <c r="T359" s="41"/>
      <c r="U359" s="41"/>
      <c r="V359" s="41"/>
      <c r="W359" s="41"/>
      <c r="X359" s="41"/>
      <c r="Y359" s="41"/>
      <c r="Z359" s="30"/>
      <c r="AA359" s="30"/>
      <c r="AB359" s="30"/>
      <c r="AC359" s="30"/>
      <c r="AD359" s="30"/>
      <c r="AE359" s="30"/>
      <c r="AF359" s="30"/>
      <c r="AG359" s="30"/>
      <c r="AH359" s="30"/>
      <c r="AI359" s="30"/>
    </row>
    <row r="360" spans="19:35" x14ac:dyDescent="0.3">
      <c r="S360" s="41"/>
      <c r="T360" s="41"/>
      <c r="U360" s="41"/>
      <c r="V360" s="41"/>
      <c r="W360" s="41"/>
      <c r="X360" s="41"/>
      <c r="Y360" s="41"/>
      <c r="Z360" s="30"/>
      <c r="AA360" s="30"/>
      <c r="AB360" s="30"/>
      <c r="AC360" s="30"/>
      <c r="AD360" s="30"/>
      <c r="AE360" s="30"/>
      <c r="AF360" s="30"/>
      <c r="AG360" s="30"/>
      <c r="AH360" s="30"/>
      <c r="AI360" s="30"/>
    </row>
    <row r="361" spans="19:35" x14ac:dyDescent="0.3">
      <c r="S361" s="41"/>
      <c r="T361" s="41"/>
      <c r="U361" s="41"/>
      <c r="V361" s="41"/>
      <c r="W361" s="41"/>
      <c r="X361" s="41"/>
      <c r="Y361" s="41"/>
      <c r="Z361" s="30"/>
      <c r="AA361" s="30"/>
      <c r="AB361" s="30"/>
      <c r="AC361" s="30"/>
      <c r="AD361" s="30"/>
      <c r="AE361" s="30"/>
      <c r="AF361" s="30"/>
      <c r="AG361" s="30"/>
      <c r="AH361" s="30"/>
      <c r="AI361" s="30"/>
    </row>
    <row r="362" spans="19:35" x14ac:dyDescent="0.3">
      <c r="S362" s="41"/>
      <c r="T362" s="41"/>
      <c r="U362" s="41"/>
      <c r="V362" s="41"/>
      <c r="W362" s="41"/>
      <c r="X362" s="41"/>
      <c r="Y362" s="41"/>
      <c r="Z362" s="30"/>
      <c r="AA362" s="30"/>
      <c r="AB362" s="30"/>
      <c r="AC362" s="30"/>
      <c r="AD362" s="30"/>
      <c r="AE362" s="30"/>
      <c r="AF362" s="30"/>
      <c r="AG362" s="30"/>
      <c r="AH362" s="30"/>
      <c r="AI362" s="30"/>
    </row>
    <row r="363" spans="19:35" x14ac:dyDescent="0.3">
      <c r="S363" s="41"/>
      <c r="T363" s="41"/>
      <c r="U363" s="41"/>
      <c r="V363" s="41"/>
      <c r="W363" s="41"/>
      <c r="X363" s="41"/>
      <c r="Y363" s="41"/>
      <c r="Z363" s="30"/>
      <c r="AA363" s="30"/>
      <c r="AB363" s="30"/>
      <c r="AC363" s="30"/>
      <c r="AD363" s="30"/>
      <c r="AE363" s="30"/>
      <c r="AF363" s="30"/>
      <c r="AG363" s="30"/>
      <c r="AH363" s="30"/>
      <c r="AI363" s="30"/>
    </row>
    <row r="364" spans="19:35" x14ac:dyDescent="0.3">
      <c r="S364" s="41"/>
      <c r="T364" s="41"/>
      <c r="U364" s="41"/>
      <c r="V364" s="41"/>
      <c r="W364" s="41"/>
      <c r="X364" s="41"/>
      <c r="Y364" s="41"/>
      <c r="Z364" s="30"/>
      <c r="AA364" s="30"/>
      <c r="AB364" s="30"/>
      <c r="AC364" s="30"/>
      <c r="AD364" s="30"/>
      <c r="AE364" s="30"/>
      <c r="AF364" s="30"/>
      <c r="AG364" s="30"/>
      <c r="AH364" s="30"/>
      <c r="AI364" s="30"/>
    </row>
    <row r="365" spans="19:35" x14ac:dyDescent="0.3">
      <c r="S365" s="41"/>
      <c r="T365" s="41"/>
      <c r="U365" s="41"/>
      <c r="V365" s="41"/>
      <c r="W365" s="41"/>
      <c r="X365" s="41"/>
      <c r="Y365" s="41"/>
      <c r="Z365" s="30"/>
      <c r="AA365" s="30"/>
      <c r="AB365" s="30"/>
      <c r="AC365" s="30"/>
      <c r="AD365" s="30"/>
      <c r="AE365" s="30"/>
      <c r="AF365" s="30"/>
      <c r="AG365" s="30"/>
      <c r="AH365" s="30"/>
      <c r="AI365" s="30"/>
    </row>
    <row r="366" spans="19:35" x14ac:dyDescent="0.3">
      <c r="S366" s="41"/>
      <c r="T366" s="41"/>
      <c r="U366" s="41"/>
      <c r="V366" s="41"/>
      <c r="W366" s="41"/>
      <c r="X366" s="41"/>
      <c r="Y366" s="41"/>
      <c r="Z366" s="30"/>
      <c r="AA366" s="30"/>
      <c r="AB366" s="30"/>
      <c r="AC366" s="30"/>
      <c r="AD366" s="30"/>
      <c r="AE366" s="30"/>
      <c r="AF366" s="30"/>
      <c r="AG366" s="30"/>
      <c r="AH366" s="30"/>
      <c r="AI366" s="30"/>
    </row>
    <row r="367" spans="19:35" x14ac:dyDescent="0.3">
      <c r="S367" s="41"/>
      <c r="T367" s="41"/>
      <c r="U367" s="41"/>
      <c r="V367" s="41"/>
      <c r="W367" s="41"/>
      <c r="X367" s="41"/>
      <c r="Y367" s="41"/>
      <c r="Z367" s="30"/>
      <c r="AA367" s="30"/>
      <c r="AB367" s="30"/>
      <c r="AC367" s="30"/>
      <c r="AD367" s="30"/>
      <c r="AE367" s="30"/>
      <c r="AF367" s="30"/>
      <c r="AG367" s="30"/>
      <c r="AH367" s="30"/>
      <c r="AI367" s="30"/>
    </row>
    <row r="368" spans="19:35" x14ac:dyDescent="0.3">
      <c r="S368" s="41"/>
      <c r="T368" s="41"/>
      <c r="U368" s="41"/>
      <c r="V368" s="41"/>
      <c r="W368" s="41"/>
      <c r="X368" s="41"/>
      <c r="Y368" s="41"/>
      <c r="Z368" s="30"/>
      <c r="AA368" s="30"/>
      <c r="AB368" s="30"/>
      <c r="AC368" s="30"/>
      <c r="AD368" s="30"/>
      <c r="AE368" s="30"/>
      <c r="AF368" s="30"/>
      <c r="AG368" s="30"/>
      <c r="AH368" s="30"/>
      <c r="AI368" s="30"/>
    </row>
    <row r="369" spans="19:35" x14ac:dyDescent="0.3">
      <c r="S369" s="41"/>
      <c r="T369" s="41"/>
      <c r="U369" s="41"/>
      <c r="V369" s="41"/>
      <c r="W369" s="41"/>
      <c r="X369" s="41"/>
      <c r="Y369" s="41"/>
      <c r="Z369" s="30"/>
      <c r="AA369" s="30"/>
      <c r="AB369" s="30"/>
      <c r="AC369" s="30"/>
      <c r="AD369" s="30"/>
      <c r="AE369" s="30"/>
      <c r="AF369" s="30"/>
      <c r="AG369" s="30"/>
      <c r="AH369" s="30"/>
      <c r="AI369" s="30"/>
    </row>
    <row r="370" spans="19:35" x14ac:dyDescent="0.3">
      <c r="S370" s="41"/>
      <c r="T370" s="41"/>
      <c r="U370" s="41"/>
      <c r="V370" s="41"/>
      <c r="W370" s="41"/>
      <c r="X370" s="41"/>
      <c r="Y370" s="41"/>
      <c r="Z370" s="30"/>
      <c r="AA370" s="30"/>
      <c r="AB370" s="30"/>
      <c r="AC370" s="30"/>
      <c r="AD370" s="30"/>
      <c r="AE370" s="30"/>
      <c r="AF370" s="30"/>
      <c r="AG370" s="30"/>
      <c r="AH370" s="30"/>
      <c r="AI370" s="30"/>
    </row>
    <row r="371" spans="19:35" x14ac:dyDescent="0.3">
      <c r="S371" s="41"/>
      <c r="T371" s="41"/>
      <c r="U371" s="41"/>
      <c r="V371" s="41"/>
      <c r="W371" s="41"/>
      <c r="X371" s="41"/>
      <c r="Y371" s="41"/>
      <c r="Z371" s="30"/>
      <c r="AA371" s="30"/>
      <c r="AB371" s="30"/>
      <c r="AC371" s="30"/>
      <c r="AD371" s="30"/>
      <c r="AE371" s="30"/>
      <c r="AF371" s="30"/>
      <c r="AG371" s="30"/>
      <c r="AH371" s="30"/>
      <c r="AI371" s="30"/>
    </row>
    <row r="372" spans="19:35" x14ac:dyDescent="0.3">
      <c r="S372" s="41"/>
      <c r="T372" s="41"/>
      <c r="U372" s="41"/>
      <c r="V372" s="41"/>
      <c r="W372" s="41"/>
      <c r="X372" s="41"/>
      <c r="Y372" s="41"/>
      <c r="Z372" s="30"/>
      <c r="AA372" s="30"/>
      <c r="AB372" s="30"/>
      <c r="AC372" s="30"/>
      <c r="AD372" s="30"/>
      <c r="AE372" s="30"/>
      <c r="AF372" s="30"/>
      <c r="AG372" s="30"/>
      <c r="AH372" s="30"/>
      <c r="AI372" s="30"/>
    </row>
    <row r="373" spans="19:35" x14ac:dyDescent="0.3">
      <c r="S373" s="41"/>
      <c r="T373" s="41"/>
      <c r="U373" s="41"/>
      <c r="V373" s="41"/>
      <c r="W373" s="41"/>
      <c r="X373" s="41"/>
      <c r="Y373" s="41"/>
      <c r="Z373" s="30"/>
      <c r="AA373" s="30"/>
      <c r="AB373" s="30"/>
      <c r="AC373" s="30"/>
      <c r="AD373" s="30"/>
      <c r="AE373" s="30"/>
      <c r="AF373" s="30"/>
      <c r="AG373" s="30"/>
      <c r="AH373" s="30"/>
      <c r="AI373" s="30"/>
    </row>
    <row r="374" spans="19:35" x14ac:dyDescent="0.3">
      <c r="S374" s="41"/>
      <c r="T374" s="41"/>
      <c r="U374" s="41"/>
      <c r="V374" s="41"/>
      <c r="W374" s="41"/>
      <c r="X374" s="41"/>
      <c r="Y374" s="41"/>
      <c r="Z374" s="30"/>
      <c r="AA374" s="30"/>
      <c r="AB374" s="30"/>
      <c r="AC374" s="30"/>
      <c r="AD374" s="30"/>
      <c r="AE374" s="30"/>
      <c r="AF374" s="30"/>
      <c r="AG374" s="30"/>
      <c r="AH374" s="30"/>
      <c r="AI374" s="30"/>
    </row>
    <row r="375" spans="19:35" x14ac:dyDescent="0.3">
      <c r="S375" s="41"/>
      <c r="T375" s="41"/>
      <c r="U375" s="41"/>
      <c r="V375" s="41"/>
      <c r="W375" s="41"/>
      <c r="X375" s="41"/>
      <c r="Y375" s="41"/>
      <c r="Z375" s="30"/>
      <c r="AA375" s="30"/>
      <c r="AB375" s="30"/>
      <c r="AC375" s="30"/>
      <c r="AD375" s="30"/>
      <c r="AE375" s="30"/>
      <c r="AF375" s="30"/>
      <c r="AG375" s="30"/>
      <c r="AH375" s="30"/>
      <c r="AI375" s="30"/>
    </row>
    <row r="376" spans="19:35" x14ac:dyDescent="0.3">
      <c r="S376" s="41"/>
      <c r="T376" s="41"/>
      <c r="U376" s="41"/>
      <c r="V376" s="41"/>
      <c r="W376" s="41"/>
      <c r="X376" s="41"/>
      <c r="Y376" s="41"/>
      <c r="Z376" s="30"/>
      <c r="AA376" s="30"/>
      <c r="AB376" s="30"/>
      <c r="AC376" s="30"/>
      <c r="AD376" s="30"/>
      <c r="AE376" s="30"/>
      <c r="AF376" s="30"/>
      <c r="AG376" s="30"/>
      <c r="AH376" s="30"/>
      <c r="AI376" s="30"/>
    </row>
    <row r="377" spans="19:35" x14ac:dyDescent="0.3">
      <c r="S377" s="41"/>
      <c r="T377" s="41"/>
      <c r="U377" s="41"/>
      <c r="V377" s="41"/>
      <c r="W377" s="41"/>
      <c r="X377" s="41"/>
      <c r="Y377" s="41"/>
      <c r="Z377" s="30"/>
      <c r="AA377" s="30"/>
      <c r="AB377" s="30"/>
      <c r="AC377" s="30"/>
      <c r="AD377" s="30"/>
      <c r="AE377" s="30"/>
      <c r="AF377" s="30"/>
      <c r="AG377" s="30"/>
      <c r="AH377" s="30"/>
      <c r="AI377" s="30"/>
    </row>
    <row r="378" spans="19:35" x14ac:dyDescent="0.3">
      <c r="S378" s="41"/>
      <c r="T378" s="41"/>
      <c r="U378" s="41"/>
      <c r="V378" s="41"/>
      <c r="W378" s="41"/>
      <c r="X378" s="41"/>
      <c r="Y378" s="41"/>
      <c r="Z378" s="30"/>
      <c r="AA378" s="30"/>
      <c r="AB378" s="30"/>
      <c r="AC378" s="30"/>
      <c r="AD378" s="30"/>
      <c r="AE378" s="30"/>
      <c r="AF378" s="30"/>
      <c r="AG378" s="30"/>
      <c r="AH378" s="30"/>
      <c r="AI378" s="30"/>
    </row>
    <row r="379" spans="19:35" x14ac:dyDescent="0.3">
      <c r="S379" s="41"/>
      <c r="T379" s="41"/>
      <c r="U379" s="41"/>
      <c r="V379" s="41"/>
      <c r="W379" s="41"/>
      <c r="X379" s="41"/>
      <c r="Y379" s="41"/>
      <c r="Z379" s="30"/>
      <c r="AA379" s="30"/>
      <c r="AB379" s="30"/>
      <c r="AC379" s="30"/>
      <c r="AD379" s="30"/>
      <c r="AE379" s="30"/>
      <c r="AF379" s="30"/>
      <c r="AG379" s="30"/>
      <c r="AH379" s="30"/>
      <c r="AI379" s="30"/>
    </row>
    <row r="380" spans="19:35" x14ac:dyDescent="0.3">
      <c r="S380" s="41"/>
      <c r="T380" s="41"/>
      <c r="U380" s="41"/>
      <c r="V380" s="41"/>
      <c r="W380" s="41"/>
      <c r="X380" s="41"/>
      <c r="Y380" s="41"/>
      <c r="Z380" s="30"/>
      <c r="AA380" s="30"/>
      <c r="AB380" s="30"/>
      <c r="AC380" s="30"/>
      <c r="AD380" s="30"/>
      <c r="AE380" s="30"/>
      <c r="AF380" s="30"/>
      <c r="AG380" s="30"/>
      <c r="AH380" s="30"/>
      <c r="AI380" s="30"/>
    </row>
    <row r="381" spans="19:35" x14ac:dyDescent="0.3">
      <c r="S381" s="41"/>
      <c r="T381" s="41"/>
      <c r="U381" s="41"/>
      <c r="V381" s="41"/>
      <c r="W381" s="41"/>
      <c r="X381" s="41"/>
      <c r="Y381" s="41"/>
      <c r="Z381" s="30"/>
      <c r="AA381" s="30"/>
      <c r="AB381" s="30"/>
      <c r="AC381" s="30"/>
      <c r="AD381" s="30"/>
      <c r="AE381" s="30"/>
      <c r="AF381" s="30"/>
      <c r="AG381" s="30"/>
      <c r="AH381" s="30"/>
      <c r="AI381" s="30"/>
    </row>
    <row r="382" spans="19:35" x14ac:dyDescent="0.3">
      <c r="S382" s="41"/>
      <c r="T382" s="41"/>
      <c r="U382" s="41"/>
      <c r="V382" s="41"/>
      <c r="W382" s="41"/>
      <c r="X382" s="41"/>
      <c r="Y382" s="41"/>
      <c r="Z382" s="30"/>
      <c r="AA382" s="30"/>
      <c r="AB382" s="30"/>
      <c r="AC382" s="30"/>
      <c r="AD382" s="30"/>
      <c r="AE382" s="30"/>
      <c r="AF382" s="30"/>
      <c r="AG382" s="30"/>
      <c r="AH382" s="30"/>
      <c r="AI382" s="30"/>
    </row>
    <row r="383" spans="19:35" x14ac:dyDescent="0.3">
      <c r="S383" s="41"/>
      <c r="T383" s="41"/>
      <c r="U383" s="41"/>
      <c r="V383" s="41"/>
      <c r="W383" s="41"/>
      <c r="X383" s="41"/>
      <c r="Y383" s="41"/>
      <c r="Z383" s="30"/>
      <c r="AA383" s="30"/>
      <c r="AB383" s="30"/>
      <c r="AC383" s="30"/>
      <c r="AD383" s="30"/>
      <c r="AE383" s="30"/>
      <c r="AF383" s="30"/>
      <c r="AG383" s="30"/>
      <c r="AH383" s="30"/>
      <c r="AI383" s="30"/>
    </row>
    <row r="384" spans="19:35" x14ac:dyDescent="0.3">
      <c r="S384" s="41"/>
      <c r="T384" s="41"/>
      <c r="U384" s="41"/>
      <c r="V384" s="41"/>
      <c r="W384" s="41"/>
      <c r="X384" s="41"/>
      <c r="Y384" s="41"/>
      <c r="Z384" s="30"/>
      <c r="AA384" s="30"/>
      <c r="AB384" s="30"/>
      <c r="AC384" s="30"/>
      <c r="AD384" s="30"/>
      <c r="AE384" s="30"/>
      <c r="AF384" s="30"/>
      <c r="AG384" s="30"/>
      <c r="AH384" s="30"/>
      <c r="AI384" s="30"/>
    </row>
    <row r="385" spans="19:35" x14ac:dyDescent="0.3">
      <c r="S385" s="41"/>
      <c r="T385" s="41"/>
      <c r="U385" s="41"/>
      <c r="V385" s="41"/>
      <c r="W385" s="41"/>
      <c r="X385" s="41"/>
      <c r="Y385" s="41"/>
      <c r="Z385" s="30"/>
      <c r="AA385" s="30"/>
      <c r="AB385" s="30"/>
      <c r="AC385" s="30"/>
      <c r="AD385" s="30"/>
      <c r="AE385" s="30"/>
      <c r="AF385" s="30"/>
      <c r="AG385" s="30"/>
      <c r="AH385" s="30"/>
      <c r="AI385" s="30"/>
    </row>
    <row r="386" spans="19:35" x14ac:dyDescent="0.3">
      <c r="S386" s="41"/>
      <c r="T386" s="41"/>
      <c r="U386" s="41"/>
      <c r="V386" s="41"/>
      <c r="W386" s="41"/>
      <c r="X386" s="41"/>
      <c r="Y386" s="41"/>
      <c r="Z386" s="30"/>
      <c r="AA386" s="30"/>
      <c r="AB386" s="30"/>
      <c r="AC386" s="30"/>
      <c r="AD386" s="30"/>
      <c r="AE386" s="30"/>
      <c r="AF386" s="30"/>
      <c r="AG386" s="30"/>
      <c r="AH386" s="30"/>
      <c r="AI386" s="30"/>
    </row>
    <row r="387" spans="19:35" x14ac:dyDescent="0.3">
      <c r="S387" s="41"/>
      <c r="T387" s="41"/>
      <c r="U387" s="41"/>
      <c r="V387" s="41"/>
      <c r="W387" s="41"/>
      <c r="X387" s="41"/>
      <c r="Y387" s="41"/>
      <c r="Z387" s="30"/>
      <c r="AA387" s="30"/>
      <c r="AB387" s="30"/>
      <c r="AC387" s="30"/>
      <c r="AD387" s="30"/>
      <c r="AE387" s="30"/>
      <c r="AF387" s="30"/>
      <c r="AG387" s="30"/>
      <c r="AH387" s="30"/>
      <c r="AI387" s="30"/>
    </row>
    <row r="388" spans="19:35" x14ac:dyDescent="0.3">
      <c r="S388" s="41"/>
      <c r="T388" s="41"/>
      <c r="U388" s="41"/>
      <c r="V388" s="41"/>
      <c r="W388" s="41"/>
      <c r="X388" s="41"/>
      <c r="Y388" s="41"/>
      <c r="Z388" s="30"/>
      <c r="AA388" s="30"/>
      <c r="AB388" s="30"/>
      <c r="AC388" s="30"/>
      <c r="AD388" s="30"/>
      <c r="AE388" s="30"/>
      <c r="AF388" s="30"/>
      <c r="AG388" s="30"/>
      <c r="AH388" s="30"/>
      <c r="AI388" s="30"/>
    </row>
    <row r="389" spans="19:35" x14ac:dyDescent="0.3">
      <c r="S389" s="41"/>
      <c r="T389" s="41"/>
      <c r="U389" s="41"/>
      <c r="V389" s="41"/>
      <c r="W389" s="41"/>
      <c r="X389" s="41"/>
      <c r="Y389" s="41"/>
      <c r="Z389" s="30"/>
      <c r="AA389" s="30"/>
      <c r="AB389" s="30"/>
      <c r="AC389" s="30"/>
      <c r="AD389" s="30"/>
      <c r="AE389" s="30"/>
      <c r="AF389" s="30"/>
      <c r="AG389" s="30"/>
      <c r="AH389" s="30"/>
      <c r="AI389" s="30"/>
    </row>
    <row r="390" spans="19:35" x14ac:dyDescent="0.3">
      <c r="S390" s="41"/>
      <c r="T390" s="41"/>
      <c r="U390" s="41"/>
      <c r="V390" s="41"/>
      <c r="W390" s="41"/>
      <c r="X390" s="41"/>
      <c r="Y390" s="41"/>
      <c r="Z390" s="30"/>
      <c r="AA390" s="30"/>
      <c r="AB390" s="30"/>
      <c r="AC390" s="30"/>
      <c r="AD390" s="30"/>
      <c r="AE390" s="30"/>
      <c r="AF390" s="30"/>
      <c r="AG390" s="30"/>
      <c r="AH390" s="30"/>
      <c r="AI390" s="30"/>
    </row>
    <row r="391" spans="19:35" x14ac:dyDescent="0.3">
      <c r="S391" s="41"/>
      <c r="T391" s="41"/>
      <c r="U391" s="41"/>
      <c r="V391" s="41"/>
      <c r="W391" s="41"/>
      <c r="X391" s="41"/>
      <c r="Y391" s="41"/>
      <c r="Z391" s="30"/>
      <c r="AA391" s="30"/>
      <c r="AB391" s="30"/>
      <c r="AC391" s="30"/>
      <c r="AD391" s="30"/>
      <c r="AE391" s="30"/>
      <c r="AF391" s="30"/>
      <c r="AG391" s="30"/>
      <c r="AH391" s="30"/>
      <c r="AI391" s="30"/>
    </row>
    <row r="392" spans="19:35" x14ac:dyDescent="0.3">
      <c r="S392" s="41"/>
      <c r="T392" s="41"/>
      <c r="U392" s="41"/>
      <c r="V392" s="41"/>
      <c r="W392" s="41"/>
      <c r="X392" s="41"/>
      <c r="Y392" s="41"/>
      <c r="Z392" s="30"/>
      <c r="AA392" s="30"/>
      <c r="AB392" s="30"/>
      <c r="AC392" s="30"/>
      <c r="AD392" s="30"/>
      <c r="AE392" s="30"/>
      <c r="AF392" s="30"/>
      <c r="AG392" s="30"/>
      <c r="AH392" s="30"/>
      <c r="AI392" s="30"/>
    </row>
  </sheetData>
  <mergeCells count="4">
    <mergeCell ref="Q2:R3"/>
    <mergeCell ref="W2:W3"/>
    <mergeCell ref="K3:L3"/>
    <mergeCell ref="S2:V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6ED60-3E97-4D7F-8281-7628112A7723}">
  <dimension ref="A1:BE392"/>
  <sheetViews>
    <sheetView workbookViewId="0"/>
  </sheetViews>
  <sheetFormatPr defaultRowHeight="14.4" x14ac:dyDescent="0.3"/>
  <cols>
    <col min="11" max="12" width="0" hidden="1" customWidth="1"/>
    <col min="19" max="19" width="16.44140625" customWidth="1"/>
    <col min="20" max="20" width="14.33203125" customWidth="1"/>
    <col min="21" max="21" width="14.5546875" customWidth="1"/>
    <col min="22" max="22" width="13.44140625" customWidth="1"/>
    <col min="23" max="23" width="12.33203125" customWidth="1"/>
    <col min="49" max="49" width="20.44140625" customWidth="1"/>
  </cols>
  <sheetData>
    <row r="1" spans="1:57" ht="16.2" thickBot="1" x14ac:dyDescent="0.4">
      <c r="M1" s="29"/>
      <c r="N1" s="29"/>
      <c r="O1" s="29"/>
      <c r="P1" s="29"/>
      <c r="Q1">
        <f>AVERAGE(Q5:Q14)</f>
        <v>0.47199999999999998</v>
      </c>
      <c r="R1">
        <f>AVERAGE(R5:R14)</f>
        <v>7.3159999999999998</v>
      </c>
      <c r="S1" s="30">
        <f>(10^(-R1))^2/(10^(-8.89)+10^(-R1))/Q1</f>
        <v>9.9684521241922991E-8</v>
      </c>
      <c r="T1" s="30"/>
      <c r="U1" s="30"/>
      <c r="V1" s="30"/>
      <c r="W1" s="30"/>
      <c r="AW1" s="31" t="s">
        <v>44</v>
      </c>
      <c r="AX1" s="31" t="s">
        <v>45</v>
      </c>
      <c r="AY1" s="32">
        <f>0.0338844156139202*0.115/0.145</f>
        <v>2.6873846866212577E-2</v>
      </c>
      <c r="BD1" t="s">
        <v>46</v>
      </c>
      <c r="BE1" s="30">
        <f>'[1]KHKa1 TAN3_2'!AH1</f>
        <v>1.2564274868501863E-8</v>
      </c>
    </row>
    <row r="2" spans="1:57" ht="15" thickBot="1" x14ac:dyDescent="0.35">
      <c r="M2" s="29"/>
      <c r="N2" s="29"/>
      <c r="O2" s="29"/>
      <c r="P2" s="29"/>
      <c r="Q2" s="101" t="s">
        <v>103</v>
      </c>
      <c r="R2" s="102"/>
      <c r="S2" s="102"/>
      <c r="T2" s="102"/>
      <c r="U2" s="102"/>
      <c r="V2" s="102"/>
      <c r="W2" s="103"/>
      <c r="AW2" s="31"/>
      <c r="AX2" s="31"/>
      <c r="AY2" s="32"/>
      <c r="BE2" s="30"/>
    </row>
    <row r="3" spans="1:57" ht="16.2" thickBot="1" x14ac:dyDescent="0.4">
      <c r="K3" s="86" t="s">
        <v>47</v>
      </c>
      <c r="L3" s="86"/>
      <c r="M3" s="33"/>
      <c r="N3" s="33"/>
      <c r="O3" s="33"/>
      <c r="P3" s="33"/>
      <c r="Q3" s="99" t="s">
        <v>38</v>
      </c>
      <c r="R3" s="100"/>
      <c r="S3" s="63" t="s">
        <v>46</v>
      </c>
      <c r="T3" s="63" t="s">
        <v>46</v>
      </c>
      <c r="U3" s="63" t="s">
        <v>46</v>
      </c>
      <c r="V3" s="63" t="s">
        <v>46</v>
      </c>
      <c r="W3" s="63" t="s">
        <v>46</v>
      </c>
      <c r="X3" s="34"/>
      <c r="Y3" s="34"/>
      <c r="Z3" s="34"/>
      <c r="AA3" s="34"/>
      <c r="AB3" s="34" t="s">
        <v>99</v>
      </c>
      <c r="AC3" s="33"/>
      <c r="AD3" s="33"/>
      <c r="AE3" s="33"/>
      <c r="AF3" s="33"/>
      <c r="AG3" s="34" t="s">
        <v>100</v>
      </c>
      <c r="AH3" s="33"/>
      <c r="AI3" s="33"/>
      <c r="AJ3" s="33"/>
      <c r="AK3" s="33"/>
      <c r="AL3" s="34" t="s">
        <v>101</v>
      </c>
      <c r="AM3" s="33"/>
      <c r="AN3" s="33"/>
      <c r="AO3" s="33"/>
      <c r="AP3" s="33"/>
      <c r="AQ3" s="34" t="s">
        <v>102</v>
      </c>
      <c r="AR3" s="33"/>
      <c r="AS3" s="33"/>
      <c r="AT3" s="33"/>
      <c r="AU3" s="33"/>
      <c r="AV3" s="33"/>
      <c r="AX3" s="31" t="s">
        <v>49</v>
      </c>
      <c r="AY3" s="35">
        <f>4.3*10^(-7)</f>
        <v>4.2999999999999996E-7</v>
      </c>
      <c r="BB3" t="s">
        <v>50</v>
      </c>
      <c r="BC3" s="30"/>
    </row>
    <row r="4" spans="1:57" ht="16.2" thickBot="1" x14ac:dyDescent="0.4">
      <c r="A4" t="s">
        <v>51</v>
      </c>
      <c r="B4" t="s">
        <v>25</v>
      </c>
      <c r="C4" t="s">
        <v>14</v>
      </c>
      <c r="D4" t="s">
        <v>52</v>
      </c>
      <c r="E4" t="s">
        <v>53</v>
      </c>
      <c r="G4" t="s">
        <v>51</v>
      </c>
      <c r="H4" t="s">
        <v>54</v>
      </c>
      <c r="I4" t="s">
        <v>14</v>
      </c>
      <c r="J4" t="s">
        <v>53</v>
      </c>
      <c r="K4" s="36" t="s">
        <v>54</v>
      </c>
      <c r="L4" s="36" t="s">
        <v>14</v>
      </c>
      <c r="M4" s="36" t="s">
        <v>55</v>
      </c>
      <c r="N4" s="36" t="s">
        <v>56</v>
      </c>
      <c r="O4" s="36" t="s">
        <v>57</v>
      </c>
      <c r="P4" s="36" t="s">
        <v>58</v>
      </c>
      <c r="Q4" s="60" t="s">
        <v>54</v>
      </c>
      <c r="R4" s="62" t="s">
        <v>14</v>
      </c>
      <c r="S4" s="64" t="s">
        <v>99</v>
      </c>
      <c r="T4" s="64" t="s">
        <v>100</v>
      </c>
      <c r="U4" s="64" t="s">
        <v>101</v>
      </c>
      <c r="V4" s="64" t="s">
        <v>102</v>
      </c>
      <c r="W4" s="64" t="s">
        <v>95</v>
      </c>
      <c r="X4" s="36" t="s">
        <v>59</v>
      </c>
      <c r="Y4" s="36" t="s">
        <v>60</v>
      </c>
      <c r="Z4" s="36" t="s">
        <v>61</v>
      </c>
      <c r="AA4" s="36" t="s">
        <v>62</v>
      </c>
      <c r="AB4" s="37" t="s">
        <v>65</v>
      </c>
      <c r="AC4" s="36" t="s">
        <v>66</v>
      </c>
      <c r="AD4" s="36" t="s">
        <v>67</v>
      </c>
      <c r="AE4" s="36" t="s">
        <v>68</v>
      </c>
      <c r="AF4" s="36" t="s">
        <v>69</v>
      </c>
      <c r="AG4" s="37" t="s">
        <v>65</v>
      </c>
      <c r="AH4" s="36" t="s">
        <v>66</v>
      </c>
      <c r="AI4" s="36" t="s">
        <v>67</v>
      </c>
      <c r="AJ4" s="36" t="s">
        <v>68</v>
      </c>
      <c r="AK4" s="36" t="s">
        <v>69</v>
      </c>
      <c r="AL4" s="37" t="s">
        <v>65</v>
      </c>
      <c r="AM4" s="36" t="s">
        <v>66</v>
      </c>
      <c r="AN4" s="36" t="s">
        <v>67</v>
      </c>
      <c r="AO4" s="36" t="s">
        <v>68</v>
      </c>
      <c r="AP4" s="36" t="s">
        <v>69</v>
      </c>
      <c r="AQ4" s="37" t="s">
        <v>65</v>
      </c>
      <c r="AR4" s="36" t="s">
        <v>66</v>
      </c>
      <c r="AS4" s="36" t="s">
        <v>67</v>
      </c>
      <c r="AT4" s="36" t="s">
        <v>68</v>
      </c>
      <c r="AU4" s="36" t="s">
        <v>69</v>
      </c>
      <c r="AV4" s="36"/>
      <c r="AX4" s="31" t="s">
        <v>70</v>
      </c>
      <c r="AY4" s="35">
        <f>6.2*10^(-8)</f>
        <v>6.1999999999999999E-8</v>
      </c>
      <c r="BB4" s="38" t="s">
        <v>65</v>
      </c>
      <c r="BC4" t="s">
        <v>71</v>
      </c>
      <c r="BD4" t="s">
        <v>72</v>
      </c>
      <c r="BE4" t="s">
        <v>73</v>
      </c>
    </row>
    <row r="5" spans="1:57" x14ac:dyDescent="0.3">
      <c r="A5" s="39">
        <v>82.004861111112405</v>
      </c>
      <c r="B5">
        <v>47.4</v>
      </c>
      <c r="C5">
        <v>7.28</v>
      </c>
      <c r="D5" s="39"/>
      <c r="E5" s="39"/>
      <c r="F5" s="39"/>
      <c r="G5" s="39">
        <v>82</v>
      </c>
      <c r="H5" s="40">
        <f>B5/100</f>
        <v>0.47399999999999998</v>
      </c>
      <c r="I5" s="41">
        <f>C5</f>
        <v>7.28</v>
      </c>
      <c r="J5" s="39">
        <f>$J$7+($J$14-$J$7)*(G5-$G$7)/($G$14-$G$7)</f>
        <v>992.11310382686713</v>
      </c>
      <c r="K5">
        <v>0.47399999999999998</v>
      </c>
      <c r="L5">
        <v>7.32</v>
      </c>
      <c r="M5" s="29">
        <f>J5/1000/14</f>
        <v>7.0865221701919084E-2</v>
      </c>
      <c r="N5" s="29">
        <f>M5</f>
        <v>7.0865221701919084E-2</v>
      </c>
      <c r="O5" s="29">
        <f t="shared" ref="O5:P5" si="0">N5</f>
        <v>7.0865221701919084E-2</v>
      </c>
      <c r="P5" s="29">
        <f t="shared" si="0"/>
        <v>7.0865221701919084E-2</v>
      </c>
      <c r="Q5" s="56">
        <v>0.47399999999999998</v>
      </c>
      <c r="R5" s="56">
        <v>7.28</v>
      </c>
      <c r="S5" s="57">
        <f>-LOG10(AF5)</f>
        <v>7.3510699740869958</v>
      </c>
      <c r="T5" s="57">
        <f>-LOG10(AK5)</f>
        <v>7.3510699740869958</v>
      </c>
      <c r="U5" s="57">
        <f>-LOG10(AP5)</f>
        <v>7.3510699740869958</v>
      </c>
      <c r="V5" s="57">
        <f>-LOG10(AU5)</f>
        <v>7.3510699740869958</v>
      </c>
      <c r="W5" s="57">
        <f>-LOG10(($S$1*Q5+($S$1*$S$1*Q5*Q5+4*$S$1*Q5*10^(-8.89))^0.5)/2)</f>
        <v>7.3142100589901746</v>
      </c>
      <c r="X5" s="41">
        <f>-LOG10(($BE$15*$Q5+(($BE$15*$Q5)^2-4*$M5*(-$BE$15*$Q5*10^(-8.89)))^0.5)/(2*$M5))</f>
        <v>7.3361697155726642</v>
      </c>
      <c r="Y5" s="41">
        <f>-LOG10(($BE$15*$Q5+(($BE$15*$Q5)^2-4*$N5*(-$BE$15*$Q5*10^(-8.89)))^0.5)/(2*$N5))</f>
        <v>7.3361697155726642</v>
      </c>
      <c r="Z5" s="41">
        <f>-LOG10(($BE$15*$Q5+(($BE$15*$Q5)^2-4*$O5*(-$BE$15*$Q5*10^(-8.89)))^0.5)/(2*$O5))</f>
        <v>7.3361697155726642</v>
      </c>
      <c r="AA5" s="41">
        <f>-LOG10(($BE$15*$Q5+(($BE$15*$Q5)^2-4*$P5*(-$BE$15*$Q5*10^(-8.89)))^0.5)/(2*$P5))</f>
        <v>7.3361697155726642</v>
      </c>
      <c r="AB5" s="30">
        <f>$AZ$10*(1/($AY$4/10^(-X5)+1)-1/($AY$4/10^(-$AX$16)+1))</f>
        <v>2.4716233834826276E-3</v>
      </c>
      <c r="AC5" s="30">
        <f>M5+AB5</f>
        <v>7.3336845085401711E-2</v>
      </c>
      <c r="AD5" s="30">
        <f>AB5*10^(-8.89)-$BE$15*Q5</f>
        <v>-3.1758648395145793E-9</v>
      </c>
      <c r="AE5" s="30">
        <f>-$BE$15*Q5*10^(-8.89)</f>
        <v>-4.0954083295499717E-18</v>
      </c>
      <c r="AF5" s="30">
        <f>(-AD5+(AD5*AD5-4*AC5*AE5)^0.5)/(2*AC5)</f>
        <v>4.4558444947236042E-8</v>
      </c>
      <c r="AG5" s="30">
        <f>$AZ$10*(1/($AY$4/10^(-Y5)+1)-1/($AY$4/10^(-$AX$16)+1))</f>
        <v>2.4716233834826276E-3</v>
      </c>
      <c r="AH5" s="30">
        <f>N5+AG5</f>
        <v>7.3336845085401711E-2</v>
      </c>
      <c r="AI5" s="30">
        <f>AG5*10^(-8.89)-$BE$15*Q5</f>
        <v>-3.1758648395145793E-9</v>
      </c>
      <c r="AJ5" s="30">
        <f>-$BE$15*Q5*10^(-8.89)</f>
        <v>-4.0954083295499717E-18</v>
      </c>
      <c r="AK5" s="30">
        <f>(-AI5+(AI5*AI5-4*AH5*AJ5)^0.5)/(2*AH5)</f>
        <v>4.4558444947236042E-8</v>
      </c>
      <c r="AL5" s="30">
        <f>$AZ$10*(1/($AY$4/10^(-Z5)+1)-1/($AY$4/10^(-$AX$16)+1))</f>
        <v>2.4716233834826276E-3</v>
      </c>
      <c r="AM5" s="30">
        <f>O5+AL5</f>
        <v>7.3336845085401711E-2</v>
      </c>
      <c r="AN5" s="30">
        <f>AL5*10^(-8.89)-$BE$15*Q5</f>
        <v>-3.1758648395145793E-9</v>
      </c>
      <c r="AO5" s="30">
        <f>-$BE$15*Q5*10^(-8.89)</f>
        <v>-4.0954083295499717E-18</v>
      </c>
      <c r="AP5" s="30">
        <f>(-AN5+(AN5*AN5-4*AM5*AO5)^0.5)/(2*AM5)</f>
        <v>4.4558444947236042E-8</v>
      </c>
      <c r="AQ5" s="30">
        <f>$AZ$10*(1/($AY$4/10^(-AA5)+1)-1/($AY$4/10^(-$AX$16)+1))</f>
        <v>2.4716233834826276E-3</v>
      </c>
      <c r="AR5" s="30">
        <f>P5+AQ5</f>
        <v>7.3336845085401711E-2</v>
      </c>
      <c r="AS5" s="30">
        <f>AQ5*10^(-8.89)-$BE$15*Q5</f>
        <v>-3.1758648395145793E-9</v>
      </c>
      <c r="AT5" s="30">
        <f>-$BE$15*Q5*10^(-8.89)</f>
        <v>-4.0954083295499717E-18</v>
      </c>
      <c r="AU5" s="30">
        <f>(-AS5+(AS5*AS5-4*AR5*AT5)^0.5)/(2*AR5)</f>
        <v>4.4558444947236042E-8</v>
      </c>
      <c r="AW5" s="31"/>
      <c r="AX5" s="31"/>
      <c r="AY5" s="31"/>
      <c r="AZ5" s="32"/>
      <c r="BA5" s="31"/>
      <c r="BB5" s="30">
        <f t="shared" ref="BB5:BB14" si="1">$AZ$10*(1/($AY$4/(10^(-R5))+1)-1/($AY$4/(10^(-$AX$16))+1))</f>
        <v>3.4146630003367298E-3</v>
      </c>
      <c r="BC5" s="29">
        <f t="shared" ref="BC5:BC14" si="2">(10^(-R5)/(10^(-8.89)+10^(-R5)))*(J5/1000/14)</f>
        <v>6.9167364245051474E-2</v>
      </c>
      <c r="BD5" s="29">
        <f>BC5+BB5</f>
        <v>7.2582027245388203E-2</v>
      </c>
      <c r="BE5" s="30">
        <f t="shared" ref="BE5:BE14" si="3">BD5*10^(-R5)/Q5</f>
        <v>8.0362002908084229E-9</v>
      </c>
    </row>
    <row r="6" spans="1:57" ht="16.5" customHeight="1" x14ac:dyDescent="0.3">
      <c r="A6" s="39">
        <v>83.020833333335759</v>
      </c>
      <c r="B6">
        <v>47.7</v>
      </c>
      <c r="C6">
        <v>7.33</v>
      </c>
      <c r="D6" s="39">
        <v>12.5</v>
      </c>
      <c r="E6" s="39"/>
      <c r="F6" s="39"/>
      <c r="G6" s="39">
        <v>83</v>
      </c>
      <c r="H6" s="40">
        <f t="shared" ref="H6:H69" si="4">B6/100</f>
        <v>0.47700000000000004</v>
      </c>
      <c r="I6" s="41">
        <f t="shared" ref="I6:I69" si="5">C6</f>
        <v>7.33</v>
      </c>
      <c r="J6" s="39">
        <f>$J$7+($J$14-$J$7)*(G6-$G$7)/($G$14-$G$7)</f>
        <v>971.61991253511951</v>
      </c>
      <c r="K6">
        <v>0.48</v>
      </c>
      <c r="L6">
        <v>7.3</v>
      </c>
      <c r="M6" s="29">
        <f t="shared" ref="M6:M14" si="6">J6/1000/14</f>
        <v>6.9401422323937104E-2</v>
      </c>
      <c r="N6" s="29">
        <f t="shared" ref="N6:P14" si="7">M6</f>
        <v>6.9401422323937104E-2</v>
      </c>
      <c r="O6" s="29">
        <f t="shared" si="7"/>
        <v>6.9401422323937104E-2</v>
      </c>
      <c r="P6" s="29">
        <f t="shared" si="7"/>
        <v>6.9401422323937104E-2</v>
      </c>
      <c r="Q6" s="54">
        <v>0.47699999999999998</v>
      </c>
      <c r="R6" s="54">
        <v>7.33</v>
      </c>
      <c r="S6" s="55">
        <f t="shared" ref="S6:S69" si="8">-LOG10(AF6)</f>
        <v>7.3410401901893501</v>
      </c>
      <c r="T6" s="55">
        <f t="shared" ref="T6:T69" si="9">-LOG10(AK6)</f>
        <v>7.3410401901893501</v>
      </c>
      <c r="U6" s="55">
        <f t="shared" ref="U6:U69" si="10">-LOG10(AP6)</f>
        <v>7.3410401901893501</v>
      </c>
      <c r="V6" s="55">
        <f t="shared" ref="V6:V69" si="11">-LOG10(AU6)</f>
        <v>7.3410401901893501</v>
      </c>
      <c r="W6" s="55">
        <f t="shared" ref="W6:W69" si="12">-LOG10(($S$1*Q6+($S$1*$S$1*Q6*Q6+4*$S$1*Q6*10^(-8.89))^0.5)/2)</f>
        <v>7.3115389220500191</v>
      </c>
      <c r="X6" s="41">
        <f t="shared" ref="X6:X69" si="13">-LOG10(($BE$15*$Q6+(($BE$15*$Q6)^2-4*$M6*(-$BE$15*$Q6*10^(-8.89)))^0.5)/(2*$M6))</f>
        <v>7.3246733477355894</v>
      </c>
      <c r="Y6" s="41">
        <f t="shared" ref="Y6:Y69" si="14">-LOG10(($BE$15*$Q6+(($BE$15*$Q6)^2-4*$N6*(-$BE$15*$Q6*10^(-8.89)))^0.5)/(2*$N6))</f>
        <v>7.3246733477355894</v>
      </c>
      <c r="Z6" s="41">
        <f t="shared" ref="Z6:Z69" si="15">-LOG10(($BE$15*$Q6+(($BE$15*$Q6)^2-4*$O6*(-$BE$15*$Q6*10^(-8.89)))^0.5)/(2*$O6))</f>
        <v>7.3246733477355894</v>
      </c>
      <c r="AA6" s="41">
        <f t="shared" ref="AA6:AA69" si="16">-LOG10(($BE$15*$Q6+(($BE$15*$Q6)^2-4*$P6*(-$BE$15*$Q6*10^(-8.89)))^0.5)/(2*$P6))</f>
        <v>7.3246733477355894</v>
      </c>
      <c r="AB6" s="30">
        <f t="shared" ref="AB6:AB69" si="17">$AZ$10*(1/($AY$4/10^(-X6)+1)-1/($AY$4/10^(-$AX$16)+1))</f>
        <v>2.6634339334844449E-3</v>
      </c>
      <c r="AC6" s="30">
        <f t="shared" ref="AC6:AC69" si="18">M6+AB6</f>
        <v>7.2064856257421553E-2</v>
      </c>
      <c r="AD6" s="30">
        <f t="shared" ref="AD6:AD69" si="19">AB6*10^(-8.89)-$BE$15*Q6</f>
        <v>-3.1957383023635183E-9</v>
      </c>
      <c r="AE6" s="30">
        <f t="shared" ref="AE6:AE69" si="20">-$BE$15*Q6*10^(-8.89)</f>
        <v>-4.1213286354331992E-18</v>
      </c>
      <c r="AF6" s="30">
        <f t="shared" ref="AF6:AF69" si="21">(-AD6+(AD6*AD6-4*AC6*AE6)^0.5)/(2*AC6)</f>
        <v>4.559947156408288E-8</v>
      </c>
      <c r="AG6" s="30">
        <f t="shared" ref="AG6:AG69" si="22">$AZ$10*(1/($AY$4/10^(-Y6)+1)-1/($AY$4/10^(-$AX$16)+1))</f>
        <v>2.6634339334844449E-3</v>
      </c>
      <c r="AH6" s="30">
        <f t="shared" ref="AH6:AH69" si="23">N6+AG6</f>
        <v>7.2064856257421553E-2</v>
      </c>
      <c r="AI6" s="30">
        <f t="shared" ref="AI6:AI69" si="24">AG6*10^(-8.89)-$BE$15*Q6</f>
        <v>-3.1957383023635183E-9</v>
      </c>
      <c r="AJ6" s="30">
        <f t="shared" ref="AJ6:AJ69" si="25">-$BE$15*Q6*10^(-8.89)</f>
        <v>-4.1213286354331992E-18</v>
      </c>
      <c r="AK6" s="30">
        <f t="shared" ref="AK6:AK69" si="26">(-AI6+(AI6*AI6-4*AH6*AJ6)^0.5)/(2*AH6)</f>
        <v>4.559947156408288E-8</v>
      </c>
      <c r="AL6" s="30">
        <f t="shared" ref="AL6:AL69" si="27">$AZ$10*(1/($AY$4/10^(-Z6)+1)-1/($AY$4/10^(-$AX$16)+1))</f>
        <v>2.6634339334844449E-3</v>
      </c>
      <c r="AM6" s="30">
        <f t="shared" ref="AM6:AM69" si="28">O6+AL6</f>
        <v>7.2064856257421553E-2</v>
      </c>
      <c r="AN6" s="30">
        <f t="shared" ref="AN6:AN69" si="29">AL6*10^(-8.89)-$BE$15*Q6</f>
        <v>-3.1957383023635183E-9</v>
      </c>
      <c r="AO6" s="30">
        <f t="shared" ref="AO6:AO69" si="30">-$BE$15*Q6*10^(-8.89)</f>
        <v>-4.1213286354331992E-18</v>
      </c>
      <c r="AP6" s="30">
        <f t="shared" ref="AP6:AP69" si="31">(-AN6+(AN6*AN6-4*AM6*AO6)^0.5)/(2*AM6)</f>
        <v>4.559947156408288E-8</v>
      </c>
      <c r="AQ6" s="30">
        <f>$AZ$10*(1/($AY$4/10^(-AA6)+1)-1/($AY$4/10^(-$AX$16)+1))</f>
        <v>2.6634339334844449E-3</v>
      </c>
      <c r="AR6" s="30">
        <f>P6+AQ6</f>
        <v>7.2064856257421553E-2</v>
      </c>
      <c r="AS6" s="30">
        <f>AQ6*10^(-8.89)-$BE$15*Q6</f>
        <v>-3.1957383023635183E-9</v>
      </c>
      <c r="AT6" s="30">
        <f>-$BE$15*Q6*10^(-8.89)</f>
        <v>-4.1213286354331992E-18</v>
      </c>
      <c r="AU6" s="30">
        <f t="shared" ref="AU6:AU69" si="32">(-AS6+(AS6*AS6-4*AR6*AT6)^0.5)/(2*AR6)</f>
        <v>4.559947156408288E-8</v>
      </c>
      <c r="BB6" s="30">
        <f t="shared" si="1"/>
        <v>2.5744731107450263E-3</v>
      </c>
      <c r="BC6" s="29">
        <f t="shared" si="2"/>
        <v>6.7541183657079479E-2</v>
      </c>
      <c r="BD6" s="29">
        <f t="shared" ref="BD6:BD14" si="33">BC6+BB6</f>
        <v>7.0115656767824511E-2</v>
      </c>
      <c r="BE6" s="30">
        <f t="shared" si="3"/>
        <v>6.8753787473255881E-9</v>
      </c>
    </row>
    <row r="7" spans="1:57" x14ac:dyDescent="0.3">
      <c r="A7" s="39">
        <v>84.009027777778101</v>
      </c>
      <c r="B7">
        <v>47.6</v>
      </c>
      <c r="C7">
        <v>7.31</v>
      </c>
      <c r="D7" s="39"/>
      <c r="E7" s="39">
        <v>946.82656379821935</v>
      </c>
      <c r="F7" s="39">
        <v>955.42687868852465</v>
      </c>
      <c r="G7" s="39">
        <v>84</v>
      </c>
      <c r="H7" s="40">
        <f t="shared" si="4"/>
        <v>0.47600000000000003</v>
      </c>
      <c r="I7" s="41">
        <f t="shared" si="5"/>
        <v>7.31</v>
      </c>
      <c r="J7" s="42">
        <f>AVERAGE(E7:F7)</f>
        <v>951.126721243372</v>
      </c>
      <c r="K7">
        <v>0.47699999999999998</v>
      </c>
      <c r="L7">
        <v>7.29</v>
      </c>
      <c r="M7" s="29">
        <f t="shared" si="6"/>
        <v>6.7937622945955151E-2</v>
      </c>
      <c r="N7" s="29">
        <f t="shared" si="7"/>
        <v>6.7937622945955151E-2</v>
      </c>
      <c r="O7" s="29">
        <f t="shared" si="7"/>
        <v>6.7937622945955151E-2</v>
      </c>
      <c r="P7" s="29">
        <f t="shared" si="7"/>
        <v>6.7937622945955151E-2</v>
      </c>
      <c r="Q7" s="54">
        <v>0.47599999999999998</v>
      </c>
      <c r="R7" s="54">
        <v>7.31</v>
      </c>
      <c r="S7" s="55">
        <f t="shared" si="8"/>
        <v>7.3340896402317952</v>
      </c>
      <c r="T7" s="55">
        <f t="shared" si="9"/>
        <v>7.3340896402317952</v>
      </c>
      <c r="U7" s="55">
        <f t="shared" si="10"/>
        <v>7.3340896402317952</v>
      </c>
      <c r="V7" s="55">
        <f t="shared" si="11"/>
        <v>7.3340896402317952</v>
      </c>
      <c r="W7" s="55">
        <f t="shared" si="12"/>
        <v>7.3124274744849806</v>
      </c>
      <c r="X7" s="41">
        <f t="shared" si="13"/>
        <v>7.3165402121385137</v>
      </c>
      <c r="Y7" s="41">
        <f t="shared" si="14"/>
        <v>7.3165402121385137</v>
      </c>
      <c r="Z7" s="41">
        <f t="shared" si="15"/>
        <v>7.3165402121385137</v>
      </c>
      <c r="AA7" s="41">
        <f t="shared" si="16"/>
        <v>7.3165402121385137</v>
      </c>
      <c r="AB7" s="30">
        <f t="shared" si="17"/>
        <v>2.7995461045609809E-3</v>
      </c>
      <c r="AC7" s="30">
        <f t="shared" si="18"/>
        <v>7.0737169050516135E-2</v>
      </c>
      <c r="AD7" s="30">
        <f t="shared" si="19"/>
        <v>-3.1888561016854856E-9</v>
      </c>
      <c r="AE7" s="30">
        <f t="shared" si="20"/>
        <v>-4.1126885334721231E-18</v>
      </c>
      <c r="AF7" s="30">
        <f t="shared" si="21"/>
        <v>4.6335127218846204E-8</v>
      </c>
      <c r="AG7" s="30">
        <f t="shared" si="22"/>
        <v>2.7995461045609809E-3</v>
      </c>
      <c r="AH7" s="30">
        <f t="shared" si="23"/>
        <v>7.0737169050516135E-2</v>
      </c>
      <c r="AI7" s="30">
        <f t="shared" si="24"/>
        <v>-3.1888561016854856E-9</v>
      </c>
      <c r="AJ7" s="30">
        <f t="shared" si="25"/>
        <v>-4.1126885334721231E-18</v>
      </c>
      <c r="AK7" s="30">
        <f t="shared" si="26"/>
        <v>4.6335127218846204E-8</v>
      </c>
      <c r="AL7" s="30">
        <f t="shared" si="27"/>
        <v>2.7995461045609809E-3</v>
      </c>
      <c r="AM7" s="30">
        <f t="shared" si="28"/>
        <v>7.0737169050516135E-2</v>
      </c>
      <c r="AN7" s="30">
        <f t="shared" si="29"/>
        <v>-3.1888561016854856E-9</v>
      </c>
      <c r="AO7" s="30">
        <f t="shared" si="30"/>
        <v>-4.1126885334721231E-18</v>
      </c>
      <c r="AP7" s="30">
        <f t="shared" si="31"/>
        <v>4.6335127218846204E-8</v>
      </c>
      <c r="AQ7" s="30">
        <f t="shared" ref="AQ7:AQ70" si="34">$AZ$10*(1/($AY$4/10^(-AA7)+1)-1/($AY$4/10^(-$AX$16)+1))</f>
        <v>2.7995461045609809E-3</v>
      </c>
      <c r="AR7" s="30">
        <f t="shared" ref="AR7:AR70" si="35">P7+AQ7</f>
        <v>7.0737169050516135E-2</v>
      </c>
      <c r="AS7" s="30">
        <f t="shared" ref="AS7:AS70" si="36">AQ7*10^(-8.89)-$BE$15*Q7</f>
        <v>-3.1888561016854856E-9</v>
      </c>
      <c r="AT7" s="30">
        <f t="shared" ref="AT7:AT70" si="37">-$BE$15*Q7*10^(-8.89)</f>
        <v>-4.1126885334721231E-18</v>
      </c>
      <c r="AU7" s="30">
        <f t="shared" si="32"/>
        <v>4.6335127218846204E-8</v>
      </c>
      <c r="AW7" s="31" t="s">
        <v>74</v>
      </c>
      <c r="AX7" s="31" t="s">
        <v>75</v>
      </c>
      <c r="AY7" t="s">
        <v>76</v>
      </c>
      <c r="BB7" s="30">
        <f t="shared" si="1"/>
        <v>2.9092319174877767E-3</v>
      </c>
      <c r="BC7" s="29">
        <f t="shared" si="2"/>
        <v>6.6196478168916134E-2</v>
      </c>
      <c r="BD7" s="29">
        <f t="shared" si="33"/>
        <v>6.9105710086403913E-2</v>
      </c>
      <c r="BE7" s="30">
        <f t="shared" si="3"/>
        <v>7.1106119953228978E-9</v>
      </c>
    </row>
    <row r="8" spans="1:57" x14ac:dyDescent="0.3">
      <c r="A8" s="39">
        <v>84.993055555554747</v>
      </c>
      <c r="B8">
        <v>47.2</v>
      </c>
      <c r="C8">
        <v>7.31</v>
      </c>
      <c r="D8" s="39">
        <v>24.1</v>
      </c>
      <c r="E8" s="39"/>
      <c r="F8" s="39"/>
      <c r="G8" s="39">
        <v>85</v>
      </c>
      <c r="H8" s="40">
        <f t="shared" si="4"/>
        <v>0.47200000000000003</v>
      </c>
      <c r="I8" s="41">
        <f t="shared" si="5"/>
        <v>7.31</v>
      </c>
      <c r="J8" s="39">
        <f>$J$7+($J$14-$J$7)*(G8-$G$7)/($G$14-$G$7)</f>
        <v>930.6335299516245</v>
      </c>
      <c r="K8">
        <v>0.47599999999999998</v>
      </c>
      <c r="L8">
        <v>7.29</v>
      </c>
      <c r="M8" s="29">
        <f t="shared" si="6"/>
        <v>6.6473823567973184E-2</v>
      </c>
      <c r="N8" s="29">
        <f t="shared" si="7"/>
        <v>6.6473823567973184E-2</v>
      </c>
      <c r="O8" s="29">
        <f t="shared" si="7"/>
        <v>6.6473823567973184E-2</v>
      </c>
      <c r="P8" s="29">
        <f t="shared" si="7"/>
        <v>6.6473823567973184E-2</v>
      </c>
      <c r="Q8" s="54">
        <v>0.47199999999999998</v>
      </c>
      <c r="R8" s="54">
        <v>7.31</v>
      </c>
      <c r="S8" s="55">
        <f t="shared" si="8"/>
        <v>7.3294130218784579</v>
      </c>
      <c r="T8" s="55">
        <f t="shared" si="9"/>
        <v>7.3294130218784579</v>
      </c>
      <c r="U8" s="55">
        <f t="shared" si="10"/>
        <v>7.3294130218784579</v>
      </c>
      <c r="V8" s="55">
        <f t="shared" si="11"/>
        <v>7.3294130218784579</v>
      </c>
      <c r="W8" s="55">
        <f t="shared" si="12"/>
        <v>7.3160000000000007</v>
      </c>
      <c r="X8" s="41">
        <f t="shared" si="13"/>
        <v>7.3108914611584117</v>
      </c>
      <c r="Y8" s="41">
        <f t="shared" si="14"/>
        <v>7.3108914611584117</v>
      </c>
      <c r="Z8" s="41">
        <f t="shared" si="15"/>
        <v>7.3108914611584117</v>
      </c>
      <c r="AA8" s="41">
        <f t="shared" si="16"/>
        <v>7.3108914611584117</v>
      </c>
      <c r="AB8" s="30">
        <f t="shared" si="17"/>
        <v>2.8942695491617812E-3</v>
      </c>
      <c r="AC8" s="30">
        <f t="shared" si="18"/>
        <v>6.936809311713496E-2</v>
      </c>
      <c r="AD8" s="30">
        <f t="shared" si="19"/>
        <v>-3.1619066573117919E-9</v>
      </c>
      <c r="AE8" s="30">
        <f t="shared" si="20"/>
        <v>-4.0781281256278195E-18</v>
      </c>
      <c r="AF8" s="30">
        <f t="shared" si="21"/>
        <v>4.6836774410912086E-8</v>
      </c>
      <c r="AG8" s="30">
        <f t="shared" si="22"/>
        <v>2.8942695491617812E-3</v>
      </c>
      <c r="AH8" s="30">
        <f t="shared" si="23"/>
        <v>6.936809311713496E-2</v>
      </c>
      <c r="AI8" s="30">
        <f t="shared" si="24"/>
        <v>-3.1619066573117919E-9</v>
      </c>
      <c r="AJ8" s="30">
        <f t="shared" si="25"/>
        <v>-4.0781281256278195E-18</v>
      </c>
      <c r="AK8" s="30">
        <f t="shared" si="26"/>
        <v>4.6836774410912086E-8</v>
      </c>
      <c r="AL8" s="30">
        <f t="shared" si="27"/>
        <v>2.8942695491617812E-3</v>
      </c>
      <c r="AM8" s="30">
        <f t="shared" si="28"/>
        <v>6.936809311713496E-2</v>
      </c>
      <c r="AN8" s="30">
        <f t="shared" si="29"/>
        <v>-3.1619066573117919E-9</v>
      </c>
      <c r="AO8" s="30">
        <f t="shared" si="30"/>
        <v>-4.0781281256278195E-18</v>
      </c>
      <c r="AP8" s="30">
        <f t="shared" si="31"/>
        <v>4.6836774410912086E-8</v>
      </c>
      <c r="AQ8" s="30">
        <f t="shared" si="34"/>
        <v>2.8942695491617812E-3</v>
      </c>
      <c r="AR8" s="30">
        <f t="shared" si="35"/>
        <v>6.936809311713496E-2</v>
      </c>
      <c r="AS8" s="30">
        <f t="shared" si="36"/>
        <v>-3.1619066573117919E-9</v>
      </c>
      <c r="AT8" s="30">
        <f t="shared" si="37"/>
        <v>-4.0781281256278195E-18</v>
      </c>
      <c r="AU8" s="30">
        <f t="shared" si="32"/>
        <v>4.6836774410912086E-8</v>
      </c>
      <c r="AW8" s="31" t="s">
        <v>77</v>
      </c>
      <c r="AX8">
        <v>0.46799999999999997</v>
      </c>
      <c r="AY8" s="39">
        <v>136</v>
      </c>
      <c r="AZ8" s="29">
        <f>AX8/AY8</f>
        <v>3.4411764705882353E-3</v>
      </c>
      <c r="BA8" t="s">
        <v>78</v>
      </c>
      <c r="BB8" s="30">
        <f t="shared" si="1"/>
        <v>2.9092319174877767E-3</v>
      </c>
      <c r="BC8" s="29">
        <f t="shared" si="2"/>
        <v>6.4770193889801167E-2</v>
      </c>
      <c r="BD8" s="29">
        <f t="shared" si="33"/>
        <v>6.7679425807288945E-2</v>
      </c>
      <c r="BE8" s="30">
        <f t="shared" si="3"/>
        <v>7.0228706075059936E-9</v>
      </c>
    </row>
    <row r="9" spans="1:57" x14ac:dyDescent="0.3">
      <c r="A9" s="39">
        <v>85.984027777776646</v>
      </c>
      <c r="B9">
        <v>46.8</v>
      </c>
      <c r="C9">
        <v>7.37</v>
      </c>
      <c r="D9" s="39"/>
      <c r="E9" s="39"/>
      <c r="F9" s="39"/>
      <c r="G9" s="39">
        <v>86</v>
      </c>
      <c r="H9" s="40">
        <f t="shared" si="4"/>
        <v>0.46799999999999997</v>
      </c>
      <c r="I9" s="41">
        <f t="shared" si="5"/>
        <v>7.37</v>
      </c>
      <c r="J9" s="39">
        <f t="shared" ref="J9:J13" si="38">$J$7+($J$14-$J$7)*(G9-$G$7)/($G$14-$G$7)</f>
        <v>910.14033865987687</v>
      </c>
      <c r="K9">
        <v>0.46800000000000003</v>
      </c>
      <c r="L9">
        <v>7.37</v>
      </c>
      <c r="M9" s="29">
        <f t="shared" si="6"/>
        <v>6.5010024189991203E-2</v>
      </c>
      <c r="N9" s="29">
        <f t="shared" si="7"/>
        <v>6.5010024189991203E-2</v>
      </c>
      <c r="O9" s="29">
        <f t="shared" si="7"/>
        <v>6.5010024189991203E-2</v>
      </c>
      <c r="P9" s="29">
        <f t="shared" si="7"/>
        <v>6.5010024189991203E-2</v>
      </c>
      <c r="Q9" s="54">
        <v>0.46800000000000003</v>
      </c>
      <c r="R9" s="54">
        <v>7.37</v>
      </c>
      <c r="S9" s="55">
        <f t="shared" si="8"/>
        <v>7.3246209553423487</v>
      </c>
      <c r="T9" s="55">
        <f t="shared" si="9"/>
        <v>7.3246209553423487</v>
      </c>
      <c r="U9" s="55">
        <f t="shared" si="10"/>
        <v>7.3246209553423487</v>
      </c>
      <c r="V9" s="55">
        <f t="shared" si="11"/>
        <v>7.3246209553423487</v>
      </c>
      <c r="W9" s="55">
        <f t="shared" si="12"/>
        <v>7.3196021964884599</v>
      </c>
      <c r="X9" s="41">
        <f t="shared" si="13"/>
        <v>7.3050659005779242</v>
      </c>
      <c r="Y9" s="41">
        <f t="shared" si="14"/>
        <v>7.3050659005779242</v>
      </c>
      <c r="Z9" s="41">
        <f t="shared" si="15"/>
        <v>7.3050659005779242</v>
      </c>
      <c r="AA9" s="41">
        <f t="shared" si="16"/>
        <v>7.3050659005779242</v>
      </c>
      <c r="AB9" s="30">
        <f t="shared" si="17"/>
        <v>2.9921106629691822E-3</v>
      </c>
      <c r="AC9" s="30">
        <f t="shared" si="18"/>
        <v>6.8002134852960389E-2</v>
      </c>
      <c r="AD9" s="30">
        <f t="shared" si="19"/>
        <v>-3.1349531966021402E-9</v>
      </c>
      <c r="AE9" s="30">
        <f t="shared" si="20"/>
        <v>-4.0435677177835167E-18</v>
      </c>
      <c r="AF9" s="30">
        <f t="shared" si="21"/>
        <v>4.7356439740098679E-8</v>
      </c>
      <c r="AG9" s="30">
        <f t="shared" si="22"/>
        <v>2.9921106629691822E-3</v>
      </c>
      <c r="AH9" s="30">
        <f t="shared" si="23"/>
        <v>6.8002134852960389E-2</v>
      </c>
      <c r="AI9" s="30">
        <f t="shared" si="24"/>
        <v>-3.1349531966021402E-9</v>
      </c>
      <c r="AJ9" s="30">
        <f t="shared" si="25"/>
        <v>-4.0435677177835167E-18</v>
      </c>
      <c r="AK9" s="30">
        <f t="shared" si="26"/>
        <v>4.7356439740098679E-8</v>
      </c>
      <c r="AL9" s="30">
        <f t="shared" si="27"/>
        <v>2.9921106629691822E-3</v>
      </c>
      <c r="AM9" s="30">
        <f t="shared" si="28"/>
        <v>6.8002134852960389E-2</v>
      </c>
      <c r="AN9" s="30">
        <f t="shared" si="29"/>
        <v>-3.1349531966021402E-9</v>
      </c>
      <c r="AO9" s="30">
        <f t="shared" si="30"/>
        <v>-4.0435677177835167E-18</v>
      </c>
      <c r="AP9" s="30">
        <f t="shared" si="31"/>
        <v>4.7356439740098679E-8</v>
      </c>
      <c r="AQ9" s="30">
        <f t="shared" si="34"/>
        <v>2.9921106629691822E-3</v>
      </c>
      <c r="AR9" s="30">
        <f t="shared" si="35"/>
        <v>6.8002134852960389E-2</v>
      </c>
      <c r="AS9" s="30">
        <f t="shared" si="36"/>
        <v>-3.1349531966021402E-9</v>
      </c>
      <c r="AT9" s="30">
        <f t="shared" si="37"/>
        <v>-4.0435677177835167E-18</v>
      </c>
      <c r="AU9" s="30">
        <f t="shared" si="32"/>
        <v>4.7356439740098679E-8</v>
      </c>
      <c r="AW9" s="31" t="s">
        <v>79</v>
      </c>
      <c r="AX9" s="41">
        <v>3.7099500000000001</v>
      </c>
      <c r="AY9" s="39">
        <v>142</v>
      </c>
      <c r="AZ9" s="29">
        <f>AX9/AY9</f>
        <v>2.6126408450704224E-2</v>
      </c>
      <c r="BA9" t="s">
        <v>78</v>
      </c>
      <c r="BB9" s="30">
        <f t="shared" si="1"/>
        <v>1.9117359448592988E-3</v>
      </c>
      <c r="BC9" s="29">
        <f t="shared" si="2"/>
        <v>6.3104304655887997E-2</v>
      </c>
      <c r="BD9" s="29">
        <f t="shared" si="33"/>
        <v>6.5016040600747296E-2</v>
      </c>
      <c r="BE9" s="30">
        <f t="shared" si="3"/>
        <v>5.9261776311648658E-9</v>
      </c>
    </row>
    <row r="10" spans="1:57" x14ac:dyDescent="0.3">
      <c r="A10" s="39">
        <v>86.986111111109494</v>
      </c>
      <c r="B10">
        <v>47.4</v>
      </c>
      <c r="C10">
        <v>7.31</v>
      </c>
      <c r="D10" s="39">
        <v>35.599999999999994</v>
      </c>
      <c r="E10" s="39"/>
      <c r="F10" s="39"/>
      <c r="G10" s="39">
        <v>87</v>
      </c>
      <c r="H10" s="40">
        <f t="shared" si="4"/>
        <v>0.47399999999999998</v>
      </c>
      <c r="I10" s="41">
        <f t="shared" si="5"/>
        <v>7.31</v>
      </c>
      <c r="J10" s="39">
        <f t="shared" si="38"/>
        <v>889.64714736812937</v>
      </c>
      <c r="K10">
        <v>0.47399999999999998</v>
      </c>
      <c r="L10">
        <v>7.32</v>
      </c>
      <c r="M10" s="29">
        <f t="shared" si="6"/>
        <v>6.3546224812009236E-2</v>
      </c>
      <c r="N10" s="29">
        <f t="shared" si="7"/>
        <v>6.3546224812009236E-2</v>
      </c>
      <c r="O10" s="29">
        <f t="shared" si="7"/>
        <v>6.3546224812009236E-2</v>
      </c>
      <c r="P10" s="29">
        <f t="shared" si="7"/>
        <v>6.3546224812009236E-2</v>
      </c>
      <c r="Q10" s="54">
        <v>0.47399999999999998</v>
      </c>
      <c r="R10" s="54">
        <v>7.31</v>
      </c>
      <c r="S10" s="55">
        <f t="shared" si="8"/>
        <v>7.3116641133670459</v>
      </c>
      <c r="T10" s="55">
        <f t="shared" si="9"/>
        <v>7.3116641133670459</v>
      </c>
      <c r="U10" s="55">
        <f t="shared" si="10"/>
        <v>7.3116641133670459</v>
      </c>
      <c r="V10" s="55">
        <f t="shared" si="11"/>
        <v>7.3116641133670459</v>
      </c>
      <c r="W10" s="55">
        <f t="shared" si="12"/>
        <v>7.3142100589901746</v>
      </c>
      <c r="X10" s="41">
        <f t="shared" si="13"/>
        <v>7.2900178819165893</v>
      </c>
      <c r="Y10" s="41">
        <f t="shared" si="14"/>
        <v>7.2900178819165893</v>
      </c>
      <c r="Z10" s="41">
        <f t="shared" si="15"/>
        <v>7.2900178819165893</v>
      </c>
      <c r="AA10" s="41">
        <f t="shared" si="16"/>
        <v>7.2900178819165893</v>
      </c>
      <c r="AB10" s="30">
        <f t="shared" si="17"/>
        <v>3.2455026024757099E-3</v>
      </c>
      <c r="AC10" s="30">
        <f t="shared" si="18"/>
        <v>6.6791727414484942E-2</v>
      </c>
      <c r="AD10" s="30">
        <f t="shared" si="19"/>
        <v>-3.1748678899576464E-9</v>
      </c>
      <c r="AE10" s="30">
        <f t="shared" si="20"/>
        <v>-4.0954083295499717E-18</v>
      </c>
      <c r="AF10" s="30">
        <f t="shared" si="21"/>
        <v>4.8790569416784443E-8</v>
      </c>
      <c r="AG10" s="30">
        <f t="shared" si="22"/>
        <v>3.2455026024757099E-3</v>
      </c>
      <c r="AH10" s="30">
        <f t="shared" si="23"/>
        <v>6.6791727414484942E-2</v>
      </c>
      <c r="AI10" s="30">
        <f t="shared" si="24"/>
        <v>-3.1748678899576464E-9</v>
      </c>
      <c r="AJ10" s="30">
        <f t="shared" si="25"/>
        <v>-4.0954083295499717E-18</v>
      </c>
      <c r="AK10" s="30">
        <f t="shared" si="26"/>
        <v>4.8790569416784443E-8</v>
      </c>
      <c r="AL10" s="30">
        <f t="shared" si="27"/>
        <v>3.2455026024757099E-3</v>
      </c>
      <c r="AM10" s="30">
        <f t="shared" si="28"/>
        <v>6.6791727414484942E-2</v>
      </c>
      <c r="AN10" s="30">
        <f t="shared" si="29"/>
        <v>-3.1748678899576464E-9</v>
      </c>
      <c r="AO10" s="30">
        <f t="shared" si="30"/>
        <v>-4.0954083295499717E-18</v>
      </c>
      <c r="AP10" s="30">
        <f t="shared" si="31"/>
        <v>4.8790569416784443E-8</v>
      </c>
      <c r="AQ10" s="30">
        <f t="shared" si="34"/>
        <v>3.2455026024757099E-3</v>
      </c>
      <c r="AR10" s="30">
        <f t="shared" si="35"/>
        <v>6.6791727414484942E-2</v>
      </c>
      <c r="AS10" s="30">
        <f t="shared" si="36"/>
        <v>-3.1748678899576464E-9</v>
      </c>
      <c r="AT10" s="30">
        <f t="shared" si="37"/>
        <v>-4.0954083295499717E-18</v>
      </c>
      <c r="AU10" s="30">
        <f t="shared" si="32"/>
        <v>4.8790569416784443E-8</v>
      </c>
      <c r="AW10" s="31" t="s">
        <v>80</v>
      </c>
      <c r="AX10" s="41">
        <v>0.16875000000000001</v>
      </c>
      <c r="AY10" t="s">
        <v>81</v>
      </c>
      <c r="AZ10" s="29">
        <f>AZ8+AZ9</f>
        <v>2.956758492129246E-2</v>
      </c>
      <c r="BA10" t="s">
        <v>78</v>
      </c>
      <c r="BB10" s="30">
        <f t="shared" si="1"/>
        <v>2.9092319174877767E-3</v>
      </c>
      <c r="BC10" s="29">
        <f t="shared" si="2"/>
        <v>6.1917625331571212E-2</v>
      </c>
      <c r="BD10" s="29">
        <f t="shared" si="33"/>
        <v>6.4826857249058983E-2</v>
      </c>
      <c r="BE10" s="30">
        <f t="shared" si="3"/>
        <v>6.6984855710571455E-9</v>
      </c>
    </row>
    <row r="11" spans="1:57" x14ac:dyDescent="0.3">
      <c r="A11" s="39">
        <v>88.025694444440887</v>
      </c>
      <c r="B11">
        <v>47.4</v>
      </c>
      <c r="C11">
        <v>7.33</v>
      </c>
      <c r="D11" s="39"/>
      <c r="E11" s="39"/>
      <c r="F11" s="39"/>
      <c r="G11" s="39">
        <v>88</v>
      </c>
      <c r="H11" s="40">
        <f t="shared" si="4"/>
        <v>0.47399999999999998</v>
      </c>
      <c r="I11" s="41">
        <f t="shared" si="5"/>
        <v>7.33</v>
      </c>
      <c r="J11" s="39">
        <f t="shared" si="38"/>
        <v>869.15395607638186</v>
      </c>
      <c r="K11">
        <v>0.47399999999999998</v>
      </c>
      <c r="L11">
        <v>7.3</v>
      </c>
      <c r="M11" s="29">
        <f t="shared" si="6"/>
        <v>6.2082425434027276E-2</v>
      </c>
      <c r="N11" s="29">
        <f t="shared" si="7"/>
        <v>6.2082425434027276E-2</v>
      </c>
      <c r="O11" s="29">
        <f t="shared" si="7"/>
        <v>6.2082425434027276E-2</v>
      </c>
      <c r="P11" s="29">
        <f t="shared" si="7"/>
        <v>6.2082425434027276E-2</v>
      </c>
      <c r="Q11" s="54">
        <v>0.47399999999999998</v>
      </c>
      <c r="R11" s="54">
        <v>7.33</v>
      </c>
      <c r="S11" s="55">
        <f t="shared" si="8"/>
        <v>7.3033880238167654</v>
      </c>
      <c r="T11" s="55">
        <f t="shared" si="9"/>
        <v>7.3033880238167654</v>
      </c>
      <c r="U11" s="55">
        <f t="shared" si="10"/>
        <v>7.3033880238167654</v>
      </c>
      <c r="V11" s="55">
        <f t="shared" si="11"/>
        <v>7.3033880238167654</v>
      </c>
      <c r="W11" s="55">
        <f t="shared" si="12"/>
        <v>7.3142100589901746</v>
      </c>
      <c r="X11" s="41">
        <f t="shared" si="13"/>
        <v>7.280136276990901</v>
      </c>
      <c r="Y11" s="41">
        <f t="shared" si="14"/>
        <v>7.280136276990901</v>
      </c>
      <c r="Z11" s="41">
        <f t="shared" si="15"/>
        <v>7.280136276990901</v>
      </c>
      <c r="AA11" s="41">
        <f t="shared" si="16"/>
        <v>7.280136276990901</v>
      </c>
      <c r="AB11" s="30">
        <f t="shared" si="17"/>
        <v>3.4123595694003678E-3</v>
      </c>
      <c r="AC11" s="30">
        <f t="shared" si="18"/>
        <v>6.5494785003427647E-2</v>
      </c>
      <c r="AD11" s="30">
        <f t="shared" si="19"/>
        <v>-3.1746529365448089E-9</v>
      </c>
      <c r="AE11" s="30">
        <f t="shared" si="20"/>
        <v>-4.0954083295499717E-18</v>
      </c>
      <c r="AF11" s="30">
        <f t="shared" si="21"/>
        <v>4.9729257647441195E-8</v>
      </c>
      <c r="AG11" s="30">
        <f t="shared" si="22"/>
        <v>3.4123595694003678E-3</v>
      </c>
      <c r="AH11" s="30">
        <f t="shared" si="23"/>
        <v>6.5494785003427647E-2</v>
      </c>
      <c r="AI11" s="30">
        <f t="shared" si="24"/>
        <v>-3.1746529365448089E-9</v>
      </c>
      <c r="AJ11" s="30">
        <f t="shared" si="25"/>
        <v>-4.0954083295499717E-18</v>
      </c>
      <c r="AK11" s="30">
        <f t="shared" si="26"/>
        <v>4.9729257647441195E-8</v>
      </c>
      <c r="AL11" s="30">
        <f t="shared" si="27"/>
        <v>3.4123595694003678E-3</v>
      </c>
      <c r="AM11" s="30">
        <f t="shared" si="28"/>
        <v>6.5494785003427647E-2</v>
      </c>
      <c r="AN11" s="30">
        <f t="shared" si="29"/>
        <v>-3.1746529365448089E-9</v>
      </c>
      <c r="AO11" s="30">
        <f t="shared" si="30"/>
        <v>-4.0954083295499717E-18</v>
      </c>
      <c r="AP11" s="30">
        <f t="shared" si="31"/>
        <v>4.9729257647441195E-8</v>
      </c>
      <c r="AQ11" s="30">
        <f t="shared" si="34"/>
        <v>3.4123595694003678E-3</v>
      </c>
      <c r="AR11" s="30">
        <f t="shared" si="35"/>
        <v>6.5494785003427647E-2</v>
      </c>
      <c r="AS11" s="30">
        <f t="shared" si="36"/>
        <v>-3.1746529365448089E-9</v>
      </c>
      <c r="AT11" s="30">
        <f t="shared" si="37"/>
        <v>-4.0954083295499717E-18</v>
      </c>
      <c r="AU11" s="30">
        <f t="shared" si="32"/>
        <v>4.9729257647441195E-8</v>
      </c>
      <c r="AW11" s="31" t="s">
        <v>82</v>
      </c>
      <c r="AX11">
        <v>0.22499999999999998</v>
      </c>
      <c r="AY11" s="31"/>
      <c r="AZ11" s="35"/>
      <c r="BB11" s="30">
        <f t="shared" si="1"/>
        <v>2.5744731107450263E-3</v>
      </c>
      <c r="BC11" s="29">
        <f t="shared" si="2"/>
        <v>6.0418365470160371E-2</v>
      </c>
      <c r="BD11" s="29">
        <f t="shared" si="33"/>
        <v>6.2992838580905403E-2</v>
      </c>
      <c r="BE11" s="30">
        <f t="shared" si="3"/>
        <v>6.2160262138652801E-9</v>
      </c>
    </row>
    <row r="12" spans="1:57" x14ac:dyDescent="0.3">
      <c r="A12" s="39">
        <v>88.999305555553292</v>
      </c>
      <c r="B12">
        <v>47</v>
      </c>
      <c r="C12">
        <v>7.29</v>
      </c>
      <c r="D12" s="39"/>
      <c r="E12" s="39"/>
      <c r="F12" s="39"/>
      <c r="G12" s="39">
        <v>89</v>
      </c>
      <c r="H12" s="40">
        <f t="shared" si="4"/>
        <v>0.47</v>
      </c>
      <c r="I12" s="41">
        <f t="shared" si="5"/>
        <v>7.29</v>
      </c>
      <c r="J12" s="39">
        <f t="shared" si="38"/>
        <v>848.66076478463435</v>
      </c>
      <c r="K12">
        <v>0.47</v>
      </c>
      <c r="L12">
        <v>7.28</v>
      </c>
      <c r="M12" s="29">
        <f t="shared" si="6"/>
        <v>6.0618626056045309E-2</v>
      </c>
      <c r="N12" s="29">
        <f t="shared" si="7"/>
        <v>6.0618626056045309E-2</v>
      </c>
      <c r="O12" s="29">
        <f t="shared" si="7"/>
        <v>6.0618626056045309E-2</v>
      </c>
      <c r="P12" s="29">
        <f t="shared" si="7"/>
        <v>6.0618626056045309E-2</v>
      </c>
      <c r="Q12" s="54">
        <v>0.47</v>
      </c>
      <c r="R12" s="54">
        <v>7.29</v>
      </c>
      <c r="S12" s="55">
        <f t="shared" si="8"/>
        <v>7.2981556738310518</v>
      </c>
      <c r="T12" s="55">
        <f t="shared" si="9"/>
        <v>7.2981556738310518</v>
      </c>
      <c r="U12" s="55">
        <f t="shared" si="10"/>
        <v>7.2981556738310518</v>
      </c>
      <c r="V12" s="55">
        <f t="shared" si="11"/>
        <v>7.2981556738310518</v>
      </c>
      <c r="W12" s="55">
        <f t="shared" si="12"/>
        <v>7.3177973585621858</v>
      </c>
      <c r="X12" s="41">
        <f t="shared" si="13"/>
        <v>7.2736094558410773</v>
      </c>
      <c r="Y12" s="41">
        <f t="shared" si="14"/>
        <v>7.2736094558410773</v>
      </c>
      <c r="Z12" s="41">
        <f t="shared" si="15"/>
        <v>7.2736094558410773</v>
      </c>
      <c r="AA12" s="41">
        <f t="shared" si="16"/>
        <v>7.2736094558410773</v>
      </c>
      <c r="AB12" s="30">
        <f t="shared" si="17"/>
        <v>3.5227451818077545E-3</v>
      </c>
      <c r="AC12" s="30">
        <f t="shared" si="18"/>
        <v>6.4141371237853059E-2</v>
      </c>
      <c r="AD12" s="30">
        <f t="shared" si="19"/>
        <v>-3.147683315390459E-9</v>
      </c>
      <c r="AE12" s="30">
        <f t="shared" si="20"/>
        <v>-4.0608479217056681E-18</v>
      </c>
      <c r="AF12" s="30">
        <f t="shared" si="21"/>
        <v>5.0332016020848997E-8</v>
      </c>
      <c r="AG12" s="30">
        <f t="shared" si="22"/>
        <v>3.5227451818077545E-3</v>
      </c>
      <c r="AH12" s="30">
        <f t="shared" si="23"/>
        <v>6.4141371237853059E-2</v>
      </c>
      <c r="AI12" s="30">
        <f t="shared" si="24"/>
        <v>-3.147683315390459E-9</v>
      </c>
      <c r="AJ12" s="30">
        <f t="shared" si="25"/>
        <v>-4.0608479217056681E-18</v>
      </c>
      <c r="AK12" s="30">
        <f t="shared" si="26"/>
        <v>5.0332016020848997E-8</v>
      </c>
      <c r="AL12" s="30">
        <f t="shared" si="27"/>
        <v>3.5227451818077545E-3</v>
      </c>
      <c r="AM12" s="30">
        <f t="shared" si="28"/>
        <v>6.4141371237853059E-2</v>
      </c>
      <c r="AN12" s="30">
        <f t="shared" si="29"/>
        <v>-3.147683315390459E-9</v>
      </c>
      <c r="AO12" s="30">
        <f t="shared" si="30"/>
        <v>-4.0608479217056681E-18</v>
      </c>
      <c r="AP12" s="30">
        <f t="shared" si="31"/>
        <v>5.0332016020848997E-8</v>
      </c>
      <c r="AQ12" s="30">
        <f t="shared" si="34"/>
        <v>3.5227451818077545E-3</v>
      </c>
      <c r="AR12" s="30">
        <f t="shared" si="35"/>
        <v>6.4141371237853059E-2</v>
      </c>
      <c r="AS12" s="30">
        <f t="shared" si="36"/>
        <v>-3.147683315390459E-9</v>
      </c>
      <c r="AT12" s="30">
        <f t="shared" si="37"/>
        <v>-4.0608479217056681E-18</v>
      </c>
      <c r="AU12" s="30">
        <f t="shared" si="32"/>
        <v>5.0332016020848997E-8</v>
      </c>
      <c r="AW12" s="31" t="s">
        <v>83</v>
      </c>
      <c r="AX12">
        <v>5.85</v>
      </c>
      <c r="AY12" s="31"/>
      <c r="AZ12" s="35"/>
      <c r="BB12" s="30">
        <f t="shared" si="1"/>
        <v>3.2458042382887331E-3</v>
      </c>
      <c r="BC12" s="29">
        <f t="shared" si="2"/>
        <v>5.9133265581397663E-2</v>
      </c>
      <c r="BD12" s="29">
        <f t="shared" si="33"/>
        <v>6.2379069819686397E-2</v>
      </c>
      <c r="BE12" s="30">
        <f t="shared" si="3"/>
        <v>6.8067693786847446E-9</v>
      </c>
    </row>
    <row r="13" spans="1:57" x14ac:dyDescent="0.3">
      <c r="A13" s="39">
        <v>90.013888888890506</v>
      </c>
      <c r="B13">
        <v>46.7</v>
      </c>
      <c r="C13">
        <v>7.31</v>
      </c>
      <c r="D13" s="39"/>
      <c r="E13" s="39"/>
      <c r="F13" s="39"/>
      <c r="G13" s="39">
        <v>90</v>
      </c>
      <c r="H13" s="40">
        <f t="shared" si="4"/>
        <v>0.46700000000000003</v>
      </c>
      <c r="I13" s="41">
        <f t="shared" si="5"/>
        <v>7.31</v>
      </c>
      <c r="J13" s="39">
        <f t="shared" si="38"/>
        <v>828.16757349288673</v>
      </c>
      <c r="K13">
        <v>0.46700000000000003</v>
      </c>
      <c r="L13">
        <v>7.29</v>
      </c>
      <c r="M13" s="29">
        <f t="shared" si="6"/>
        <v>5.9154826678063335E-2</v>
      </c>
      <c r="N13" s="29">
        <f t="shared" si="7"/>
        <v>5.9154826678063335E-2</v>
      </c>
      <c r="O13" s="29">
        <f t="shared" si="7"/>
        <v>5.9154826678063335E-2</v>
      </c>
      <c r="P13" s="29">
        <f t="shared" si="7"/>
        <v>5.9154826678063335E-2</v>
      </c>
      <c r="Q13" s="54">
        <v>0.46700000000000003</v>
      </c>
      <c r="R13" s="54">
        <v>7.31</v>
      </c>
      <c r="S13" s="55">
        <f t="shared" si="8"/>
        <v>7.2919875341141793</v>
      </c>
      <c r="T13" s="55">
        <f t="shared" si="9"/>
        <v>7.2919875341141793</v>
      </c>
      <c r="U13" s="55">
        <f t="shared" si="10"/>
        <v>7.2919875341141793</v>
      </c>
      <c r="V13" s="55">
        <f t="shared" si="11"/>
        <v>7.2919875341141793</v>
      </c>
      <c r="W13" s="55">
        <f t="shared" si="12"/>
        <v>7.3205074397413528</v>
      </c>
      <c r="X13" s="41">
        <f t="shared" si="13"/>
        <v>7.2659537893306183</v>
      </c>
      <c r="Y13" s="41">
        <f t="shared" si="14"/>
        <v>7.2659537893306183</v>
      </c>
      <c r="Z13" s="41">
        <f t="shared" si="15"/>
        <v>7.2659537893306183</v>
      </c>
      <c r="AA13" s="41">
        <f t="shared" si="16"/>
        <v>7.2659537893306183</v>
      </c>
      <c r="AB13" s="30">
        <f t="shared" si="17"/>
        <v>3.652382044891208E-3</v>
      </c>
      <c r="AC13" s="30">
        <f t="shared" si="18"/>
        <v>6.2807208722954547E-2</v>
      </c>
      <c r="AD13" s="30">
        <f t="shared" si="19"/>
        <v>-3.1273957480557203E-9</v>
      </c>
      <c r="AE13" s="30">
        <f t="shared" si="20"/>
        <v>-4.0349276158224406E-18</v>
      </c>
      <c r="AF13" s="30">
        <f t="shared" si="21"/>
        <v>5.1051965360017185E-8</v>
      </c>
      <c r="AG13" s="30">
        <f t="shared" si="22"/>
        <v>3.652382044891208E-3</v>
      </c>
      <c r="AH13" s="30">
        <f t="shared" si="23"/>
        <v>6.2807208722954547E-2</v>
      </c>
      <c r="AI13" s="30">
        <f t="shared" si="24"/>
        <v>-3.1273957480557203E-9</v>
      </c>
      <c r="AJ13" s="30">
        <f t="shared" si="25"/>
        <v>-4.0349276158224406E-18</v>
      </c>
      <c r="AK13" s="30">
        <f t="shared" si="26"/>
        <v>5.1051965360017185E-8</v>
      </c>
      <c r="AL13" s="30">
        <f t="shared" si="27"/>
        <v>3.652382044891208E-3</v>
      </c>
      <c r="AM13" s="30">
        <f t="shared" si="28"/>
        <v>6.2807208722954547E-2</v>
      </c>
      <c r="AN13" s="30">
        <f t="shared" si="29"/>
        <v>-3.1273957480557203E-9</v>
      </c>
      <c r="AO13" s="30">
        <f t="shared" si="30"/>
        <v>-4.0349276158224406E-18</v>
      </c>
      <c r="AP13" s="30">
        <f t="shared" si="31"/>
        <v>5.1051965360017185E-8</v>
      </c>
      <c r="AQ13" s="30">
        <f t="shared" si="34"/>
        <v>3.652382044891208E-3</v>
      </c>
      <c r="AR13" s="30">
        <f t="shared" si="35"/>
        <v>6.2807208722954547E-2</v>
      </c>
      <c r="AS13" s="30">
        <f t="shared" si="36"/>
        <v>-3.1273957480557203E-9</v>
      </c>
      <c r="AT13" s="30">
        <f t="shared" si="37"/>
        <v>-4.0349276158224406E-18</v>
      </c>
      <c r="AU13" s="30">
        <f t="shared" si="32"/>
        <v>5.1051965360017185E-8</v>
      </c>
      <c r="AW13" s="31" t="s">
        <v>84</v>
      </c>
      <c r="AX13" s="43">
        <v>34.954999999999998</v>
      </c>
      <c r="AY13" s="31"/>
      <c r="BB13" s="30">
        <f t="shared" si="1"/>
        <v>2.9092319174877767E-3</v>
      </c>
      <c r="BC13" s="29">
        <f t="shared" si="2"/>
        <v>5.7638772494226304E-2</v>
      </c>
      <c r="BD13" s="29">
        <f t="shared" si="33"/>
        <v>6.0548004411714082E-2</v>
      </c>
      <c r="BE13" s="30">
        <f t="shared" si="3"/>
        <v>6.3501349284549798E-9</v>
      </c>
    </row>
    <row r="14" spans="1:57" x14ac:dyDescent="0.3">
      <c r="A14" s="39">
        <v>91.027777777781012</v>
      </c>
      <c r="B14">
        <v>46.8</v>
      </c>
      <c r="C14">
        <v>7.32</v>
      </c>
      <c r="D14" s="39">
        <v>0</v>
      </c>
      <c r="E14" s="39">
        <v>780.87854014598554</v>
      </c>
      <c r="F14" s="39">
        <v>834.47022425629291</v>
      </c>
      <c r="G14" s="39">
        <v>91</v>
      </c>
      <c r="H14" s="40">
        <f t="shared" si="4"/>
        <v>0.46799999999999997</v>
      </c>
      <c r="I14" s="41">
        <f t="shared" si="5"/>
        <v>7.32</v>
      </c>
      <c r="J14" s="42">
        <f>AVERAGE(E14:F14)</f>
        <v>807.67438220113922</v>
      </c>
      <c r="K14">
        <v>0.46700000000000003</v>
      </c>
      <c r="L14">
        <v>7.32</v>
      </c>
      <c r="M14" s="29">
        <f t="shared" si="6"/>
        <v>5.7691027300081368E-2</v>
      </c>
      <c r="N14" s="29">
        <f t="shared" si="7"/>
        <v>5.7691027300081368E-2</v>
      </c>
      <c r="O14" s="29">
        <f t="shared" si="7"/>
        <v>5.7691027300081368E-2</v>
      </c>
      <c r="P14" s="29">
        <f t="shared" si="7"/>
        <v>5.7691027300081368E-2</v>
      </c>
      <c r="Q14" s="54">
        <v>0.46800000000000003</v>
      </c>
      <c r="R14" s="54">
        <v>7.32</v>
      </c>
      <c r="S14" s="55">
        <f t="shared" si="8"/>
        <v>7.2824659532120517</v>
      </c>
      <c r="T14" s="55">
        <f t="shared" si="9"/>
        <v>7.2824659532120517</v>
      </c>
      <c r="U14" s="55">
        <f t="shared" si="10"/>
        <v>7.2824659532120517</v>
      </c>
      <c r="V14" s="55">
        <f t="shared" si="11"/>
        <v>7.2824659532120517</v>
      </c>
      <c r="W14" s="55">
        <f t="shared" si="12"/>
        <v>7.3196021964884599</v>
      </c>
      <c r="X14" s="41">
        <f t="shared" si="13"/>
        <v>7.2544074897015278</v>
      </c>
      <c r="Y14" s="41">
        <f t="shared" si="14"/>
        <v>7.2544074897015278</v>
      </c>
      <c r="Z14" s="41">
        <f t="shared" si="15"/>
        <v>7.2544074897015278</v>
      </c>
      <c r="AA14" s="41">
        <f t="shared" si="16"/>
        <v>7.2544074897015278</v>
      </c>
      <c r="AB14" s="30">
        <f t="shared" si="17"/>
        <v>3.848184448642572E-3</v>
      </c>
      <c r="AC14" s="30">
        <f t="shared" si="18"/>
        <v>6.153921174872394E-2</v>
      </c>
      <c r="AD14" s="30">
        <f t="shared" si="19"/>
        <v>-3.13385035993153E-9</v>
      </c>
      <c r="AE14" s="30">
        <f t="shared" si="20"/>
        <v>-4.0435677177835167E-18</v>
      </c>
      <c r="AF14" s="30">
        <f t="shared" si="21"/>
        <v>5.218360122965343E-8</v>
      </c>
      <c r="AG14" s="30">
        <f t="shared" si="22"/>
        <v>3.848184448642572E-3</v>
      </c>
      <c r="AH14" s="30">
        <f t="shared" si="23"/>
        <v>6.153921174872394E-2</v>
      </c>
      <c r="AI14" s="30">
        <f t="shared" si="24"/>
        <v>-3.13385035993153E-9</v>
      </c>
      <c r="AJ14" s="30">
        <f t="shared" si="25"/>
        <v>-4.0435677177835167E-18</v>
      </c>
      <c r="AK14" s="30">
        <f t="shared" si="26"/>
        <v>5.218360122965343E-8</v>
      </c>
      <c r="AL14" s="30">
        <f t="shared" si="27"/>
        <v>3.848184448642572E-3</v>
      </c>
      <c r="AM14" s="30">
        <f t="shared" si="28"/>
        <v>6.153921174872394E-2</v>
      </c>
      <c r="AN14" s="30">
        <f t="shared" si="29"/>
        <v>-3.13385035993153E-9</v>
      </c>
      <c r="AO14" s="30">
        <f t="shared" si="30"/>
        <v>-4.0435677177835167E-18</v>
      </c>
      <c r="AP14" s="30">
        <f t="shared" si="31"/>
        <v>5.218360122965343E-8</v>
      </c>
      <c r="AQ14" s="30">
        <f t="shared" si="34"/>
        <v>3.848184448642572E-3</v>
      </c>
      <c r="AR14" s="30">
        <f t="shared" si="35"/>
        <v>6.153921174872394E-2</v>
      </c>
      <c r="AS14" s="30">
        <f t="shared" si="36"/>
        <v>-3.13385035993153E-9</v>
      </c>
      <c r="AT14" s="30">
        <f t="shared" si="37"/>
        <v>-4.0435677177835167E-18</v>
      </c>
      <c r="AU14" s="30">
        <f t="shared" si="32"/>
        <v>5.218360122965343E-8</v>
      </c>
      <c r="AW14" s="31" t="s">
        <v>85</v>
      </c>
      <c r="AX14">
        <v>1.8</v>
      </c>
      <c r="AY14" s="31"/>
      <c r="AZ14" s="41"/>
      <c r="BB14" s="30">
        <f t="shared" si="1"/>
        <v>2.741604558468661E-3</v>
      </c>
      <c r="BC14" s="29">
        <f t="shared" si="2"/>
        <v>5.6178951274058933E-2</v>
      </c>
      <c r="BD14" s="29">
        <f t="shared" si="33"/>
        <v>5.8920555832527595E-2</v>
      </c>
      <c r="BE14" s="30">
        <f t="shared" si="3"/>
        <v>6.0258869824409872E-9</v>
      </c>
    </row>
    <row r="15" spans="1:57" s="45" customFormat="1" x14ac:dyDescent="0.3">
      <c r="A15" s="44">
        <v>92.011111111110949</v>
      </c>
      <c r="B15" s="45">
        <v>41.1</v>
      </c>
      <c r="C15" s="45">
        <v>7.32</v>
      </c>
      <c r="D15" s="44"/>
      <c r="E15" s="44"/>
      <c r="F15" s="44"/>
      <c r="G15" s="44">
        <v>92</v>
      </c>
      <c r="H15" s="46">
        <f t="shared" si="4"/>
        <v>0.41100000000000003</v>
      </c>
      <c r="I15" s="47">
        <f t="shared" si="5"/>
        <v>7.32</v>
      </c>
      <c r="J15" s="44">
        <f>$J$14+($J$21-$J$14)*(G15-$G$14)/($G$21-$G$14)</f>
        <v>820.99739921470723</v>
      </c>
      <c r="K15" s="45">
        <v>0.41299999999999998</v>
      </c>
      <c r="L15" s="45">
        <v>7.32</v>
      </c>
      <c r="M15" s="48">
        <f>900/1000/14</f>
        <v>6.4285714285714293E-2</v>
      </c>
      <c r="N15" s="48">
        <f>800/1000/14</f>
        <v>5.7142857142857148E-2</v>
      </c>
      <c r="O15" s="48">
        <f>700/1000/14</f>
        <v>4.9999999999999996E-2</v>
      </c>
      <c r="P15" s="48">
        <f>600/1000/14</f>
        <v>4.2857142857142858E-2</v>
      </c>
      <c r="Q15" s="54">
        <v>0.41099999999999998</v>
      </c>
      <c r="R15" s="54">
        <v>7.32</v>
      </c>
      <c r="S15" s="55">
        <f t="shared" si="8"/>
        <v>7.3695879655286323</v>
      </c>
      <c r="T15" s="55">
        <f t="shared" si="9"/>
        <v>7.3275760875880955</v>
      </c>
      <c r="U15" s="55">
        <f t="shared" si="10"/>
        <v>7.28178463275668</v>
      </c>
      <c r="V15" s="55">
        <f t="shared" si="11"/>
        <v>7.2316923192265312</v>
      </c>
      <c r="W15" s="55">
        <f t="shared" si="12"/>
        <v>7.374477204047257</v>
      </c>
      <c r="X15" s="47">
        <f t="shared" si="13"/>
        <v>7.3552575609544117</v>
      </c>
      <c r="Y15" s="47">
        <f t="shared" si="14"/>
        <v>7.3054420182005018</v>
      </c>
      <c r="Z15" s="47">
        <f t="shared" si="15"/>
        <v>7.248799306450505</v>
      </c>
      <c r="AA15" s="47">
        <f t="shared" si="16"/>
        <v>7.1832142590518986</v>
      </c>
      <c r="AB15" s="49">
        <f t="shared" si="17"/>
        <v>2.1548279679473223E-3</v>
      </c>
      <c r="AC15" s="49">
        <f t="shared" si="18"/>
        <v>6.6440542253661611E-2</v>
      </c>
      <c r="AD15" s="49">
        <f t="shared" si="19"/>
        <v>-2.7537411342828458E-9</v>
      </c>
      <c r="AE15" s="49">
        <f t="shared" si="20"/>
        <v>-3.5510819060021902E-18</v>
      </c>
      <c r="AF15" s="49">
        <f t="shared" si="21"/>
        <v>4.2698442579093171E-8</v>
      </c>
      <c r="AG15" s="49">
        <f t="shared" si="22"/>
        <v>2.9857891919813791E-3</v>
      </c>
      <c r="AH15" s="49">
        <f t="shared" si="23"/>
        <v>6.0128646334838526E-2</v>
      </c>
      <c r="AI15" s="49">
        <f t="shared" si="24"/>
        <v>-2.7526706488585097E-9</v>
      </c>
      <c r="AJ15" s="49">
        <f t="shared" si="25"/>
        <v>-3.5510819060021902E-18</v>
      </c>
      <c r="AK15" s="49">
        <f t="shared" si="26"/>
        <v>4.7035299353447033E-8</v>
      </c>
      <c r="AL15" s="49">
        <f t="shared" si="27"/>
        <v>3.9433935624504819E-3</v>
      </c>
      <c r="AM15" s="49">
        <f t="shared" si="28"/>
        <v>5.3943393562450481E-2</v>
      </c>
      <c r="AN15" s="49">
        <f t="shared" si="29"/>
        <v>-2.7514370154575535E-9</v>
      </c>
      <c r="AO15" s="49">
        <f t="shared" si="30"/>
        <v>-3.5510819060021902E-18</v>
      </c>
      <c r="AP15" s="49">
        <f t="shared" si="31"/>
        <v>5.226553102466679E-8</v>
      </c>
      <c r="AQ15" s="49">
        <f t="shared" si="34"/>
        <v>5.0590476753771653E-3</v>
      </c>
      <c r="AR15" s="49">
        <f t="shared" si="35"/>
        <v>4.7916190532520025E-2</v>
      </c>
      <c r="AS15" s="49">
        <f t="shared" si="36"/>
        <v>-2.7499997745467312E-9</v>
      </c>
      <c r="AT15" s="49">
        <f t="shared" si="37"/>
        <v>-3.5510819060021902E-18</v>
      </c>
      <c r="AU15" s="49">
        <f t="shared" si="32"/>
        <v>5.8655356777054406E-8</v>
      </c>
      <c r="AW15" s="50" t="s">
        <v>86</v>
      </c>
      <c r="AX15" s="51">
        <v>44.999600000000001</v>
      </c>
      <c r="AY15" s="50"/>
      <c r="AZ15" s="48"/>
      <c r="BD15" s="45" t="s">
        <v>87</v>
      </c>
      <c r="BE15" s="49">
        <f>AVERAGE(BE5:BE14)</f>
        <v>6.7068542346630904E-9</v>
      </c>
    </row>
    <row r="16" spans="1:57" x14ac:dyDescent="0.3">
      <c r="A16" s="39">
        <v>93.020833333335759</v>
      </c>
      <c r="B16">
        <v>41.5</v>
      </c>
      <c r="C16">
        <v>7.29</v>
      </c>
      <c r="D16" s="39"/>
      <c r="E16" s="39"/>
      <c r="F16" s="39"/>
      <c r="G16" s="39">
        <v>93</v>
      </c>
      <c r="H16" s="40">
        <f t="shared" si="4"/>
        <v>0.41499999999999998</v>
      </c>
      <c r="I16" s="41">
        <f t="shared" si="5"/>
        <v>7.29</v>
      </c>
      <c r="J16" s="39">
        <f t="shared" ref="J16:J20" si="39">$J$14+($J$21-$J$14)*(G16-$G$14)/($G$21-$G$14)</f>
        <v>834.32041622827512</v>
      </c>
      <c r="K16">
        <v>0.41499999999999998</v>
      </c>
      <c r="L16">
        <v>7.28</v>
      </c>
      <c r="M16" s="29">
        <f>M15</f>
        <v>6.4285714285714293E-2</v>
      </c>
      <c r="N16" s="29">
        <f>N15</f>
        <v>5.7142857142857148E-2</v>
      </c>
      <c r="O16" s="29">
        <f>O15</f>
        <v>4.9999999999999996E-2</v>
      </c>
      <c r="P16" s="29">
        <f>P15</f>
        <v>4.2857142857142858E-2</v>
      </c>
      <c r="Q16" s="54">
        <v>0.41499999999999998</v>
      </c>
      <c r="R16" s="54">
        <v>7.29</v>
      </c>
      <c r="S16" s="55">
        <f t="shared" si="8"/>
        <v>7.3659396817973697</v>
      </c>
      <c r="T16" s="55">
        <f t="shared" si="9"/>
        <v>7.3239714662011162</v>
      </c>
      <c r="U16" s="55">
        <f t="shared" si="10"/>
        <v>7.2782321659526481</v>
      </c>
      <c r="V16" s="55">
        <f t="shared" si="11"/>
        <v>7.2282007158996651</v>
      </c>
      <c r="W16" s="55">
        <f t="shared" si="12"/>
        <v>7.3703913565260128</v>
      </c>
      <c r="X16" s="41">
        <f t="shared" si="13"/>
        <v>7.3511667858327607</v>
      </c>
      <c r="Y16" s="41">
        <f t="shared" si="14"/>
        <v>7.3013393415476431</v>
      </c>
      <c r="Z16" s="41">
        <f t="shared" si="15"/>
        <v>7.2446845118812657</v>
      </c>
      <c r="AA16" s="41">
        <f t="shared" si="16"/>
        <v>7.1790871235436322</v>
      </c>
      <c r="AB16" s="30">
        <f t="shared" si="17"/>
        <v>2.2225342820841707E-3</v>
      </c>
      <c r="AC16" s="30">
        <f t="shared" si="18"/>
        <v>6.6508248567798467E-2</v>
      </c>
      <c r="AD16" s="30">
        <f t="shared" si="19"/>
        <v>-2.7804813285926649E-9</v>
      </c>
      <c r="AE16" s="30">
        <f t="shared" si="20"/>
        <v>-3.5856423138464938E-18</v>
      </c>
      <c r="AF16" s="30">
        <f t="shared" si="21"/>
        <v>4.3058640953557452E-8</v>
      </c>
      <c r="AG16" s="30">
        <f t="shared" si="22"/>
        <v>3.0547762462036234E-3</v>
      </c>
      <c r="AH16" s="30">
        <f t="shared" si="23"/>
        <v>6.019763338906077E-2</v>
      </c>
      <c r="AI16" s="30">
        <f t="shared" si="24"/>
        <v>-2.7794091932554879E-9</v>
      </c>
      <c r="AJ16" s="30">
        <f t="shared" si="25"/>
        <v>-3.5856423138464938E-18</v>
      </c>
      <c r="AK16" s="30">
        <f t="shared" si="26"/>
        <v>4.7427314469361794E-8</v>
      </c>
      <c r="AL16" s="30">
        <f t="shared" si="27"/>
        <v>4.0132871981616042E-3</v>
      </c>
      <c r="AM16" s="30">
        <f t="shared" si="28"/>
        <v>5.4013287198161598E-2</v>
      </c>
      <c r="AN16" s="30">
        <f t="shared" si="29"/>
        <v>-2.7781743919513348E-9</v>
      </c>
      <c r="AO16" s="30">
        <f t="shared" si="30"/>
        <v>-3.5856423138464938E-18</v>
      </c>
      <c r="AP16" s="30">
        <f t="shared" si="31"/>
        <v>5.2694808922383974E-8</v>
      </c>
      <c r="AQ16" s="30">
        <f t="shared" si="34"/>
        <v>5.1292281935651877E-3</v>
      </c>
      <c r="AR16" s="30">
        <f t="shared" si="35"/>
        <v>4.7986371050708049E-2</v>
      </c>
      <c r="AS16" s="30">
        <f t="shared" si="36"/>
        <v>-2.7767367814642902E-9</v>
      </c>
      <c r="AT16" s="30">
        <f t="shared" si="37"/>
        <v>-3.5856423138464938E-18</v>
      </c>
      <c r="AU16" s="30">
        <f t="shared" si="32"/>
        <v>5.9128829800154909E-8</v>
      </c>
      <c r="AW16" s="31" t="s">
        <v>14</v>
      </c>
      <c r="AX16">
        <v>7.49</v>
      </c>
      <c r="AY16" s="31"/>
      <c r="AZ16" s="29"/>
      <c r="BE16" s="30"/>
    </row>
    <row r="17" spans="1:57" x14ac:dyDescent="0.3">
      <c r="A17" s="39">
        <v>94.002083333332848</v>
      </c>
      <c r="B17">
        <v>41</v>
      </c>
      <c r="C17">
        <v>7.34</v>
      </c>
      <c r="D17" s="39">
        <v>15.1</v>
      </c>
      <c r="E17" s="39"/>
      <c r="F17" s="39"/>
      <c r="G17" s="39">
        <v>94</v>
      </c>
      <c r="H17" s="40">
        <f t="shared" si="4"/>
        <v>0.41</v>
      </c>
      <c r="I17" s="41">
        <f t="shared" si="5"/>
        <v>7.34</v>
      </c>
      <c r="J17" s="39">
        <f t="shared" si="39"/>
        <v>847.64343324184313</v>
      </c>
      <c r="K17">
        <v>0.41299999999999998</v>
      </c>
      <c r="L17">
        <v>7.32</v>
      </c>
      <c r="M17" s="29">
        <f t="shared" ref="M17:P32" si="40">M16</f>
        <v>6.4285714285714293E-2</v>
      </c>
      <c r="N17" s="29">
        <f t="shared" si="40"/>
        <v>5.7142857142857148E-2</v>
      </c>
      <c r="O17" s="29">
        <f t="shared" si="40"/>
        <v>4.9999999999999996E-2</v>
      </c>
      <c r="P17" s="29">
        <f t="shared" si="40"/>
        <v>4.2857142857142858E-2</v>
      </c>
      <c r="Q17" s="54">
        <v>0.41</v>
      </c>
      <c r="R17" s="54">
        <v>7.34</v>
      </c>
      <c r="S17" s="55">
        <f t="shared" si="8"/>
        <v>7.3705054771007852</v>
      </c>
      <c r="T17" s="55">
        <f t="shared" si="9"/>
        <v>7.3284825867076338</v>
      </c>
      <c r="U17" s="55">
        <f t="shared" si="10"/>
        <v>7.282677962066594</v>
      </c>
      <c r="V17" s="55">
        <f t="shared" si="11"/>
        <v>7.2325702582522435</v>
      </c>
      <c r="W17" s="55">
        <f t="shared" si="12"/>
        <v>7.3755047107911142</v>
      </c>
      <c r="X17" s="41">
        <f t="shared" si="13"/>
        <v>7.3562863133848868</v>
      </c>
      <c r="Y17" s="41">
        <f t="shared" si="14"/>
        <v>7.3064737795193491</v>
      </c>
      <c r="Z17" s="41">
        <f t="shared" si="15"/>
        <v>7.2498341316659136</v>
      </c>
      <c r="AA17" s="41">
        <f t="shared" si="16"/>
        <v>7.1842522048688373</v>
      </c>
      <c r="AB17" s="30">
        <f t="shared" si="17"/>
        <v>2.1378178886559368E-3</v>
      </c>
      <c r="AC17" s="30">
        <f t="shared" si="18"/>
        <v>6.6423532174370234E-2</v>
      </c>
      <c r="AD17" s="30">
        <f t="shared" si="19"/>
        <v>-2.7470561932752043E-9</v>
      </c>
      <c r="AE17" s="30">
        <f t="shared" si="20"/>
        <v>-3.5424418040411141E-18</v>
      </c>
      <c r="AF17" s="30">
        <f t="shared" si="21"/>
        <v>4.2608331000323596E-8</v>
      </c>
      <c r="AG17" s="30">
        <f t="shared" si="22"/>
        <v>2.9684513683711712E-3</v>
      </c>
      <c r="AH17" s="30">
        <f t="shared" si="23"/>
        <v>6.0111308511228319E-2</v>
      </c>
      <c r="AI17" s="30">
        <f t="shared" si="24"/>
        <v>-2.7459861300673398E-9</v>
      </c>
      <c r="AJ17" s="30">
        <f t="shared" si="25"/>
        <v>-3.5424418040411141E-18</v>
      </c>
      <c r="AK17" s="30">
        <f t="shared" si="26"/>
        <v>4.6937225369613779E-8</v>
      </c>
      <c r="AL17" s="30">
        <f t="shared" si="27"/>
        <v>3.9258209028237741E-3</v>
      </c>
      <c r="AM17" s="30">
        <f t="shared" si="28"/>
        <v>5.3925820902823773E-2</v>
      </c>
      <c r="AN17" s="30">
        <f t="shared" si="29"/>
        <v>-2.7447527991937765E-9</v>
      </c>
      <c r="AO17" s="30">
        <f t="shared" si="30"/>
        <v>-3.5424418040411141E-18</v>
      </c>
      <c r="AP17" s="30">
        <f t="shared" si="31"/>
        <v>5.2158133059955026E-8</v>
      </c>
      <c r="AQ17" s="30">
        <f t="shared" si="34"/>
        <v>5.0413946927670003E-3</v>
      </c>
      <c r="AR17" s="30">
        <f t="shared" si="35"/>
        <v>4.7898537549909859E-2</v>
      </c>
      <c r="AS17" s="30">
        <f t="shared" si="36"/>
        <v>-2.7433156617590013E-9</v>
      </c>
      <c r="AT17" s="30">
        <f t="shared" si="37"/>
        <v>-3.5424418040411141E-18</v>
      </c>
      <c r="AU17" s="30">
        <f t="shared" si="32"/>
        <v>5.8536903023162608E-8</v>
      </c>
      <c r="AW17" s="31" t="s">
        <v>88</v>
      </c>
      <c r="AX17" s="43">
        <v>17.829732499999999</v>
      </c>
      <c r="AY17" s="31"/>
      <c r="AZ17" s="29"/>
      <c r="BE17" s="41">
        <f>BE15/BE1</f>
        <v>0.53380352665452324</v>
      </c>
    </row>
    <row r="18" spans="1:57" x14ac:dyDescent="0.3">
      <c r="A18" s="39">
        <v>95.010416666664241</v>
      </c>
      <c r="B18">
        <v>41.5</v>
      </c>
      <c r="C18">
        <v>7.37</v>
      </c>
      <c r="D18" s="39"/>
      <c r="E18" s="39"/>
      <c r="F18" s="39"/>
      <c r="G18" s="39">
        <v>95</v>
      </c>
      <c r="H18" s="40">
        <f t="shared" si="4"/>
        <v>0.41499999999999998</v>
      </c>
      <c r="I18" s="41">
        <f t="shared" si="5"/>
        <v>7.37</v>
      </c>
      <c r="J18" s="39">
        <f t="shared" si="39"/>
        <v>860.96645025541102</v>
      </c>
      <c r="K18">
        <v>0.43099999999999999</v>
      </c>
      <c r="L18">
        <v>7.29</v>
      </c>
      <c r="M18" s="29">
        <f t="shared" si="40"/>
        <v>6.4285714285714293E-2</v>
      </c>
      <c r="N18" s="29">
        <f t="shared" si="40"/>
        <v>5.7142857142857148E-2</v>
      </c>
      <c r="O18" s="29">
        <f t="shared" si="40"/>
        <v>4.9999999999999996E-2</v>
      </c>
      <c r="P18" s="29">
        <f t="shared" si="40"/>
        <v>4.2857142857142858E-2</v>
      </c>
      <c r="Q18" s="54">
        <v>0.41499999999999998</v>
      </c>
      <c r="R18" s="54">
        <v>7.37</v>
      </c>
      <c r="S18" s="55">
        <f t="shared" si="8"/>
        <v>7.3659396817973697</v>
      </c>
      <c r="T18" s="55">
        <f t="shared" si="9"/>
        <v>7.3239714662011162</v>
      </c>
      <c r="U18" s="55">
        <f t="shared" si="10"/>
        <v>7.2782321659526481</v>
      </c>
      <c r="V18" s="55">
        <f t="shared" si="11"/>
        <v>7.2282007158996651</v>
      </c>
      <c r="W18" s="55">
        <f t="shared" si="12"/>
        <v>7.3703913565260128</v>
      </c>
      <c r="X18" s="41">
        <f t="shared" si="13"/>
        <v>7.3511667858327607</v>
      </c>
      <c r="Y18" s="41">
        <f t="shared" si="14"/>
        <v>7.3013393415476431</v>
      </c>
      <c r="Z18" s="41">
        <f t="shared" si="15"/>
        <v>7.2446845118812657</v>
      </c>
      <c r="AA18" s="41">
        <f t="shared" si="16"/>
        <v>7.1790871235436322</v>
      </c>
      <c r="AB18" s="30">
        <f t="shared" si="17"/>
        <v>2.2225342820841707E-3</v>
      </c>
      <c r="AC18" s="30">
        <f t="shared" si="18"/>
        <v>6.6508248567798467E-2</v>
      </c>
      <c r="AD18" s="30">
        <f t="shared" si="19"/>
        <v>-2.7804813285926649E-9</v>
      </c>
      <c r="AE18" s="30">
        <f t="shared" si="20"/>
        <v>-3.5856423138464938E-18</v>
      </c>
      <c r="AF18" s="30">
        <f t="shared" si="21"/>
        <v>4.3058640953557452E-8</v>
      </c>
      <c r="AG18" s="30">
        <f t="shared" si="22"/>
        <v>3.0547762462036234E-3</v>
      </c>
      <c r="AH18" s="30">
        <f t="shared" si="23"/>
        <v>6.019763338906077E-2</v>
      </c>
      <c r="AI18" s="30">
        <f t="shared" si="24"/>
        <v>-2.7794091932554879E-9</v>
      </c>
      <c r="AJ18" s="30">
        <f t="shared" si="25"/>
        <v>-3.5856423138464938E-18</v>
      </c>
      <c r="AK18" s="30">
        <f t="shared" si="26"/>
        <v>4.7427314469361794E-8</v>
      </c>
      <c r="AL18" s="30">
        <f t="shared" si="27"/>
        <v>4.0132871981616042E-3</v>
      </c>
      <c r="AM18" s="30">
        <f t="shared" si="28"/>
        <v>5.4013287198161598E-2</v>
      </c>
      <c r="AN18" s="30">
        <f t="shared" si="29"/>
        <v>-2.7781743919513348E-9</v>
      </c>
      <c r="AO18" s="30">
        <f t="shared" si="30"/>
        <v>-3.5856423138464938E-18</v>
      </c>
      <c r="AP18" s="30">
        <f t="shared" si="31"/>
        <v>5.2694808922383974E-8</v>
      </c>
      <c r="AQ18" s="30">
        <f t="shared" si="34"/>
        <v>5.1292281935651877E-3</v>
      </c>
      <c r="AR18" s="30">
        <f t="shared" si="35"/>
        <v>4.7986371050708049E-2</v>
      </c>
      <c r="AS18" s="30">
        <f t="shared" si="36"/>
        <v>-2.7767367814642902E-9</v>
      </c>
      <c r="AT18" s="30">
        <f t="shared" si="37"/>
        <v>-3.5856423138464938E-18</v>
      </c>
      <c r="AU18" s="30">
        <f t="shared" si="32"/>
        <v>5.9128829800154909E-8</v>
      </c>
      <c r="AW18" s="31" t="s">
        <v>89</v>
      </c>
      <c r="AX18">
        <v>0.58499999999999996</v>
      </c>
    </row>
    <row r="19" spans="1:57" x14ac:dyDescent="0.3">
      <c r="A19" s="39">
        <v>96.013888888890506</v>
      </c>
      <c r="B19">
        <v>41.7</v>
      </c>
      <c r="C19">
        <v>7.24</v>
      </c>
      <c r="D19" s="39"/>
      <c r="E19" s="39"/>
      <c r="F19" s="39"/>
      <c r="G19" s="39">
        <v>96</v>
      </c>
      <c r="H19" s="40">
        <f t="shared" si="4"/>
        <v>0.41700000000000004</v>
      </c>
      <c r="I19" s="41">
        <f t="shared" si="5"/>
        <v>7.24</v>
      </c>
      <c r="J19" s="39">
        <f t="shared" si="39"/>
        <v>874.28946726897902</v>
      </c>
      <c r="K19">
        <v>0.41199999999999998</v>
      </c>
      <c r="L19">
        <v>7.26</v>
      </c>
      <c r="M19" s="29">
        <f t="shared" si="40"/>
        <v>6.4285714285714293E-2</v>
      </c>
      <c r="N19" s="29">
        <f t="shared" si="40"/>
        <v>5.7142857142857148E-2</v>
      </c>
      <c r="O19" s="29">
        <f t="shared" si="40"/>
        <v>4.9999999999999996E-2</v>
      </c>
      <c r="P19" s="29">
        <f t="shared" si="40"/>
        <v>4.2857142857142858E-2</v>
      </c>
      <c r="Q19" s="54">
        <v>0.41699999999999998</v>
      </c>
      <c r="R19" s="54">
        <v>7.24</v>
      </c>
      <c r="S19" s="55">
        <f t="shared" si="8"/>
        <v>7.3641284498805843</v>
      </c>
      <c r="T19" s="55">
        <f t="shared" si="9"/>
        <v>7.3221818352108645</v>
      </c>
      <c r="U19" s="55">
        <f t="shared" si="10"/>
        <v>7.2764683009802207</v>
      </c>
      <c r="V19" s="55">
        <f t="shared" si="11"/>
        <v>7.2264668694181298</v>
      </c>
      <c r="W19" s="55">
        <f t="shared" si="12"/>
        <v>7.3683627817062982</v>
      </c>
      <c r="X19" s="41">
        <f t="shared" si="13"/>
        <v>7.3491357797896253</v>
      </c>
      <c r="Y19" s="41">
        <f t="shared" si="14"/>
        <v>7.2993024639032775</v>
      </c>
      <c r="Z19" s="41">
        <f t="shared" si="15"/>
        <v>7.2426416565866374</v>
      </c>
      <c r="AA19" s="41">
        <f t="shared" si="16"/>
        <v>7.1770381813184621</v>
      </c>
      <c r="AB19" s="30">
        <f t="shared" si="17"/>
        <v>2.2561884177745382E-3</v>
      </c>
      <c r="AC19" s="30">
        <f t="shared" si="18"/>
        <v>6.6541902703488837E-2</v>
      </c>
      <c r="AD19" s="30">
        <f t="shared" si="19"/>
        <v>-2.7938516821367749E-9</v>
      </c>
      <c r="AE19" s="30">
        <f t="shared" si="20"/>
        <v>-3.6029225177686452E-18</v>
      </c>
      <c r="AF19" s="30">
        <f t="shared" si="21"/>
        <v>4.3238592672765318E-8</v>
      </c>
      <c r="AG19" s="30">
        <f t="shared" si="22"/>
        <v>3.0890528376074653E-3</v>
      </c>
      <c r="AH19" s="30">
        <f t="shared" si="23"/>
        <v>6.0231909980464612E-2</v>
      </c>
      <c r="AI19" s="30">
        <f t="shared" si="24"/>
        <v>-2.7927787449213041E-9</v>
      </c>
      <c r="AJ19" s="30">
        <f t="shared" si="25"/>
        <v>-3.6029225177686452E-18</v>
      </c>
      <c r="AK19" s="30">
        <f t="shared" si="26"/>
        <v>4.7623155117111294E-8</v>
      </c>
      <c r="AL19" s="30">
        <f t="shared" si="27"/>
        <v>4.0479976974597898E-3</v>
      </c>
      <c r="AM19" s="30">
        <f t="shared" si="28"/>
        <v>5.4047997697459785E-2</v>
      </c>
      <c r="AN19" s="30">
        <f t="shared" si="29"/>
        <v>-2.7915433846355009E-9</v>
      </c>
      <c r="AO19" s="30">
        <f t="shared" si="30"/>
        <v>-3.6029225177686452E-18</v>
      </c>
      <c r="AP19" s="30">
        <f t="shared" si="31"/>
        <v>5.2909261410634679E-8</v>
      </c>
      <c r="AQ19" s="30">
        <f t="shared" si="34"/>
        <v>5.1640618168627963E-3</v>
      </c>
      <c r="AR19" s="30">
        <f t="shared" si="35"/>
        <v>4.8021204674005655E-2</v>
      </c>
      <c r="AS19" s="30">
        <f t="shared" si="36"/>
        <v>-2.7901056155340191E-9</v>
      </c>
      <c r="AT19" s="30">
        <f t="shared" si="37"/>
        <v>-3.6029225177686452E-18</v>
      </c>
      <c r="AU19" s="30">
        <f t="shared" si="32"/>
        <v>5.9365363391559584E-8</v>
      </c>
      <c r="AW19" s="31" t="s">
        <v>90</v>
      </c>
      <c r="AX19" s="41">
        <v>0.83988000000000007</v>
      </c>
      <c r="AY19" s="31"/>
    </row>
    <row r="20" spans="1:57" x14ac:dyDescent="0.3">
      <c r="A20" s="39">
        <v>97.017361111109494</v>
      </c>
      <c r="B20">
        <v>42.5</v>
      </c>
      <c r="C20">
        <v>7.33</v>
      </c>
      <c r="D20" s="39">
        <v>7.8</v>
      </c>
      <c r="E20" s="39"/>
      <c r="F20" s="39"/>
      <c r="G20" s="39">
        <v>97</v>
      </c>
      <c r="H20" s="40">
        <f t="shared" si="4"/>
        <v>0.42499999999999999</v>
      </c>
      <c r="I20" s="41">
        <f t="shared" si="5"/>
        <v>7.33</v>
      </c>
      <c r="J20" s="39">
        <f t="shared" si="39"/>
        <v>887.61248428254692</v>
      </c>
      <c r="K20">
        <v>0.42099999999999999</v>
      </c>
      <c r="L20">
        <v>7.33</v>
      </c>
      <c r="M20" s="29">
        <f t="shared" si="40"/>
        <v>6.4285714285714293E-2</v>
      </c>
      <c r="N20" s="29">
        <f t="shared" si="40"/>
        <v>5.7142857142857148E-2</v>
      </c>
      <c r="O20" s="29">
        <f t="shared" si="40"/>
        <v>4.9999999999999996E-2</v>
      </c>
      <c r="P20" s="29">
        <f t="shared" si="40"/>
        <v>4.2857142857142858E-2</v>
      </c>
      <c r="Q20" s="54">
        <v>0.42499999999999999</v>
      </c>
      <c r="R20" s="54">
        <v>7.33</v>
      </c>
      <c r="S20" s="55">
        <f t="shared" si="8"/>
        <v>7.3569676733155953</v>
      </c>
      <c r="T20" s="55">
        <f t="shared" si="9"/>
        <v>7.3151059566989964</v>
      </c>
      <c r="U20" s="55">
        <f t="shared" si="10"/>
        <v>7.2694934573576848</v>
      </c>
      <c r="V20" s="55">
        <f t="shared" si="11"/>
        <v>7.219609414367282</v>
      </c>
      <c r="W20" s="55">
        <f t="shared" si="12"/>
        <v>7.3603420806278557</v>
      </c>
      <c r="X20" s="41">
        <f t="shared" si="13"/>
        <v>7.3411055644062913</v>
      </c>
      <c r="Y20" s="41">
        <f t="shared" si="14"/>
        <v>7.2912492737692212</v>
      </c>
      <c r="Z20" s="41">
        <f t="shared" si="15"/>
        <v>7.2345650812204916</v>
      </c>
      <c r="AA20" s="41">
        <f t="shared" si="16"/>
        <v>7.1689377978679225</v>
      </c>
      <c r="AB20" s="30">
        <f t="shared" si="17"/>
        <v>2.3894962850616128E-3</v>
      </c>
      <c r="AC20" s="30">
        <f t="shared" si="18"/>
        <v>6.6675210570775911E-2</v>
      </c>
      <c r="AD20" s="30">
        <f t="shared" si="19"/>
        <v>-2.8473347822138101E-9</v>
      </c>
      <c r="AE20" s="30">
        <f t="shared" si="20"/>
        <v>-3.6720433334572531E-18</v>
      </c>
      <c r="AF20" s="30">
        <f t="shared" si="21"/>
        <v>4.3957433390999147E-8</v>
      </c>
      <c r="AG20" s="30">
        <f t="shared" si="22"/>
        <v>3.2247340732955358E-3</v>
      </c>
      <c r="AH20" s="30">
        <f t="shared" si="23"/>
        <v>6.0367591216152684E-2</v>
      </c>
      <c r="AI20" s="30">
        <f t="shared" si="24"/>
        <v>-2.8462587875075607E-9</v>
      </c>
      <c r="AJ20" s="30">
        <f t="shared" si="25"/>
        <v>-3.6720433334572531E-18</v>
      </c>
      <c r="AK20" s="30">
        <f t="shared" si="26"/>
        <v>4.8405425637071686E-8</v>
      </c>
      <c r="AL20" s="30">
        <f t="shared" si="27"/>
        <v>4.1852889226271436E-3</v>
      </c>
      <c r="AM20" s="30">
        <f t="shared" si="28"/>
        <v>5.4185288922627139E-2</v>
      </c>
      <c r="AN20" s="30">
        <f t="shared" si="29"/>
        <v>-2.8450213531535324E-9</v>
      </c>
      <c r="AO20" s="30">
        <f t="shared" si="30"/>
        <v>-3.6720433334572531E-18</v>
      </c>
      <c r="AP20" s="30">
        <f t="shared" si="31"/>
        <v>5.3765853288202076E-8</v>
      </c>
      <c r="AQ20" s="30">
        <f t="shared" si="34"/>
        <v>5.301714356211084E-3</v>
      </c>
      <c r="AR20" s="30">
        <f t="shared" si="35"/>
        <v>4.8158857213353945E-2</v>
      </c>
      <c r="AS20" s="30">
        <f t="shared" si="36"/>
        <v>-2.8435831185892191E-9</v>
      </c>
      <c r="AT20" s="30">
        <f t="shared" si="37"/>
        <v>-3.6720433334572531E-18</v>
      </c>
      <c r="AU20" s="30">
        <f t="shared" si="32"/>
        <v>6.0310174580932913E-8</v>
      </c>
      <c r="AW20" s="31" t="s">
        <v>91</v>
      </c>
      <c r="AX20" s="41">
        <v>1.4248799999999999</v>
      </c>
      <c r="AY20" s="31"/>
      <c r="AZ20" s="41"/>
    </row>
    <row r="21" spans="1:57" x14ac:dyDescent="0.3">
      <c r="A21" s="39">
        <v>98.01875000000291</v>
      </c>
      <c r="B21">
        <v>40.5</v>
      </c>
      <c r="C21">
        <v>7.28</v>
      </c>
      <c r="D21" s="39"/>
      <c r="E21" s="39">
        <v>919.26644228094574</v>
      </c>
      <c r="F21" s="39">
        <v>882.6045603112841</v>
      </c>
      <c r="G21" s="39">
        <v>98</v>
      </c>
      <c r="H21" s="40">
        <f t="shared" si="4"/>
        <v>0.40500000000000003</v>
      </c>
      <c r="I21" s="41">
        <f t="shared" si="5"/>
        <v>7.28</v>
      </c>
      <c r="J21" s="42">
        <f>AVERAGE(E21:F21)</f>
        <v>900.93550129611492</v>
      </c>
      <c r="K21">
        <v>0.41599999999999998</v>
      </c>
      <c r="L21">
        <v>7.3230000000000004</v>
      </c>
      <c r="M21" s="29">
        <f t="shared" si="40"/>
        <v>6.4285714285714293E-2</v>
      </c>
      <c r="N21" s="29">
        <f t="shared" si="40"/>
        <v>5.7142857142857148E-2</v>
      </c>
      <c r="O21" s="29">
        <f t="shared" si="40"/>
        <v>4.9999999999999996E-2</v>
      </c>
      <c r="P21" s="29">
        <f t="shared" si="40"/>
        <v>4.2857142857142858E-2</v>
      </c>
      <c r="Q21" s="54">
        <v>0.40500000000000003</v>
      </c>
      <c r="R21" s="54">
        <v>7.28</v>
      </c>
      <c r="S21" s="55">
        <f t="shared" si="8"/>
        <v>7.3751262175982992</v>
      </c>
      <c r="T21" s="55">
        <f t="shared" si="9"/>
        <v>7.3330476756622058</v>
      </c>
      <c r="U21" s="55">
        <f t="shared" si="10"/>
        <v>7.287176402210628</v>
      </c>
      <c r="V21" s="55">
        <f t="shared" si="11"/>
        <v>7.2369906810069766</v>
      </c>
      <c r="W21" s="55">
        <f t="shared" si="12"/>
        <v>7.380679092832473</v>
      </c>
      <c r="X21" s="41">
        <f t="shared" si="13"/>
        <v>7.361467008452558</v>
      </c>
      <c r="Y21" s="41">
        <f t="shared" si="14"/>
        <v>7.3116697246451352</v>
      </c>
      <c r="Z21" s="41">
        <f t="shared" si="15"/>
        <v>7.2550456075283005</v>
      </c>
      <c r="AA21" s="41">
        <f t="shared" si="16"/>
        <v>7.1894795008632641</v>
      </c>
      <c r="AB21" s="30">
        <f t="shared" si="17"/>
        <v>2.0522614980004626E-3</v>
      </c>
      <c r="AC21" s="30">
        <f t="shared" si="18"/>
        <v>6.6337975783714753E-2</v>
      </c>
      <c r="AD21" s="30">
        <f t="shared" si="19"/>
        <v>-2.7136321400837958E-9</v>
      </c>
      <c r="AE21" s="30">
        <f t="shared" si="20"/>
        <v>-3.4992412942357351E-18</v>
      </c>
      <c r="AF21" s="30">
        <f t="shared" si="21"/>
        <v>4.2157396494729689E-8</v>
      </c>
      <c r="AG21" s="30">
        <f t="shared" si="22"/>
        <v>2.8812100717202195E-3</v>
      </c>
      <c r="AH21" s="30">
        <f t="shared" si="23"/>
        <v>6.002406721457737E-2</v>
      </c>
      <c r="AI21" s="30">
        <f t="shared" si="24"/>
        <v>-2.7125642474553245E-9</v>
      </c>
      <c r="AJ21" s="30">
        <f t="shared" si="25"/>
        <v>-3.4992412942357351E-18</v>
      </c>
      <c r="AK21" s="30">
        <f t="shared" si="26"/>
        <v>4.6446428480322853E-8</v>
      </c>
      <c r="AL21" s="30">
        <f t="shared" si="27"/>
        <v>3.8373552822702239E-3</v>
      </c>
      <c r="AM21" s="30">
        <f t="shared" si="28"/>
        <v>5.3837355282270218E-2</v>
      </c>
      <c r="AN21" s="30">
        <f t="shared" si="29"/>
        <v>-2.7113324938164799E-9</v>
      </c>
      <c r="AO21" s="30">
        <f t="shared" si="30"/>
        <v>-3.4992412942357351E-18</v>
      </c>
      <c r="AP21" s="30">
        <f t="shared" si="31"/>
        <v>5.1620665329706693E-8</v>
      </c>
      <c r="AQ21" s="30">
        <f t="shared" si="34"/>
        <v>4.9524746452159311E-3</v>
      </c>
      <c r="AR21" s="30">
        <f t="shared" si="35"/>
        <v>4.7809617502358792E-2</v>
      </c>
      <c r="AS21" s="30">
        <f t="shared" si="36"/>
        <v>-2.7098959417970809E-9</v>
      </c>
      <c r="AT21" s="30">
        <f t="shared" si="37"/>
        <v>-3.4992412942357351E-18</v>
      </c>
      <c r="AU21" s="30">
        <f t="shared" si="32"/>
        <v>5.7944112981053606E-8</v>
      </c>
      <c r="AW21" s="31" t="s">
        <v>92</v>
      </c>
      <c r="AX21" s="43">
        <v>12.513146721127393</v>
      </c>
      <c r="AY21" s="31"/>
      <c r="AZ21" s="29"/>
    </row>
    <row r="22" spans="1:57" x14ac:dyDescent="0.3">
      <c r="A22" s="39">
        <v>99.006944444445253</v>
      </c>
      <c r="B22">
        <v>41.7</v>
      </c>
      <c r="C22">
        <v>7.31</v>
      </c>
      <c r="D22" s="39">
        <v>0</v>
      </c>
      <c r="E22" s="39"/>
      <c r="F22" s="39"/>
      <c r="G22" s="39">
        <v>99</v>
      </c>
      <c r="H22" s="40">
        <f t="shared" si="4"/>
        <v>0.41700000000000004</v>
      </c>
      <c r="I22" s="41">
        <f t="shared" si="5"/>
        <v>7.31</v>
      </c>
      <c r="J22" s="39">
        <f>$J$21+($J$28-$J$21)*(G22-$G$21)/($G$28-$G$21)</f>
        <v>896.62410560285969</v>
      </c>
      <c r="K22">
        <v>0.41599999999999998</v>
      </c>
      <c r="L22">
        <v>7.33</v>
      </c>
      <c r="M22" s="29">
        <f t="shared" si="40"/>
        <v>6.4285714285714293E-2</v>
      </c>
      <c r="N22" s="29">
        <f t="shared" si="40"/>
        <v>5.7142857142857148E-2</v>
      </c>
      <c r="O22" s="29">
        <f t="shared" si="40"/>
        <v>4.9999999999999996E-2</v>
      </c>
      <c r="P22" s="29">
        <f t="shared" si="40"/>
        <v>4.2857142857142858E-2</v>
      </c>
      <c r="Q22" s="54">
        <v>0.41699999999999998</v>
      </c>
      <c r="R22" s="54">
        <v>7.31</v>
      </c>
      <c r="S22" s="55">
        <f t="shared" si="8"/>
        <v>7.3641284498805843</v>
      </c>
      <c r="T22" s="55">
        <f t="shared" si="9"/>
        <v>7.3221818352108645</v>
      </c>
      <c r="U22" s="55">
        <f t="shared" si="10"/>
        <v>7.2764683009802207</v>
      </c>
      <c r="V22" s="55">
        <f t="shared" si="11"/>
        <v>7.2264668694181298</v>
      </c>
      <c r="W22" s="55">
        <f t="shared" si="12"/>
        <v>7.3683627817062982</v>
      </c>
      <c r="X22" s="41">
        <f t="shared" si="13"/>
        <v>7.3491357797896253</v>
      </c>
      <c r="Y22" s="41">
        <f t="shared" si="14"/>
        <v>7.2993024639032775</v>
      </c>
      <c r="Z22" s="41">
        <f t="shared" si="15"/>
        <v>7.2426416565866374</v>
      </c>
      <c r="AA22" s="41">
        <f t="shared" si="16"/>
        <v>7.1770381813184621</v>
      </c>
      <c r="AB22" s="30">
        <f t="shared" si="17"/>
        <v>2.2561884177745382E-3</v>
      </c>
      <c r="AC22" s="30">
        <f t="shared" si="18"/>
        <v>6.6541902703488837E-2</v>
      </c>
      <c r="AD22" s="30">
        <f t="shared" si="19"/>
        <v>-2.7938516821367749E-9</v>
      </c>
      <c r="AE22" s="30">
        <f t="shared" si="20"/>
        <v>-3.6029225177686452E-18</v>
      </c>
      <c r="AF22" s="30">
        <f t="shared" si="21"/>
        <v>4.3238592672765318E-8</v>
      </c>
      <c r="AG22" s="30">
        <f t="shared" si="22"/>
        <v>3.0890528376074653E-3</v>
      </c>
      <c r="AH22" s="30">
        <f t="shared" si="23"/>
        <v>6.0231909980464612E-2</v>
      </c>
      <c r="AI22" s="30">
        <f t="shared" si="24"/>
        <v>-2.7927787449213041E-9</v>
      </c>
      <c r="AJ22" s="30">
        <f t="shared" si="25"/>
        <v>-3.6029225177686452E-18</v>
      </c>
      <c r="AK22" s="30">
        <f t="shared" si="26"/>
        <v>4.7623155117111294E-8</v>
      </c>
      <c r="AL22" s="30">
        <f t="shared" si="27"/>
        <v>4.0479976974597898E-3</v>
      </c>
      <c r="AM22" s="30">
        <f t="shared" si="28"/>
        <v>5.4047997697459785E-2</v>
      </c>
      <c r="AN22" s="30">
        <f t="shared" si="29"/>
        <v>-2.7915433846355009E-9</v>
      </c>
      <c r="AO22" s="30">
        <f t="shared" si="30"/>
        <v>-3.6029225177686452E-18</v>
      </c>
      <c r="AP22" s="30">
        <f t="shared" si="31"/>
        <v>5.2909261410634679E-8</v>
      </c>
      <c r="AQ22" s="30">
        <f t="shared" si="34"/>
        <v>5.1640618168627963E-3</v>
      </c>
      <c r="AR22" s="30">
        <f t="shared" si="35"/>
        <v>4.8021204674005655E-2</v>
      </c>
      <c r="AS22" s="30">
        <f t="shared" si="36"/>
        <v>-2.7901056155340191E-9</v>
      </c>
      <c r="AT22" s="30">
        <f t="shared" si="37"/>
        <v>-3.6029225177686452E-18</v>
      </c>
      <c r="AU22" s="30">
        <f t="shared" si="32"/>
        <v>5.9365363391559584E-8</v>
      </c>
      <c r="AW22" s="31" t="s">
        <v>93</v>
      </c>
      <c r="AX22" s="43">
        <v>30.478175213675215</v>
      </c>
      <c r="AY22" s="31"/>
      <c r="AZ22" s="29"/>
    </row>
    <row r="23" spans="1:57" x14ac:dyDescent="0.3">
      <c r="A23" s="39">
        <v>100.0180555555562</v>
      </c>
      <c r="B23">
        <v>41.5</v>
      </c>
      <c r="C23">
        <v>7.31</v>
      </c>
      <c r="D23" s="39"/>
      <c r="E23" s="39"/>
      <c r="F23" s="39"/>
      <c r="G23" s="39">
        <v>100</v>
      </c>
      <c r="H23" s="40">
        <f t="shared" si="4"/>
        <v>0.41499999999999998</v>
      </c>
      <c r="I23" s="41">
        <f t="shared" si="5"/>
        <v>7.31</v>
      </c>
      <c r="J23" s="39">
        <f t="shared" ref="J23:J27" si="41">$J$21+($J$28-$J$21)*(G23-$G$21)/($G$28-$G$21)</f>
        <v>892.31270990960434</v>
      </c>
      <c r="K23">
        <v>0.41499999999999998</v>
      </c>
      <c r="L23">
        <v>7.32</v>
      </c>
      <c r="M23" s="29">
        <f t="shared" si="40"/>
        <v>6.4285714285714293E-2</v>
      </c>
      <c r="N23" s="29">
        <f t="shared" si="40"/>
        <v>5.7142857142857148E-2</v>
      </c>
      <c r="O23" s="29">
        <f t="shared" si="40"/>
        <v>4.9999999999999996E-2</v>
      </c>
      <c r="P23" s="29">
        <f t="shared" si="40"/>
        <v>4.2857142857142858E-2</v>
      </c>
      <c r="Q23" s="54">
        <v>0.41499999999999998</v>
      </c>
      <c r="R23" s="54">
        <v>7.31</v>
      </c>
      <c r="S23" s="55">
        <f t="shared" si="8"/>
        <v>7.3659396817973697</v>
      </c>
      <c r="T23" s="55">
        <f t="shared" si="9"/>
        <v>7.3239714662011162</v>
      </c>
      <c r="U23" s="55">
        <f t="shared" si="10"/>
        <v>7.2782321659526481</v>
      </c>
      <c r="V23" s="55">
        <f t="shared" si="11"/>
        <v>7.2282007158996651</v>
      </c>
      <c r="W23" s="55">
        <f t="shared" si="12"/>
        <v>7.3703913565260128</v>
      </c>
      <c r="X23" s="41">
        <f t="shared" si="13"/>
        <v>7.3511667858327607</v>
      </c>
      <c r="Y23" s="41">
        <f t="shared" si="14"/>
        <v>7.3013393415476431</v>
      </c>
      <c r="Z23" s="41">
        <f t="shared" si="15"/>
        <v>7.2446845118812657</v>
      </c>
      <c r="AA23" s="41">
        <f t="shared" si="16"/>
        <v>7.1790871235436322</v>
      </c>
      <c r="AB23" s="30">
        <f t="shared" si="17"/>
        <v>2.2225342820841707E-3</v>
      </c>
      <c r="AC23" s="30">
        <f t="shared" si="18"/>
        <v>6.6508248567798467E-2</v>
      </c>
      <c r="AD23" s="30">
        <f t="shared" si="19"/>
        <v>-2.7804813285926649E-9</v>
      </c>
      <c r="AE23" s="30">
        <f t="shared" si="20"/>
        <v>-3.5856423138464938E-18</v>
      </c>
      <c r="AF23" s="30">
        <f t="shared" si="21"/>
        <v>4.3058640953557452E-8</v>
      </c>
      <c r="AG23" s="30">
        <f t="shared" si="22"/>
        <v>3.0547762462036234E-3</v>
      </c>
      <c r="AH23" s="30">
        <f t="shared" si="23"/>
        <v>6.019763338906077E-2</v>
      </c>
      <c r="AI23" s="30">
        <f t="shared" si="24"/>
        <v>-2.7794091932554879E-9</v>
      </c>
      <c r="AJ23" s="30">
        <f t="shared" si="25"/>
        <v>-3.5856423138464938E-18</v>
      </c>
      <c r="AK23" s="30">
        <f t="shared" si="26"/>
        <v>4.7427314469361794E-8</v>
      </c>
      <c r="AL23" s="30">
        <f t="shared" si="27"/>
        <v>4.0132871981616042E-3</v>
      </c>
      <c r="AM23" s="30">
        <f t="shared" si="28"/>
        <v>5.4013287198161598E-2</v>
      </c>
      <c r="AN23" s="30">
        <f t="shared" si="29"/>
        <v>-2.7781743919513348E-9</v>
      </c>
      <c r="AO23" s="30">
        <f t="shared" si="30"/>
        <v>-3.5856423138464938E-18</v>
      </c>
      <c r="AP23" s="30">
        <f t="shared" si="31"/>
        <v>5.2694808922383974E-8</v>
      </c>
      <c r="AQ23" s="30">
        <f t="shared" si="34"/>
        <v>5.1292281935651877E-3</v>
      </c>
      <c r="AR23" s="30">
        <f t="shared" si="35"/>
        <v>4.7986371050708049E-2</v>
      </c>
      <c r="AS23" s="30">
        <f t="shared" si="36"/>
        <v>-2.7767367814642902E-9</v>
      </c>
      <c r="AT23" s="30">
        <f t="shared" si="37"/>
        <v>-3.5856423138464938E-18</v>
      </c>
      <c r="AU23" s="30">
        <f t="shared" si="32"/>
        <v>5.9128829800154909E-8</v>
      </c>
      <c r="AW23" s="31" t="s">
        <v>94</v>
      </c>
      <c r="AX23" s="43">
        <v>606.21090499999991</v>
      </c>
      <c r="AY23" s="31"/>
      <c r="AZ23" s="29"/>
    </row>
    <row r="24" spans="1:57" x14ac:dyDescent="0.3">
      <c r="A24" s="39">
        <v>101.02083333333576</v>
      </c>
      <c r="B24">
        <v>33.1</v>
      </c>
      <c r="C24">
        <v>7.43</v>
      </c>
      <c r="D24" s="39">
        <v>6.2</v>
      </c>
      <c r="E24" s="39"/>
      <c r="F24" s="39"/>
      <c r="G24" s="39">
        <v>101</v>
      </c>
      <c r="H24" s="40">
        <f t="shared" si="4"/>
        <v>0.33100000000000002</v>
      </c>
      <c r="I24" s="41">
        <f t="shared" si="5"/>
        <v>7.43</v>
      </c>
      <c r="J24" s="39">
        <f t="shared" si="41"/>
        <v>888.0013142163491</v>
      </c>
      <c r="K24">
        <v>0.33500000000000002</v>
      </c>
      <c r="L24">
        <v>7.39</v>
      </c>
      <c r="M24" s="29">
        <f t="shared" si="40"/>
        <v>6.4285714285714293E-2</v>
      </c>
      <c r="N24" s="29">
        <f t="shared" si="40"/>
        <v>5.7142857142857148E-2</v>
      </c>
      <c r="O24" s="29">
        <f t="shared" si="40"/>
        <v>4.9999999999999996E-2</v>
      </c>
      <c r="P24" s="29">
        <f t="shared" si="40"/>
        <v>4.2857142857142858E-2</v>
      </c>
      <c r="Q24" s="54">
        <v>0.33100000000000002</v>
      </c>
      <c r="R24" s="54">
        <v>7.43</v>
      </c>
      <c r="S24" s="55">
        <f t="shared" si="8"/>
        <v>7.4509724883258626</v>
      </c>
      <c r="T24" s="55">
        <f t="shared" si="9"/>
        <v>7.4079417466014785</v>
      </c>
      <c r="U24" s="55">
        <f t="shared" si="10"/>
        <v>7.360905802684246</v>
      </c>
      <c r="V24" s="55">
        <f t="shared" si="11"/>
        <v>7.3093226256354908</v>
      </c>
      <c r="W24" s="55">
        <f t="shared" si="12"/>
        <v>7.4655028951261038</v>
      </c>
      <c r="X24" s="41">
        <f t="shared" si="13"/>
        <v>7.4464043185271755</v>
      </c>
      <c r="Y24" s="41">
        <f t="shared" si="14"/>
        <v>7.3968815952647899</v>
      </c>
      <c r="Z24" s="41">
        <f t="shared" si="15"/>
        <v>7.340537627792858</v>
      </c>
      <c r="AA24" s="41">
        <f t="shared" si="16"/>
        <v>7.2752574526494902</v>
      </c>
      <c r="AB24" s="30">
        <f t="shared" si="17"/>
        <v>6.7893494915705402E-4</v>
      </c>
      <c r="AC24" s="30">
        <f t="shared" si="18"/>
        <v>6.4964649234871344E-2</v>
      </c>
      <c r="AD24" s="30">
        <f t="shared" si="19"/>
        <v>-2.2190941140296024E-9</v>
      </c>
      <c r="AE24" s="30">
        <f t="shared" si="20"/>
        <v>-2.8598737491161193E-18</v>
      </c>
      <c r="AF24" s="30">
        <f t="shared" si="21"/>
        <v>3.5401976680694854E-8</v>
      </c>
      <c r="AG24" s="30">
        <f t="shared" si="22"/>
        <v>1.472478608941592E-3</v>
      </c>
      <c r="AH24" s="30">
        <f t="shared" si="23"/>
        <v>5.8615335751798739E-2</v>
      </c>
      <c r="AI24" s="30">
        <f t="shared" si="24"/>
        <v>-2.2180718317656361E-9</v>
      </c>
      <c r="AJ24" s="30">
        <f t="shared" si="25"/>
        <v>-2.8598737491161193E-18</v>
      </c>
      <c r="AK24" s="30">
        <f t="shared" si="26"/>
        <v>3.9089332412948672E-8</v>
      </c>
      <c r="AL24" s="30">
        <f t="shared" si="27"/>
        <v>2.3989389788984239E-3</v>
      </c>
      <c r="AM24" s="30">
        <f t="shared" si="28"/>
        <v>5.239893897889842E-2</v>
      </c>
      <c r="AN24" s="30">
        <f t="shared" si="29"/>
        <v>-2.2168783196093779E-9</v>
      </c>
      <c r="AO24" s="30">
        <f t="shared" si="30"/>
        <v>-2.8598737491161193E-18</v>
      </c>
      <c r="AP24" s="30">
        <f t="shared" si="31"/>
        <v>4.3560634529530546E-8</v>
      </c>
      <c r="AQ24" s="30">
        <f t="shared" si="34"/>
        <v>3.494860883864046E-3</v>
      </c>
      <c r="AR24" s="30">
        <f t="shared" si="35"/>
        <v>4.6352003741006904E-2</v>
      </c>
      <c r="AS24" s="30">
        <f t="shared" si="36"/>
        <v>-2.2154664987066151E-9</v>
      </c>
      <c r="AT24" s="30">
        <f t="shared" si="37"/>
        <v>-2.8598737491161193E-18</v>
      </c>
      <c r="AU24" s="30">
        <f t="shared" si="32"/>
        <v>4.9054332937901918E-8</v>
      </c>
    </row>
    <row r="25" spans="1:57" x14ac:dyDescent="0.3">
      <c r="A25" s="39">
        <v>102.02430555555475</v>
      </c>
      <c r="B25">
        <v>38.1</v>
      </c>
      <c r="C25">
        <v>7.38</v>
      </c>
      <c r="D25" s="39"/>
      <c r="E25" s="39"/>
      <c r="F25" s="39"/>
      <c r="G25" s="39">
        <v>102</v>
      </c>
      <c r="H25" s="40">
        <f t="shared" si="4"/>
        <v>0.38100000000000001</v>
      </c>
      <c r="I25" s="41">
        <f t="shared" si="5"/>
        <v>7.38</v>
      </c>
      <c r="J25" s="39">
        <f t="shared" si="41"/>
        <v>883.68991852309375</v>
      </c>
      <c r="K25">
        <v>0.38800000000000001</v>
      </c>
      <c r="L25">
        <v>7.34</v>
      </c>
      <c r="M25" s="29">
        <f t="shared" si="40"/>
        <v>6.4285714285714293E-2</v>
      </c>
      <c r="N25" s="29">
        <f t="shared" si="40"/>
        <v>5.7142857142857148E-2</v>
      </c>
      <c r="O25" s="29">
        <f t="shared" si="40"/>
        <v>4.9999999999999996E-2</v>
      </c>
      <c r="P25" s="29">
        <f t="shared" si="40"/>
        <v>4.2857142857142858E-2</v>
      </c>
      <c r="Q25" s="54">
        <v>0.38100000000000001</v>
      </c>
      <c r="R25" s="54">
        <v>7.38</v>
      </c>
      <c r="S25" s="55">
        <f t="shared" si="8"/>
        <v>7.3981155902047009</v>
      </c>
      <c r="T25" s="55">
        <f t="shared" si="9"/>
        <v>7.3557556668564033</v>
      </c>
      <c r="U25" s="55">
        <f t="shared" si="10"/>
        <v>7.3095449923709008</v>
      </c>
      <c r="V25" s="55">
        <f t="shared" si="11"/>
        <v>7.2589586227556611</v>
      </c>
      <c r="W25" s="55">
        <f t="shared" si="12"/>
        <v>7.406413905858356</v>
      </c>
      <c r="X25" s="41">
        <f t="shared" si="13"/>
        <v>7.3872342276440781</v>
      </c>
      <c r="Y25" s="41">
        <f t="shared" si="14"/>
        <v>7.3375152595540962</v>
      </c>
      <c r="Z25" s="41">
        <f t="shared" si="15"/>
        <v>7.2809709489651704</v>
      </c>
      <c r="AA25" s="41">
        <f t="shared" si="16"/>
        <v>7.2154861875576017</v>
      </c>
      <c r="AB25" s="30">
        <f t="shared" si="17"/>
        <v>1.6294922943446914E-3</v>
      </c>
      <c r="AC25" s="30">
        <f t="shared" si="18"/>
        <v>6.5915206580058991E-2</v>
      </c>
      <c r="AD25" s="30">
        <f t="shared" si="19"/>
        <v>-2.5532122706889605E-9</v>
      </c>
      <c r="AE25" s="30">
        <f t="shared" si="20"/>
        <v>-3.2918788471699139E-18</v>
      </c>
      <c r="AF25" s="30">
        <f t="shared" si="21"/>
        <v>3.9983831611801897E-8</v>
      </c>
      <c r="AG25" s="30">
        <f t="shared" si="22"/>
        <v>2.4492211927457834E-3</v>
      </c>
      <c r="AH25" s="30">
        <f t="shared" si="23"/>
        <v>5.9592078335602934E-2</v>
      </c>
      <c r="AI25" s="30">
        <f t="shared" si="24"/>
        <v>-2.5521562553030851E-9</v>
      </c>
      <c r="AJ25" s="30">
        <f t="shared" si="25"/>
        <v>-3.2918788471699139E-18</v>
      </c>
      <c r="AK25" s="30">
        <f t="shared" si="26"/>
        <v>4.4080278846189055E-8</v>
      </c>
      <c r="AL25" s="30">
        <f t="shared" si="27"/>
        <v>3.3982527885692143E-3</v>
      </c>
      <c r="AM25" s="30">
        <f t="shared" si="28"/>
        <v>5.339825278856921E-2</v>
      </c>
      <c r="AN25" s="30">
        <f t="shared" si="29"/>
        <v>-2.550933665775223E-9</v>
      </c>
      <c r="AO25" s="30">
        <f t="shared" si="30"/>
        <v>-3.2918788471699139E-18</v>
      </c>
      <c r="AP25" s="30">
        <f t="shared" si="31"/>
        <v>4.9029222649277952E-8</v>
      </c>
      <c r="AQ25" s="30">
        <f t="shared" si="34"/>
        <v>4.5098770867576243E-3</v>
      </c>
      <c r="AR25" s="30">
        <f t="shared" si="35"/>
        <v>4.7367019943900482E-2</v>
      </c>
      <c r="AS25" s="30">
        <f t="shared" si="36"/>
        <v>-2.5495016162714306E-9</v>
      </c>
      <c r="AT25" s="30">
        <f t="shared" si="37"/>
        <v>-3.2918788471699139E-18</v>
      </c>
      <c r="AU25" s="30">
        <f t="shared" si="32"/>
        <v>5.5086017690266826E-8</v>
      </c>
      <c r="AY25" s="31"/>
      <c r="AZ25" s="29"/>
    </row>
    <row r="26" spans="1:57" x14ac:dyDescent="0.3">
      <c r="A26" s="39">
        <v>103.02083333333576</v>
      </c>
      <c r="B26">
        <v>39.200000000000003</v>
      </c>
      <c r="C26">
        <v>7.34</v>
      </c>
      <c r="D26" s="39"/>
      <c r="E26" s="39"/>
      <c r="F26" s="39"/>
      <c r="G26" s="39">
        <v>103</v>
      </c>
      <c r="H26" s="40">
        <f t="shared" si="4"/>
        <v>0.39200000000000002</v>
      </c>
      <c r="I26" s="41">
        <f t="shared" si="5"/>
        <v>7.34</v>
      </c>
      <c r="J26" s="39">
        <f t="shared" si="41"/>
        <v>879.37852282983852</v>
      </c>
      <c r="K26">
        <v>0.39500000000000002</v>
      </c>
      <c r="L26">
        <v>7.35</v>
      </c>
      <c r="M26" s="29">
        <f t="shared" si="40"/>
        <v>6.4285714285714293E-2</v>
      </c>
      <c r="N26" s="29">
        <f t="shared" si="40"/>
        <v>5.7142857142857148E-2</v>
      </c>
      <c r="O26" s="29">
        <f t="shared" si="40"/>
        <v>4.9999999999999996E-2</v>
      </c>
      <c r="P26" s="29">
        <f t="shared" si="40"/>
        <v>4.2857142857142858E-2</v>
      </c>
      <c r="Q26" s="54">
        <v>0.39200000000000002</v>
      </c>
      <c r="R26" s="54">
        <v>7.34</v>
      </c>
      <c r="S26" s="55">
        <f t="shared" si="8"/>
        <v>7.3874073018436333</v>
      </c>
      <c r="T26" s="55">
        <f t="shared" si="9"/>
        <v>7.3451793468433628</v>
      </c>
      <c r="U26" s="55">
        <f t="shared" si="10"/>
        <v>7.2991283528552167</v>
      </c>
      <c r="V26" s="55">
        <f t="shared" si="11"/>
        <v>7.2487311720536978</v>
      </c>
      <c r="W26" s="55">
        <f t="shared" si="12"/>
        <v>7.3944288508430009</v>
      </c>
      <c r="X26" s="41">
        <f t="shared" si="13"/>
        <v>7.3752338694260153</v>
      </c>
      <c r="Y26" s="41">
        <f t="shared" si="14"/>
        <v>7.3254779111668702</v>
      </c>
      <c r="Z26" s="41">
        <f t="shared" si="15"/>
        <v>7.2688958959650147</v>
      </c>
      <c r="AA26" s="41">
        <f t="shared" si="16"/>
        <v>7.203372692200813</v>
      </c>
      <c r="AB26" s="30">
        <f t="shared" si="17"/>
        <v>1.825792446180665E-3</v>
      </c>
      <c r="AC26" s="30">
        <f t="shared" si="18"/>
        <v>6.6111506731894962E-2</v>
      </c>
      <c r="AD26" s="30">
        <f t="shared" si="19"/>
        <v>-2.6267347836876546E-9</v>
      </c>
      <c r="AE26" s="30">
        <f t="shared" si="20"/>
        <v>-3.386919968741749E-18</v>
      </c>
      <c r="AF26" s="30">
        <f t="shared" si="21"/>
        <v>4.0981957457888785E-8</v>
      </c>
      <c r="AG26" s="30">
        <f t="shared" si="22"/>
        <v>2.649987323469446E-3</v>
      </c>
      <c r="AH26" s="30">
        <f t="shared" si="23"/>
        <v>5.9792844466326593E-2</v>
      </c>
      <c r="AI26" s="30">
        <f t="shared" si="24"/>
        <v>-2.6256730150064797E-9</v>
      </c>
      <c r="AJ26" s="30">
        <f t="shared" si="25"/>
        <v>-3.386919968741749E-18</v>
      </c>
      <c r="AK26" s="30">
        <f t="shared" si="26"/>
        <v>4.5166938384978946E-8</v>
      </c>
      <c r="AL26" s="30">
        <f t="shared" si="27"/>
        <v>3.6025427942661197E-3</v>
      </c>
      <c r="AM26" s="30">
        <f t="shared" si="28"/>
        <v>5.3602542794266114E-2</v>
      </c>
      <c r="AN26" s="30">
        <f t="shared" si="29"/>
        <v>-2.6244458858482631E-9</v>
      </c>
      <c r="AO26" s="30">
        <f t="shared" si="30"/>
        <v>-3.386919968741749E-18</v>
      </c>
      <c r="AP26" s="30">
        <f t="shared" si="31"/>
        <v>5.0219414743666745E-8</v>
      </c>
      <c r="AQ26" s="30">
        <f t="shared" si="34"/>
        <v>4.7160502239675566E-3</v>
      </c>
      <c r="AR26" s="30">
        <f t="shared" si="35"/>
        <v>4.7573193081110417E-2</v>
      </c>
      <c r="AS26" s="30">
        <f t="shared" si="36"/>
        <v>-2.6230114104011432E-9</v>
      </c>
      <c r="AT26" s="30">
        <f t="shared" si="37"/>
        <v>-3.386919968741749E-18</v>
      </c>
      <c r="AU26" s="30">
        <f t="shared" si="32"/>
        <v>5.6398665510024733E-8</v>
      </c>
    </row>
    <row r="27" spans="1:57" x14ac:dyDescent="0.3">
      <c r="A27" s="39">
        <v>104.02777777778101</v>
      </c>
      <c r="B27">
        <v>42.2</v>
      </c>
      <c r="C27">
        <v>7.32</v>
      </c>
      <c r="D27" s="39">
        <v>29.799999999999997</v>
      </c>
      <c r="E27" s="39"/>
      <c r="F27" s="39"/>
      <c r="G27" s="39">
        <v>104</v>
      </c>
      <c r="H27" s="40">
        <f t="shared" si="4"/>
        <v>0.42200000000000004</v>
      </c>
      <c r="I27" s="41">
        <f t="shared" si="5"/>
        <v>7.32</v>
      </c>
      <c r="J27" s="39">
        <f t="shared" si="41"/>
        <v>875.06712713658317</v>
      </c>
      <c r="K27">
        <v>0.40699999999999997</v>
      </c>
      <c r="L27">
        <v>7.34</v>
      </c>
      <c r="M27" s="29">
        <f t="shared" si="40"/>
        <v>6.4285714285714293E-2</v>
      </c>
      <c r="N27" s="29">
        <f t="shared" si="40"/>
        <v>5.7142857142857148E-2</v>
      </c>
      <c r="O27" s="29">
        <f t="shared" si="40"/>
        <v>4.9999999999999996E-2</v>
      </c>
      <c r="P27" s="29">
        <f t="shared" si="40"/>
        <v>4.2857142857142858E-2</v>
      </c>
      <c r="Q27" s="54">
        <v>0.42199999999999999</v>
      </c>
      <c r="R27" s="54">
        <v>7.32</v>
      </c>
      <c r="S27" s="55">
        <f t="shared" si="8"/>
        <v>7.359637362215004</v>
      </c>
      <c r="T27" s="55">
        <f t="shared" si="9"/>
        <v>7.3177440884220388</v>
      </c>
      <c r="U27" s="55">
        <f t="shared" si="10"/>
        <v>7.2720940772232989</v>
      </c>
      <c r="V27" s="55">
        <f t="shared" si="11"/>
        <v>7.2221665106210295</v>
      </c>
      <c r="W27" s="55">
        <f t="shared" si="12"/>
        <v>7.3633324834284926</v>
      </c>
      <c r="X27" s="41">
        <f t="shared" si="13"/>
        <v>7.3440994961888171</v>
      </c>
      <c r="Y27" s="41">
        <f t="shared" si="14"/>
        <v>7.2942517266217752</v>
      </c>
      <c r="Z27" s="41">
        <f t="shared" si="15"/>
        <v>7.2375762065544142</v>
      </c>
      <c r="AA27" s="41">
        <f t="shared" si="16"/>
        <v>7.1719577516324104</v>
      </c>
      <c r="AB27" s="30">
        <f t="shared" si="17"/>
        <v>2.3397495299278168E-3</v>
      </c>
      <c r="AC27" s="30">
        <f t="shared" si="18"/>
        <v>6.6625463815642105E-2</v>
      </c>
      <c r="AD27" s="30">
        <f t="shared" si="19"/>
        <v>-2.8272783057448203E-9</v>
      </c>
      <c r="AE27" s="30">
        <f t="shared" si="20"/>
        <v>-3.6461230275740256E-18</v>
      </c>
      <c r="AF27" s="30">
        <f t="shared" si="21"/>
        <v>4.3688047708120218E-8</v>
      </c>
      <c r="AG27" s="30">
        <f t="shared" si="22"/>
        <v>3.1741188657956922E-3</v>
      </c>
      <c r="AH27" s="30">
        <f t="shared" si="23"/>
        <v>6.0316976008652837E-2</v>
      </c>
      <c r="AI27" s="30">
        <f t="shared" si="24"/>
        <v>-2.8262034298219421E-9</v>
      </c>
      <c r="AJ27" s="30">
        <f t="shared" si="25"/>
        <v>-3.6461230275740256E-18</v>
      </c>
      <c r="AK27" s="30">
        <f t="shared" si="26"/>
        <v>4.8112277046742123E-8</v>
      </c>
      <c r="AL27" s="30">
        <f t="shared" si="27"/>
        <v>4.1340931974241796E-3</v>
      </c>
      <c r="AM27" s="30">
        <f t="shared" si="28"/>
        <v>5.4134093197424175E-2</v>
      </c>
      <c r="AN27" s="30">
        <f t="shared" si="29"/>
        <v>-2.824966743319585E-9</v>
      </c>
      <c r="AO27" s="30">
        <f t="shared" si="30"/>
        <v>-3.6461230275740256E-18</v>
      </c>
      <c r="AP27" s="30">
        <f t="shared" si="31"/>
        <v>5.3444857417259293E-8</v>
      </c>
      <c r="AQ27" s="30">
        <f t="shared" si="34"/>
        <v>5.2504073424063744E-3</v>
      </c>
      <c r="AR27" s="30">
        <f t="shared" si="35"/>
        <v>4.810755019954923E-2</v>
      </c>
      <c r="AS27" s="30">
        <f t="shared" si="36"/>
        <v>-2.8235286521227626E-9</v>
      </c>
      <c r="AT27" s="30">
        <f t="shared" si="37"/>
        <v>-3.6461230275740256E-18</v>
      </c>
      <c r="AU27" s="30">
        <f t="shared" si="32"/>
        <v>5.9956115751240606E-8</v>
      </c>
    </row>
    <row r="28" spans="1:57" x14ac:dyDescent="0.3">
      <c r="A28" s="39">
        <v>105.01388888889051</v>
      </c>
      <c r="B28">
        <v>42</v>
      </c>
      <c r="C28">
        <v>7.29</v>
      </c>
      <c r="D28" s="39"/>
      <c r="E28" s="39">
        <v>879.56240758293836</v>
      </c>
      <c r="F28" s="39">
        <v>861.94905530371739</v>
      </c>
      <c r="G28" s="39">
        <v>105</v>
      </c>
      <c r="H28" s="40">
        <f t="shared" si="4"/>
        <v>0.42</v>
      </c>
      <c r="I28" s="41">
        <f t="shared" si="5"/>
        <v>7.29</v>
      </c>
      <c r="J28" s="42">
        <f>AVERAGE(E28:F28)</f>
        <v>870.75573144332793</v>
      </c>
      <c r="K28">
        <v>0.41299999999999998</v>
      </c>
      <c r="L28">
        <v>7.35</v>
      </c>
      <c r="M28" s="29">
        <f t="shared" si="40"/>
        <v>6.4285714285714293E-2</v>
      </c>
      <c r="N28" s="29">
        <f t="shared" si="40"/>
        <v>5.7142857142857148E-2</v>
      </c>
      <c r="O28" s="29">
        <f t="shared" si="40"/>
        <v>4.9999999999999996E-2</v>
      </c>
      <c r="P28" s="29">
        <f t="shared" si="40"/>
        <v>4.2857142857142858E-2</v>
      </c>
      <c r="Q28" s="54">
        <v>0.42</v>
      </c>
      <c r="R28" s="54">
        <v>7.29</v>
      </c>
      <c r="S28" s="55">
        <f t="shared" si="8"/>
        <v>7.3614275065160433</v>
      </c>
      <c r="T28" s="55">
        <f t="shared" si="9"/>
        <v>7.3195130089817511</v>
      </c>
      <c r="U28" s="55">
        <f t="shared" si="10"/>
        <v>7.2738377402653764</v>
      </c>
      <c r="V28" s="55">
        <f t="shared" si="11"/>
        <v>7.2238808283363261</v>
      </c>
      <c r="W28" s="55">
        <f t="shared" si="12"/>
        <v>7.3653376050106472</v>
      </c>
      <c r="X28" s="41">
        <f t="shared" si="13"/>
        <v>7.3461069961768111</v>
      </c>
      <c r="Y28" s="41">
        <f t="shared" si="14"/>
        <v>7.2962649698810447</v>
      </c>
      <c r="Z28" s="41">
        <f t="shared" si="15"/>
        <v>7.2395952956905507</v>
      </c>
      <c r="AA28" s="41">
        <f t="shared" si="16"/>
        <v>7.173982792342998</v>
      </c>
      <c r="AB28" s="30">
        <f t="shared" si="17"/>
        <v>2.3064230411710988E-3</v>
      </c>
      <c r="AC28" s="30">
        <f t="shared" si="18"/>
        <v>6.6592137326885389E-2</v>
      </c>
      <c r="AD28" s="30">
        <f t="shared" si="19"/>
        <v>-2.8139075301096943E-9</v>
      </c>
      <c r="AE28" s="30">
        <f t="shared" si="20"/>
        <v>-3.6288428236518734E-18</v>
      </c>
      <c r="AF28" s="30">
        <f t="shared" si="21"/>
        <v>4.3508337973833885E-8</v>
      </c>
      <c r="AG28" s="30">
        <f t="shared" si="22"/>
        <v>3.1401991127781052E-3</v>
      </c>
      <c r="AH28" s="30">
        <f t="shared" si="23"/>
        <v>6.0283056255635251E-2</v>
      </c>
      <c r="AI28" s="30">
        <f t="shared" si="24"/>
        <v>-2.8128334184592343E-9</v>
      </c>
      <c r="AJ28" s="30">
        <f t="shared" si="25"/>
        <v>-3.6288428236518734E-18</v>
      </c>
      <c r="AK28" s="30">
        <f t="shared" si="26"/>
        <v>4.7916709958421322E-8</v>
      </c>
      <c r="AL28" s="30">
        <f t="shared" si="27"/>
        <v>4.0997710404488538E-3</v>
      </c>
      <c r="AM28" s="30">
        <f t="shared" si="28"/>
        <v>5.409977104044885E-2</v>
      </c>
      <c r="AN28" s="30">
        <f t="shared" si="29"/>
        <v>-2.8115972503535949E-9</v>
      </c>
      <c r="AO28" s="30">
        <f t="shared" si="30"/>
        <v>-3.6288428236518734E-18</v>
      </c>
      <c r="AP28" s="30">
        <f t="shared" si="31"/>
        <v>5.3230710101942687E-8</v>
      </c>
      <c r="AQ28" s="30">
        <f t="shared" si="34"/>
        <v>5.2159949680189773E-3</v>
      </c>
      <c r="AR28" s="30">
        <f t="shared" si="35"/>
        <v>4.8073137825161837E-2</v>
      </c>
      <c r="AS28" s="30">
        <f t="shared" si="36"/>
        <v>-2.8101592753793139E-9</v>
      </c>
      <c r="AT28" s="30">
        <f t="shared" si="37"/>
        <v>-3.6288428236518734E-18</v>
      </c>
      <c r="AU28" s="30">
        <f t="shared" si="32"/>
        <v>5.9719913727518289E-8</v>
      </c>
    </row>
    <row r="29" spans="1:57" x14ac:dyDescent="0.3">
      <c r="A29" s="39">
        <v>106.02013888888905</v>
      </c>
      <c r="B29">
        <v>42.4</v>
      </c>
      <c r="C29">
        <v>7.33</v>
      </c>
      <c r="D29" s="39">
        <v>4.2</v>
      </c>
      <c r="E29" s="39"/>
      <c r="F29" s="39"/>
      <c r="G29" s="39">
        <v>106</v>
      </c>
      <c r="H29" s="40">
        <f t="shared" si="4"/>
        <v>0.42399999999999999</v>
      </c>
      <c r="I29" s="41">
        <f t="shared" si="5"/>
        <v>7.33</v>
      </c>
      <c r="J29" s="39">
        <f>$J$28+($J$35-$J$28)*(G29-$G$28)/($G$35-$G$28)</f>
        <v>870.3915553757937</v>
      </c>
      <c r="K29">
        <v>0.41799999999999998</v>
      </c>
      <c r="L29">
        <v>7.36</v>
      </c>
      <c r="M29" s="29">
        <f t="shared" si="40"/>
        <v>6.4285714285714293E-2</v>
      </c>
      <c r="N29" s="29">
        <f t="shared" si="40"/>
        <v>5.7142857142857148E-2</v>
      </c>
      <c r="O29" s="29">
        <f t="shared" si="40"/>
        <v>4.9999999999999996E-2</v>
      </c>
      <c r="P29" s="29">
        <f t="shared" si="40"/>
        <v>4.2857142857142858E-2</v>
      </c>
      <c r="Q29" s="54">
        <v>0.42399999999999999</v>
      </c>
      <c r="R29" s="54">
        <v>7.33</v>
      </c>
      <c r="S29" s="55">
        <f t="shared" si="8"/>
        <v>7.3578555124003184</v>
      </c>
      <c r="T29" s="55">
        <f t="shared" si="9"/>
        <v>7.3159833136453711</v>
      </c>
      <c r="U29" s="55">
        <f t="shared" si="10"/>
        <v>7.2703583599559405</v>
      </c>
      <c r="V29" s="55">
        <f t="shared" si="11"/>
        <v>7.2204598745331889</v>
      </c>
      <c r="W29" s="55">
        <f t="shared" si="12"/>
        <v>7.3613365917616882</v>
      </c>
      <c r="X29" s="41">
        <f t="shared" si="13"/>
        <v>7.3421012467619144</v>
      </c>
      <c r="Y29" s="41">
        <f t="shared" si="14"/>
        <v>7.2922477840792777</v>
      </c>
      <c r="Z29" s="41">
        <f t="shared" si="15"/>
        <v>7.2355664696263471</v>
      </c>
      <c r="AA29" s="41">
        <f t="shared" si="16"/>
        <v>7.1699421160104047</v>
      </c>
      <c r="AB29" s="30">
        <f t="shared" si="17"/>
        <v>2.3729463038131031E-3</v>
      </c>
      <c r="AC29" s="30">
        <f t="shared" si="18"/>
        <v>6.6658660589527394E-2</v>
      </c>
      <c r="AD29" s="30">
        <f t="shared" si="19"/>
        <v>-2.8406492484850715E-9</v>
      </c>
      <c r="AE29" s="30">
        <f t="shared" si="20"/>
        <v>-3.6634032314961771E-18</v>
      </c>
      <c r="AF29" s="30">
        <f t="shared" si="21"/>
        <v>4.386766190147646E-8</v>
      </c>
      <c r="AG29" s="30">
        <f t="shared" si="22"/>
        <v>3.2078974465807554E-3</v>
      </c>
      <c r="AH29" s="30">
        <f t="shared" si="23"/>
        <v>6.0350754589437901E-2</v>
      </c>
      <c r="AI29" s="30">
        <f t="shared" si="24"/>
        <v>-2.8395736230497152E-9</v>
      </c>
      <c r="AJ29" s="30">
        <f t="shared" si="25"/>
        <v>-3.6634032314961771E-18</v>
      </c>
      <c r="AK29" s="30">
        <f t="shared" si="26"/>
        <v>4.8307736236154586E-8</v>
      </c>
      <c r="AL29" s="30">
        <f t="shared" si="27"/>
        <v>4.1682618438063194E-3</v>
      </c>
      <c r="AM29" s="30">
        <f t="shared" si="28"/>
        <v>5.4168261843806312E-2</v>
      </c>
      <c r="AN29" s="30">
        <f t="shared" si="29"/>
        <v>-2.8383364340455273E-9</v>
      </c>
      <c r="AO29" s="30">
        <f t="shared" si="30"/>
        <v>-3.6634032314961771E-18</v>
      </c>
      <c r="AP29" s="30">
        <f t="shared" si="31"/>
        <v>5.3658884505500555E-8</v>
      </c>
      <c r="AQ29" s="30">
        <f t="shared" si="34"/>
        <v>5.2846533569148868E-3</v>
      </c>
      <c r="AR29" s="30">
        <f t="shared" si="35"/>
        <v>4.8141796214057744E-2</v>
      </c>
      <c r="AS29" s="30">
        <f t="shared" si="36"/>
        <v>-2.8368982431792513E-9</v>
      </c>
      <c r="AT29" s="30">
        <f t="shared" si="37"/>
        <v>-3.6634032314961771E-18</v>
      </c>
      <c r="AU29" s="30">
        <f t="shared" si="32"/>
        <v>6.0192187327788149E-8</v>
      </c>
      <c r="AW29" s="31"/>
      <c r="AX29" s="30"/>
      <c r="AY29" s="30"/>
      <c r="AZ29" s="40"/>
    </row>
    <row r="30" spans="1:57" x14ac:dyDescent="0.3">
      <c r="A30" s="39">
        <v>107.01736111110949</v>
      </c>
      <c r="B30">
        <v>41</v>
      </c>
      <c r="C30">
        <v>7.26</v>
      </c>
      <c r="D30" s="39"/>
      <c r="E30" s="39"/>
      <c r="F30" s="39"/>
      <c r="G30" s="39">
        <v>107</v>
      </c>
      <c r="H30" s="40">
        <f t="shared" si="4"/>
        <v>0.41</v>
      </c>
      <c r="I30" s="41">
        <f t="shared" si="5"/>
        <v>7.26</v>
      </c>
      <c r="J30" s="39">
        <f t="shared" ref="J30:J34" si="42">$J$28+($J$35-$J$28)*(G30-$G$28)/($G$35-$G$28)</f>
        <v>870.02737930825947</v>
      </c>
      <c r="K30">
        <v>0.41099999999999998</v>
      </c>
      <c r="L30">
        <v>7.33</v>
      </c>
      <c r="M30" s="29">
        <f t="shared" si="40"/>
        <v>6.4285714285714293E-2</v>
      </c>
      <c r="N30" s="29">
        <f t="shared" si="40"/>
        <v>5.7142857142857148E-2</v>
      </c>
      <c r="O30" s="29">
        <f t="shared" si="40"/>
        <v>4.9999999999999996E-2</v>
      </c>
      <c r="P30" s="29">
        <f t="shared" si="40"/>
        <v>4.2857142857142858E-2</v>
      </c>
      <c r="Q30" s="54">
        <v>0.41</v>
      </c>
      <c r="R30" s="54">
        <v>7.26</v>
      </c>
      <c r="S30" s="55">
        <f t="shared" si="8"/>
        <v>7.3705054771007852</v>
      </c>
      <c r="T30" s="55">
        <f t="shared" si="9"/>
        <v>7.3284825867076338</v>
      </c>
      <c r="U30" s="55">
        <f t="shared" si="10"/>
        <v>7.282677962066594</v>
      </c>
      <c r="V30" s="55">
        <f t="shared" si="11"/>
        <v>7.2325702582522435</v>
      </c>
      <c r="W30" s="55">
        <f t="shared" si="12"/>
        <v>7.3755047107911142</v>
      </c>
      <c r="X30" s="41">
        <f t="shared" si="13"/>
        <v>7.3562863133848868</v>
      </c>
      <c r="Y30" s="41">
        <f t="shared" si="14"/>
        <v>7.3064737795193491</v>
      </c>
      <c r="Z30" s="41">
        <f t="shared" si="15"/>
        <v>7.2498341316659136</v>
      </c>
      <c r="AA30" s="41">
        <f t="shared" si="16"/>
        <v>7.1842522048688373</v>
      </c>
      <c r="AB30" s="30">
        <f t="shared" si="17"/>
        <v>2.1378178886559368E-3</v>
      </c>
      <c r="AC30" s="30">
        <f t="shared" si="18"/>
        <v>6.6423532174370234E-2</v>
      </c>
      <c r="AD30" s="30">
        <f t="shared" si="19"/>
        <v>-2.7470561932752043E-9</v>
      </c>
      <c r="AE30" s="30">
        <f t="shared" si="20"/>
        <v>-3.5424418040411141E-18</v>
      </c>
      <c r="AF30" s="30">
        <f t="shared" si="21"/>
        <v>4.2608331000323596E-8</v>
      </c>
      <c r="AG30" s="30">
        <f t="shared" si="22"/>
        <v>2.9684513683711712E-3</v>
      </c>
      <c r="AH30" s="30">
        <f t="shared" si="23"/>
        <v>6.0111308511228319E-2</v>
      </c>
      <c r="AI30" s="30">
        <f t="shared" si="24"/>
        <v>-2.7459861300673398E-9</v>
      </c>
      <c r="AJ30" s="30">
        <f t="shared" si="25"/>
        <v>-3.5424418040411141E-18</v>
      </c>
      <c r="AK30" s="30">
        <f t="shared" si="26"/>
        <v>4.6937225369613779E-8</v>
      </c>
      <c r="AL30" s="30">
        <f t="shared" si="27"/>
        <v>3.9258209028237741E-3</v>
      </c>
      <c r="AM30" s="30">
        <f t="shared" si="28"/>
        <v>5.3925820902823773E-2</v>
      </c>
      <c r="AN30" s="30">
        <f t="shared" si="29"/>
        <v>-2.7447527991937765E-9</v>
      </c>
      <c r="AO30" s="30">
        <f t="shared" si="30"/>
        <v>-3.5424418040411141E-18</v>
      </c>
      <c r="AP30" s="30">
        <f t="shared" si="31"/>
        <v>5.2158133059955026E-8</v>
      </c>
      <c r="AQ30" s="30">
        <f t="shared" si="34"/>
        <v>5.0413946927670003E-3</v>
      </c>
      <c r="AR30" s="30">
        <f t="shared" si="35"/>
        <v>4.7898537549909859E-2</v>
      </c>
      <c r="AS30" s="30">
        <f t="shared" si="36"/>
        <v>-2.7433156617590013E-9</v>
      </c>
      <c r="AT30" s="30">
        <f t="shared" si="37"/>
        <v>-3.5424418040411141E-18</v>
      </c>
      <c r="AU30" s="30">
        <f t="shared" si="32"/>
        <v>5.8536903023162608E-8</v>
      </c>
      <c r="AX30" s="30"/>
    </row>
    <row r="31" spans="1:57" x14ac:dyDescent="0.3">
      <c r="A31" s="39">
        <v>108.01597222222335</v>
      </c>
      <c r="B31">
        <v>42.7</v>
      </c>
      <c r="C31">
        <v>7.29</v>
      </c>
      <c r="D31" s="39">
        <v>4.5</v>
      </c>
      <c r="E31" s="39"/>
      <c r="F31" s="39"/>
      <c r="G31" s="39">
        <v>108</v>
      </c>
      <c r="H31" s="40">
        <f t="shared" si="4"/>
        <v>0.42700000000000005</v>
      </c>
      <c r="I31" s="41">
        <f t="shared" si="5"/>
        <v>7.29</v>
      </c>
      <c r="J31" s="39">
        <f t="shared" si="42"/>
        <v>869.66320324072524</v>
      </c>
      <c r="K31">
        <v>0.41199999999999998</v>
      </c>
      <c r="L31">
        <v>7.34</v>
      </c>
      <c r="M31" s="29">
        <f t="shared" si="40"/>
        <v>6.4285714285714293E-2</v>
      </c>
      <c r="N31" s="29">
        <f t="shared" si="40"/>
        <v>5.7142857142857148E-2</v>
      </c>
      <c r="O31" s="29">
        <f t="shared" si="40"/>
        <v>4.9999999999999996E-2</v>
      </c>
      <c r="P31" s="29">
        <f t="shared" si="40"/>
        <v>4.2857142857142858E-2</v>
      </c>
      <c r="Q31" s="54">
        <v>0.42699999999999999</v>
      </c>
      <c r="R31" s="54">
        <v>7.29</v>
      </c>
      <c r="S31" s="55">
        <f t="shared" si="8"/>
        <v>7.3551981181809269</v>
      </c>
      <c r="T31" s="55">
        <f t="shared" si="9"/>
        <v>7.3133572558401045</v>
      </c>
      <c r="U31" s="55">
        <f t="shared" si="10"/>
        <v>7.267769517563738</v>
      </c>
      <c r="V31" s="55">
        <f t="shared" si="11"/>
        <v>7.2179141648986214</v>
      </c>
      <c r="W31" s="55">
        <f t="shared" si="12"/>
        <v>7.3583598753601098</v>
      </c>
      <c r="X31" s="41">
        <f t="shared" si="13"/>
        <v>7.3391210318462257</v>
      </c>
      <c r="Y31" s="41">
        <f t="shared" si="14"/>
        <v>7.2892591221032195</v>
      </c>
      <c r="Z31" s="41">
        <f t="shared" si="15"/>
        <v>7.2325692111388697</v>
      </c>
      <c r="AA31" s="41">
        <f t="shared" si="16"/>
        <v>7.1669361071008346</v>
      </c>
      <c r="AB31" s="30">
        <f t="shared" si="17"/>
        <v>2.4224999076688648E-3</v>
      </c>
      <c r="AC31" s="30">
        <f t="shared" si="18"/>
        <v>6.6708214193383158E-2</v>
      </c>
      <c r="AD31" s="30">
        <f t="shared" si="19"/>
        <v>-2.8607059737811085E-9</v>
      </c>
      <c r="AE31" s="30">
        <f t="shared" si="20"/>
        <v>-3.6893235373794046E-18</v>
      </c>
      <c r="AF31" s="30">
        <f t="shared" si="21"/>
        <v>4.413690559328419E-8</v>
      </c>
      <c r="AG31" s="30">
        <f t="shared" si="22"/>
        <v>3.2583025471462725E-3</v>
      </c>
      <c r="AH31" s="30">
        <f t="shared" si="23"/>
        <v>6.0401159690003418E-2</v>
      </c>
      <c r="AI31" s="30">
        <f t="shared" si="24"/>
        <v>-2.8596292514054979E-9</v>
      </c>
      <c r="AJ31" s="30">
        <f t="shared" si="25"/>
        <v>-3.6893235373794046E-18</v>
      </c>
      <c r="AK31" s="30">
        <f t="shared" si="26"/>
        <v>4.8600724582932512E-8</v>
      </c>
      <c r="AL31" s="30">
        <f t="shared" si="27"/>
        <v>4.2192292306781473E-3</v>
      </c>
      <c r="AM31" s="30">
        <f t="shared" si="28"/>
        <v>5.4219229230678144E-2</v>
      </c>
      <c r="AN31" s="30">
        <f t="shared" si="29"/>
        <v>-2.858391338036228E-9</v>
      </c>
      <c r="AO31" s="30">
        <f t="shared" si="30"/>
        <v>-3.6893235373794046E-18</v>
      </c>
      <c r="AP31" s="30">
        <f t="shared" si="31"/>
        <v>5.3979701971723944E-8</v>
      </c>
      <c r="AQ31" s="30">
        <f t="shared" si="34"/>
        <v>5.3357130865020535E-3</v>
      </c>
      <c r="AR31" s="30">
        <f t="shared" si="35"/>
        <v>4.8192855943644912E-2</v>
      </c>
      <c r="AS31" s="30">
        <f t="shared" si="36"/>
        <v>-2.85695302820949E-9</v>
      </c>
      <c r="AT31" s="30">
        <f t="shared" si="37"/>
        <v>-3.6893235373794046E-18</v>
      </c>
      <c r="AU31" s="30">
        <f t="shared" si="32"/>
        <v>6.0546052773722916E-8</v>
      </c>
    </row>
    <row r="32" spans="1:57" x14ac:dyDescent="0.3">
      <c r="A32" s="39">
        <v>109.02430555555475</v>
      </c>
      <c r="B32">
        <v>42</v>
      </c>
      <c r="C32">
        <v>7.27</v>
      </c>
      <c r="D32" s="39"/>
      <c r="E32" s="39"/>
      <c r="F32" s="39"/>
      <c r="G32" s="39">
        <v>109</v>
      </c>
      <c r="H32" s="40">
        <f t="shared" si="4"/>
        <v>0.42</v>
      </c>
      <c r="I32" s="41">
        <f t="shared" si="5"/>
        <v>7.27</v>
      </c>
      <c r="J32" s="39">
        <f t="shared" si="42"/>
        <v>869.29902717319089</v>
      </c>
      <c r="K32">
        <v>0.41199999999999998</v>
      </c>
      <c r="L32">
        <v>7.34</v>
      </c>
      <c r="M32" s="29">
        <f t="shared" si="40"/>
        <v>6.4285714285714293E-2</v>
      </c>
      <c r="N32" s="29">
        <f t="shared" si="40"/>
        <v>5.7142857142857148E-2</v>
      </c>
      <c r="O32" s="29">
        <f t="shared" si="40"/>
        <v>4.9999999999999996E-2</v>
      </c>
      <c r="P32" s="29">
        <f t="shared" si="40"/>
        <v>4.2857142857142858E-2</v>
      </c>
      <c r="Q32" s="54">
        <v>0.42</v>
      </c>
      <c r="R32" s="54">
        <v>7.27</v>
      </c>
      <c r="S32" s="55">
        <f t="shared" si="8"/>
        <v>7.3614275065160433</v>
      </c>
      <c r="T32" s="55">
        <f t="shared" si="9"/>
        <v>7.3195130089817511</v>
      </c>
      <c r="U32" s="55">
        <f t="shared" si="10"/>
        <v>7.2738377402653764</v>
      </c>
      <c r="V32" s="55">
        <f t="shared" si="11"/>
        <v>7.2238808283363261</v>
      </c>
      <c r="W32" s="55">
        <f t="shared" si="12"/>
        <v>7.3653376050106472</v>
      </c>
      <c r="X32" s="41">
        <f t="shared" si="13"/>
        <v>7.3461069961768111</v>
      </c>
      <c r="Y32" s="41">
        <f t="shared" si="14"/>
        <v>7.2962649698810447</v>
      </c>
      <c r="Z32" s="41">
        <f t="shared" si="15"/>
        <v>7.2395952956905507</v>
      </c>
      <c r="AA32" s="41">
        <f t="shared" si="16"/>
        <v>7.173982792342998</v>
      </c>
      <c r="AB32" s="30">
        <f t="shared" si="17"/>
        <v>2.3064230411710988E-3</v>
      </c>
      <c r="AC32" s="30">
        <f t="shared" si="18"/>
        <v>6.6592137326885389E-2</v>
      </c>
      <c r="AD32" s="30">
        <f t="shared" si="19"/>
        <v>-2.8139075301096943E-9</v>
      </c>
      <c r="AE32" s="30">
        <f t="shared" si="20"/>
        <v>-3.6288428236518734E-18</v>
      </c>
      <c r="AF32" s="30">
        <f t="shared" si="21"/>
        <v>4.3508337973833885E-8</v>
      </c>
      <c r="AG32" s="30">
        <f t="shared" si="22"/>
        <v>3.1401991127781052E-3</v>
      </c>
      <c r="AH32" s="30">
        <f t="shared" si="23"/>
        <v>6.0283056255635251E-2</v>
      </c>
      <c r="AI32" s="30">
        <f t="shared" si="24"/>
        <v>-2.8128334184592343E-9</v>
      </c>
      <c r="AJ32" s="30">
        <f t="shared" si="25"/>
        <v>-3.6288428236518734E-18</v>
      </c>
      <c r="AK32" s="30">
        <f t="shared" si="26"/>
        <v>4.7916709958421322E-8</v>
      </c>
      <c r="AL32" s="30">
        <f t="shared" si="27"/>
        <v>4.0997710404488538E-3</v>
      </c>
      <c r="AM32" s="30">
        <f t="shared" si="28"/>
        <v>5.409977104044885E-2</v>
      </c>
      <c r="AN32" s="30">
        <f t="shared" si="29"/>
        <v>-2.8115972503535949E-9</v>
      </c>
      <c r="AO32" s="30">
        <f t="shared" si="30"/>
        <v>-3.6288428236518734E-18</v>
      </c>
      <c r="AP32" s="30">
        <f t="shared" si="31"/>
        <v>5.3230710101942687E-8</v>
      </c>
      <c r="AQ32" s="30">
        <f t="shared" si="34"/>
        <v>5.2159949680189773E-3</v>
      </c>
      <c r="AR32" s="30">
        <f t="shared" si="35"/>
        <v>4.8073137825161837E-2</v>
      </c>
      <c r="AS32" s="30">
        <f t="shared" si="36"/>
        <v>-2.8101592753793139E-9</v>
      </c>
      <c r="AT32" s="30">
        <f t="shared" si="37"/>
        <v>-3.6288428236518734E-18</v>
      </c>
      <c r="AU32" s="30">
        <f t="shared" si="32"/>
        <v>5.9719913727518289E-8</v>
      </c>
    </row>
    <row r="33" spans="1:47" x14ac:dyDescent="0.3">
      <c r="A33" s="39">
        <v>110.02083333333576</v>
      </c>
      <c r="B33">
        <v>41.8</v>
      </c>
      <c r="C33">
        <v>7.29</v>
      </c>
      <c r="D33" s="39"/>
      <c r="E33" s="39"/>
      <c r="F33" s="39"/>
      <c r="G33" s="39">
        <v>110</v>
      </c>
      <c r="H33" s="40">
        <f t="shared" si="4"/>
        <v>0.41799999999999998</v>
      </c>
      <c r="I33" s="41">
        <f t="shared" si="5"/>
        <v>7.29</v>
      </c>
      <c r="J33" s="39">
        <f t="shared" si="42"/>
        <v>868.93485110565666</v>
      </c>
      <c r="K33">
        <v>0.41</v>
      </c>
      <c r="L33">
        <v>7.33</v>
      </c>
      <c r="M33" s="29">
        <f t="shared" ref="M33:P48" si="43">M32</f>
        <v>6.4285714285714293E-2</v>
      </c>
      <c r="N33" s="29">
        <f t="shared" si="43"/>
        <v>5.7142857142857148E-2</v>
      </c>
      <c r="O33" s="29">
        <f t="shared" si="43"/>
        <v>4.9999999999999996E-2</v>
      </c>
      <c r="P33" s="29">
        <f t="shared" si="43"/>
        <v>4.2857142857142858E-2</v>
      </c>
      <c r="Q33" s="54">
        <v>0.41799999999999998</v>
      </c>
      <c r="R33" s="54">
        <v>7.29</v>
      </c>
      <c r="S33" s="55">
        <f t="shared" si="8"/>
        <v>7.3632260250458774</v>
      </c>
      <c r="T33" s="55">
        <f t="shared" si="9"/>
        <v>7.3212901538318285</v>
      </c>
      <c r="U33" s="55">
        <f t="shared" si="10"/>
        <v>7.2755894256619973</v>
      </c>
      <c r="V33" s="55">
        <f t="shared" si="11"/>
        <v>7.2256029013531258</v>
      </c>
      <c r="W33" s="55">
        <f t="shared" si="12"/>
        <v>7.3673520424061376</v>
      </c>
      <c r="X33" s="41">
        <f t="shared" si="13"/>
        <v>7.3481238328964871</v>
      </c>
      <c r="Y33" s="41">
        <f t="shared" si="14"/>
        <v>7.2982876006939019</v>
      </c>
      <c r="Z33" s="41">
        <f t="shared" si="15"/>
        <v>7.2416238245613975</v>
      </c>
      <c r="AA33" s="41">
        <f t="shared" si="16"/>
        <v>7.1760173263834179</v>
      </c>
      <c r="AB33" s="30">
        <f t="shared" si="17"/>
        <v>2.2729660726442257E-3</v>
      </c>
      <c r="AC33" s="30">
        <f t="shared" si="18"/>
        <v>6.6558680358358518E-2</v>
      </c>
      <c r="AD33" s="30">
        <f t="shared" si="19"/>
        <v>-2.8005369225650737E-9</v>
      </c>
      <c r="AE33" s="30">
        <f t="shared" si="20"/>
        <v>-3.6115626197297213E-18</v>
      </c>
      <c r="AF33" s="30">
        <f t="shared" si="21"/>
        <v>4.3328531986190021E-8</v>
      </c>
      <c r="AG33" s="30">
        <f t="shared" si="22"/>
        <v>3.1061372980879303E-3</v>
      </c>
      <c r="AH33" s="30">
        <f t="shared" si="23"/>
        <v>6.0248994440945079E-2</v>
      </c>
      <c r="AI33" s="30">
        <f t="shared" si="24"/>
        <v>-2.7994635901074125E-9</v>
      </c>
      <c r="AJ33" s="30">
        <f t="shared" si="25"/>
        <v>-3.6115626197297213E-18</v>
      </c>
      <c r="AK33" s="30">
        <f t="shared" si="26"/>
        <v>4.7721034104532315E-8</v>
      </c>
      <c r="AL33" s="30">
        <f t="shared" si="27"/>
        <v>4.0652943339832652E-3</v>
      </c>
      <c r="AM33" s="30">
        <f t="shared" si="28"/>
        <v>5.4065294333983258E-2</v>
      </c>
      <c r="AN33" s="30">
        <f t="shared" si="29"/>
        <v>-2.7982279564859169E-9</v>
      </c>
      <c r="AO33" s="30">
        <f t="shared" si="30"/>
        <v>-3.6115626197297213E-18</v>
      </c>
      <c r="AP33" s="30">
        <f t="shared" si="31"/>
        <v>5.3016441513045819E-8</v>
      </c>
      <c r="AQ33" s="30">
        <f t="shared" si="34"/>
        <v>5.1814150170459332E-3</v>
      </c>
      <c r="AR33" s="30">
        <f t="shared" si="35"/>
        <v>4.8038557874188793E-2</v>
      </c>
      <c r="AS33" s="30">
        <f t="shared" si="36"/>
        <v>-2.796790114516326E-9</v>
      </c>
      <c r="AT33" s="30">
        <f t="shared" si="37"/>
        <v>-3.6115626197297213E-18</v>
      </c>
      <c r="AU33" s="30">
        <f t="shared" si="32"/>
        <v>5.9483580018849114E-8</v>
      </c>
    </row>
    <row r="34" spans="1:47" x14ac:dyDescent="0.3">
      <c r="A34" s="39">
        <v>111.02152777777519</v>
      </c>
      <c r="B34">
        <v>42.1</v>
      </c>
      <c r="C34">
        <v>7.23</v>
      </c>
      <c r="D34" s="39">
        <v>590.60000000000014</v>
      </c>
      <c r="E34" s="39"/>
      <c r="F34" s="39"/>
      <c r="G34" s="39">
        <v>111</v>
      </c>
      <c r="H34" s="40">
        <f t="shared" si="4"/>
        <v>0.42100000000000004</v>
      </c>
      <c r="I34" s="41">
        <f t="shared" si="5"/>
        <v>7.23</v>
      </c>
      <c r="J34" s="39">
        <f t="shared" si="42"/>
        <v>868.57067503812243</v>
      </c>
      <c r="K34">
        <v>0.38400000000000001</v>
      </c>
      <c r="L34">
        <v>7.28</v>
      </c>
      <c r="M34" s="29">
        <f t="shared" si="43"/>
        <v>6.4285714285714293E-2</v>
      </c>
      <c r="N34" s="29">
        <f t="shared" si="43"/>
        <v>5.7142857142857148E-2</v>
      </c>
      <c r="O34" s="29">
        <f t="shared" si="43"/>
        <v>4.9999999999999996E-2</v>
      </c>
      <c r="P34" s="29">
        <f t="shared" si="43"/>
        <v>4.2857142857142858E-2</v>
      </c>
      <c r="Q34" s="54">
        <v>0.42099999999999999</v>
      </c>
      <c r="R34" s="54">
        <v>7.23</v>
      </c>
      <c r="S34" s="55">
        <f t="shared" si="8"/>
        <v>7.3605313925975784</v>
      </c>
      <c r="T34" s="55">
        <f t="shared" si="9"/>
        <v>7.3186275255988091</v>
      </c>
      <c r="U34" s="55">
        <f t="shared" si="10"/>
        <v>7.2729649107622656</v>
      </c>
      <c r="V34" s="55">
        <f t="shared" si="11"/>
        <v>7.223022704695742</v>
      </c>
      <c r="W34" s="55">
        <f t="shared" si="12"/>
        <v>7.3643338851395423</v>
      </c>
      <c r="X34" s="41">
        <f t="shared" si="13"/>
        <v>7.3451020845051431</v>
      </c>
      <c r="Y34" s="41">
        <f t="shared" si="14"/>
        <v>7.2952571802629151</v>
      </c>
      <c r="Z34" s="41">
        <f t="shared" si="15"/>
        <v>7.2385845766547474</v>
      </c>
      <c r="AA34" s="41">
        <f t="shared" si="16"/>
        <v>7.1729690908655428</v>
      </c>
      <c r="AB34" s="30">
        <f t="shared" si="17"/>
        <v>2.3231025475727082E-3</v>
      </c>
      <c r="AC34" s="30">
        <f t="shared" si="18"/>
        <v>6.6608816833286996E-2</v>
      </c>
      <c r="AD34" s="30">
        <f t="shared" si="19"/>
        <v>-2.8205928969777134E-9</v>
      </c>
      <c r="AE34" s="30">
        <f t="shared" si="20"/>
        <v>-3.6374829256129495E-18</v>
      </c>
      <c r="AF34" s="30">
        <f t="shared" si="21"/>
        <v>4.3598204827952885E-8</v>
      </c>
      <c r="AG34" s="30">
        <f t="shared" si="22"/>
        <v>3.1571766912303193E-3</v>
      </c>
      <c r="AH34" s="30">
        <f t="shared" si="23"/>
        <v>6.0300033834087469E-2</v>
      </c>
      <c r="AI34" s="30">
        <f t="shared" si="24"/>
        <v>-2.8195184013360676E-9</v>
      </c>
      <c r="AJ34" s="30">
        <f t="shared" si="25"/>
        <v>-3.6374829256129495E-18</v>
      </c>
      <c r="AK34" s="30">
        <f t="shared" si="26"/>
        <v>4.8014507043893501E-8</v>
      </c>
      <c r="AL34" s="30">
        <f t="shared" si="27"/>
        <v>4.1169513724718951E-3</v>
      </c>
      <c r="AM34" s="30">
        <f t="shared" si="28"/>
        <v>5.411695137247189E-2</v>
      </c>
      <c r="AN34" s="30">
        <f t="shared" si="29"/>
        <v>-2.8182819720332317E-9</v>
      </c>
      <c r="AO34" s="30">
        <f t="shared" si="30"/>
        <v>-3.6374829256129495E-18</v>
      </c>
      <c r="AP34" s="30">
        <f t="shared" si="31"/>
        <v>5.3337798853107582E-8</v>
      </c>
      <c r="AQ34" s="30">
        <f t="shared" si="34"/>
        <v>5.233222025963988E-3</v>
      </c>
      <c r="AR34" s="30">
        <f t="shared" si="35"/>
        <v>4.8090364883106848E-2</v>
      </c>
      <c r="AS34" s="30">
        <f t="shared" si="36"/>
        <v>-2.8168439368643024E-9</v>
      </c>
      <c r="AT34" s="30">
        <f t="shared" si="37"/>
        <v>-3.6374829256129495E-18</v>
      </c>
      <c r="AU34" s="30">
        <f t="shared" si="32"/>
        <v>5.9838031122271128E-8</v>
      </c>
    </row>
    <row r="35" spans="1:47" x14ac:dyDescent="0.3">
      <c r="A35" s="39">
        <v>112.0222222222219</v>
      </c>
      <c r="B35">
        <v>39.4</v>
      </c>
      <c r="C35">
        <v>7.31</v>
      </c>
      <c r="D35" s="39"/>
      <c r="E35" s="39">
        <v>885.80285294117641</v>
      </c>
      <c r="F35" s="39">
        <v>850.6101450000001</v>
      </c>
      <c r="G35" s="39">
        <v>112</v>
      </c>
      <c r="H35" s="40">
        <f t="shared" si="4"/>
        <v>0.39399999999999996</v>
      </c>
      <c r="I35" s="41">
        <f t="shared" si="5"/>
        <v>7.31</v>
      </c>
      <c r="J35" s="42">
        <f>AVERAGE(E35:F35)</f>
        <v>868.2064989705882</v>
      </c>
      <c r="K35">
        <v>0.45</v>
      </c>
      <c r="L35">
        <v>7.34</v>
      </c>
      <c r="M35" s="29">
        <f t="shared" si="43"/>
        <v>6.4285714285714293E-2</v>
      </c>
      <c r="N35" s="29">
        <f t="shared" si="43"/>
        <v>5.7142857142857148E-2</v>
      </c>
      <c r="O35" s="29">
        <f t="shared" si="43"/>
        <v>4.9999999999999996E-2</v>
      </c>
      <c r="P35" s="29">
        <f t="shared" si="43"/>
        <v>4.2857142857142858E-2</v>
      </c>
      <c r="Q35" s="54">
        <v>0.39400000000000002</v>
      </c>
      <c r="R35" s="54">
        <v>7.31</v>
      </c>
      <c r="S35" s="55">
        <f t="shared" si="8"/>
        <v>7.3854921055999219</v>
      </c>
      <c r="T35" s="55">
        <f t="shared" si="9"/>
        <v>7.3432875907803066</v>
      </c>
      <c r="U35" s="55">
        <f t="shared" si="10"/>
        <v>7.2972648668182511</v>
      </c>
      <c r="V35" s="55">
        <f t="shared" si="11"/>
        <v>7.2469010525739366</v>
      </c>
      <c r="W35" s="55">
        <f t="shared" si="12"/>
        <v>7.3922849094519814</v>
      </c>
      <c r="X35" s="41">
        <f t="shared" si="13"/>
        <v>7.3730872296144767</v>
      </c>
      <c r="Y35" s="41">
        <f t="shared" si="14"/>
        <v>7.3233247501692151</v>
      </c>
      <c r="Z35" s="41">
        <f t="shared" si="15"/>
        <v>7.2667360897402116</v>
      </c>
      <c r="AA35" s="41">
        <f t="shared" si="16"/>
        <v>7.2012061127249316</v>
      </c>
      <c r="AB35" s="30">
        <f t="shared" si="17"/>
        <v>1.8610181121247091E-3</v>
      </c>
      <c r="AC35" s="30">
        <f t="shared" si="18"/>
        <v>6.6146732397838998E-2</v>
      </c>
      <c r="AD35" s="30">
        <f t="shared" si="19"/>
        <v>-2.6401031127086203E-9</v>
      </c>
      <c r="AE35" s="30">
        <f t="shared" si="20"/>
        <v>-3.4042001726639008E-18</v>
      </c>
      <c r="AF35" s="30">
        <f t="shared" si="21"/>
        <v>4.116308296656663E-8</v>
      </c>
      <c r="AG35" s="30">
        <f t="shared" si="22"/>
        <v>2.6859804212448018E-3</v>
      </c>
      <c r="AH35" s="30">
        <f t="shared" si="23"/>
        <v>5.9828837564101948E-2</v>
      </c>
      <c r="AI35" s="30">
        <f t="shared" si="24"/>
        <v>-2.6390403553837329E-9</v>
      </c>
      <c r="AJ35" s="30">
        <f t="shared" si="25"/>
        <v>-3.4042001726639008E-18</v>
      </c>
      <c r="AK35" s="30">
        <f t="shared" si="26"/>
        <v>4.5364111500060129E-8</v>
      </c>
      <c r="AL35" s="30">
        <f t="shared" si="27"/>
        <v>3.639127628320608E-3</v>
      </c>
      <c r="AM35" s="30">
        <f t="shared" si="28"/>
        <v>5.3639127628320606E-2</v>
      </c>
      <c r="AN35" s="30">
        <f t="shared" si="29"/>
        <v>-2.63781246392152E-9</v>
      </c>
      <c r="AO35" s="30">
        <f t="shared" si="30"/>
        <v>-3.4042001726639008E-18</v>
      </c>
      <c r="AP35" s="30">
        <f t="shared" si="31"/>
        <v>5.0435360938094386E-8</v>
      </c>
      <c r="AQ35" s="30">
        <f t="shared" si="34"/>
        <v>4.7529250231962018E-3</v>
      </c>
      <c r="AR35" s="30">
        <f t="shared" si="35"/>
        <v>4.7610067880339058E-2</v>
      </c>
      <c r="AS35" s="30">
        <f t="shared" si="36"/>
        <v>-2.6363776149268944E-9</v>
      </c>
      <c r="AT35" s="30">
        <f t="shared" si="37"/>
        <v>-3.4042001726639008E-18</v>
      </c>
      <c r="AU35" s="30">
        <f t="shared" si="32"/>
        <v>5.6636831278956287E-8</v>
      </c>
    </row>
    <row r="36" spans="1:47" x14ac:dyDescent="0.3">
      <c r="A36" s="39">
        <v>113.0805555555562</v>
      </c>
      <c r="B36">
        <v>39.799999999999997</v>
      </c>
      <c r="C36">
        <v>7.28</v>
      </c>
      <c r="D36" s="39">
        <v>32.800000000000004</v>
      </c>
      <c r="E36" s="39"/>
      <c r="F36" s="39"/>
      <c r="G36" s="39">
        <v>113</v>
      </c>
      <c r="H36" s="40">
        <f t="shared" si="4"/>
        <v>0.39799999999999996</v>
      </c>
      <c r="I36" s="41">
        <f t="shared" si="5"/>
        <v>7.28</v>
      </c>
      <c r="J36" s="39">
        <f>$J$35+($J$42-$J$35)*(G36-$G$35)/($G$42-$G$35)</f>
        <v>856.54301276394563</v>
      </c>
      <c r="K36">
        <v>0.42799999999999999</v>
      </c>
      <c r="L36">
        <v>7.33</v>
      </c>
      <c r="M36" s="29">
        <f t="shared" si="43"/>
        <v>6.4285714285714293E-2</v>
      </c>
      <c r="N36" s="29">
        <f t="shared" si="43"/>
        <v>5.7142857142857148E-2</v>
      </c>
      <c r="O36" s="29">
        <f t="shared" si="43"/>
        <v>4.9999999999999996E-2</v>
      </c>
      <c r="P36" s="29">
        <f t="shared" si="43"/>
        <v>4.2857142857142858E-2</v>
      </c>
      <c r="Q36" s="54">
        <v>0.39800000000000002</v>
      </c>
      <c r="R36" s="54">
        <v>7.28</v>
      </c>
      <c r="S36" s="55">
        <f t="shared" si="8"/>
        <v>7.3816901895766573</v>
      </c>
      <c r="T36" s="55">
        <f t="shared" si="9"/>
        <v>7.3395320555553027</v>
      </c>
      <c r="U36" s="55">
        <f t="shared" si="10"/>
        <v>7.293565186818797</v>
      </c>
      <c r="V36" s="55">
        <f t="shared" si="11"/>
        <v>7.2432671836486602</v>
      </c>
      <c r="W36" s="55">
        <f t="shared" si="12"/>
        <v>7.3880285765355795</v>
      </c>
      <c r="X36" s="41">
        <f t="shared" si="13"/>
        <v>7.3688255743426101</v>
      </c>
      <c r="Y36" s="41">
        <f t="shared" si="14"/>
        <v>7.3190502336810441</v>
      </c>
      <c r="Z36" s="41">
        <f t="shared" si="15"/>
        <v>7.2624484690797786</v>
      </c>
      <c r="AA36" s="41">
        <f t="shared" si="16"/>
        <v>7.1969051371893062</v>
      </c>
      <c r="AB36" s="30">
        <f t="shared" si="17"/>
        <v>1.9310472920297927E-3</v>
      </c>
      <c r="AC36" s="30">
        <f t="shared" si="18"/>
        <v>6.6216761577744088E-2</v>
      </c>
      <c r="AD36" s="30">
        <f t="shared" si="19"/>
        <v>-2.6668403145876543E-9</v>
      </c>
      <c r="AE36" s="30">
        <f t="shared" si="20"/>
        <v>-3.438760580508204E-18</v>
      </c>
      <c r="AF36" s="30">
        <f t="shared" si="21"/>
        <v>4.1525016187588021E-8</v>
      </c>
      <c r="AG36" s="30">
        <f t="shared" si="22"/>
        <v>2.7575045887982771E-3</v>
      </c>
      <c r="AH36" s="30">
        <f t="shared" si="23"/>
        <v>5.9900361731655423E-2</v>
      </c>
      <c r="AI36" s="30">
        <f t="shared" si="24"/>
        <v>-2.6657756313455991E-9</v>
      </c>
      <c r="AJ36" s="30">
        <f t="shared" si="25"/>
        <v>-3.438760580508204E-18</v>
      </c>
      <c r="AK36" s="30">
        <f t="shared" si="26"/>
        <v>4.5758095929465908E-8</v>
      </c>
      <c r="AL36" s="30">
        <f t="shared" si="27"/>
        <v>3.7117916032093222E-3</v>
      </c>
      <c r="AM36" s="30">
        <f t="shared" si="28"/>
        <v>5.3711791603209318E-2</v>
      </c>
      <c r="AN36" s="30">
        <f t="shared" si="29"/>
        <v>-2.6645462715270974E-9</v>
      </c>
      <c r="AO36" s="30">
        <f t="shared" si="30"/>
        <v>-3.438760580508204E-18</v>
      </c>
      <c r="AP36" s="30">
        <f t="shared" si="31"/>
        <v>5.0866846369500553E-8</v>
      </c>
      <c r="AQ36" s="30">
        <f t="shared" si="34"/>
        <v>4.8261224018527251E-3</v>
      </c>
      <c r="AR36" s="30">
        <f t="shared" si="35"/>
        <v>4.7683265258995584E-2</v>
      </c>
      <c r="AS36" s="30">
        <f t="shared" si="36"/>
        <v>-2.6631107353753071E-9</v>
      </c>
      <c r="AT36" s="30">
        <f t="shared" si="37"/>
        <v>-3.438760580508204E-18</v>
      </c>
      <c r="AU36" s="30">
        <f t="shared" si="32"/>
        <v>5.7112716366241653E-8</v>
      </c>
    </row>
    <row r="37" spans="1:47" x14ac:dyDescent="0.3">
      <c r="A37" s="39">
        <v>114.05208333333576</v>
      </c>
      <c r="B37">
        <v>38.5</v>
      </c>
      <c r="C37">
        <v>7.32</v>
      </c>
      <c r="D37" s="39"/>
      <c r="E37" s="39"/>
      <c r="F37" s="39"/>
      <c r="G37" s="39">
        <v>114</v>
      </c>
      <c r="H37" s="40">
        <f t="shared" si="4"/>
        <v>0.38500000000000001</v>
      </c>
      <c r="I37" s="41">
        <f t="shared" si="5"/>
        <v>7.32</v>
      </c>
      <c r="J37" s="39">
        <f t="shared" ref="J37:J41" si="44">$J$35+($J$42-$J$35)*(G37-$G$35)/($G$42-$G$35)</f>
        <v>844.87952655730305</v>
      </c>
      <c r="K37">
        <v>0.371</v>
      </c>
      <c r="L37">
        <v>7.32</v>
      </c>
      <c r="M37" s="29">
        <f t="shared" si="43"/>
        <v>6.4285714285714293E-2</v>
      </c>
      <c r="N37" s="29">
        <f t="shared" si="43"/>
        <v>5.7142857142857148E-2</v>
      </c>
      <c r="O37" s="29">
        <f t="shared" si="43"/>
        <v>4.9999999999999996E-2</v>
      </c>
      <c r="P37" s="29">
        <f t="shared" si="43"/>
        <v>4.2857142857142858E-2</v>
      </c>
      <c r="Q37" s="54">
        <v>0.38500000000000001</v>
      </c>
      <c r="R37" s="54">
        <v>7.32</v>
      </c>
      <c r="S37" s="55">
        <f t="shared" si="8"/>
        <v>7.394186923081624</v>
      </c>
      <c r="T37" s="55">
        <f t="shared" si="9"/>
        <v>7.3518755923417869</v>
      </c>
      <c r="U37" s="55">
        <f t="shared" si="10"/>
        <v>7.3057238170863243</v>
      </c>
      <c r="V37" s="55">
        <f t="shared" si="11"/>
        <v>7.2552073731030289</v>
      </c>
      <c r="W37" s="55">
        <f t="shared" si="12"/>
        <v>7.4020172671611961</v>
      </c>
      <c r="X37" s="41">
        <f t="shared" si="13"/>
        <v>7.3828319317738824</v>
      </c>
      <c r="Y37" s="41">
        <f t="shared" si="14"/>
        <v>7.3330992879683388</v>
      </c>
      <c r="Z37" s="41">
        <f t="shared" si="15"/>
        <v>7.2765410353773152</v>
      </c>
      <c r="AA37" s="41">
        <f t="shared" si="16"/>
        <v>7.2110420569256712</v>
      </c>
      <c r="AB37" s="30">
        <f t="shared" si="17"/>
        <v>1.7013798156925205E-3</v>
      </c>
      <c r="AC37" s="30">
        <f t="shared" si="18"/>
        <v>6.598709410140681E-2</v>
      </c>
      <c r="AD37" s="30">
        <f t="shared" si="19"/>
        <v>-2.5799470785604644E-9</v>
      </c>
      <c r="AE37" s="30">
        <f t="shared" si="20"/>
        <v>-3.3264392550142175E-18</v>
      </c>
      <c r="AF37" s="30">
        <f t="shared" si="21"/>
        <v>4.0347169882919445E-8</v>
      </c>
      <c r="AG37" s="30">
        <f t="shared" si="22"/>
        <v>2.522781492302042E-3</v>
      </c>
      <c r="AH37" s="30">
        <f t="shared" si="23"/>
        <v>5.9665638635159189E-2</v>
      </c>
      <c r="AI37" s="30">
        <f t="shared" si="24"/>
        <v>-2.578888908218812E-9</v>
      </c>
      <c r="AJ37" s="30">
        <f t="shared" si="25"/>
        <v>-3.3264392550142175E-18</v>
      </c>
      <c r="AK37" s="30">
        <f t="shared" si="26"/>
        <v>4.4475865443955962E-8</v>
      </c>
      <c r="AL37" s="30">
        <f t="shared" si="27"/>
        <v>3.4731482012170956E-3</v>
      </c>
      <c r="AM37" s="30">
        <f t="shared" si="28"/>
        <v>5.347314820121709E-2</v>
      </c>
      <c r="AN37" s="30">
        <f t="shared" si="29"/>
        <v>-2.5776645987321081E-9</v>
      </c>
      <c r="AO37" s="30">
        <f t="shared" si="30"/>
        <v>-3.3264392550142175E-18</v>
      </c>
      <c r="AP37" s="30">
        <f t="shared" si="31"/>
        <v>4.9462513625948181E-8</v>
      </c>
      <c r="AQ37" s="30">
        <f t="shared" si="34"/>
        <v>4.585514907112515E-3</v>
      </c>
      <c r="AR37" s="30">
        <f t="shared" si="35"/>
        <v>4.7442657764255373E-2</v>
      </c>
      <c r="AS37" s="30">
        <f t="shared" si="36"/>
        <v>-2.5762315928219202E-9</v>
      </c>
      <c r="AT37" s="30">
        <f t="shared" si="37"/>
        <v>-3.3264392550142175E-18</v>
      </c>
      <c r="AU37" s="30">
        <f t="shared" si="32"/>
        <v>5.5563887956626326E-8</v>
      </c>
    </row>
    <row r="38" spans="1:47" x14ac:dyDescent="0.3">
      <c r="A38" s="39">
        <v>115.02777777778101</v>
      </c>
      <c r="B38">
        <v>36.6</v>
      </c>
      <c r="C38">
        <v>7.32</v>
      </c>
      <c r="D38" s="39">
        <v>35.200000000000003</v>
      </c>
      <c r="E38" s="39"/>
      <c r="F38" s="39"/>
      <c r="G38" s="39">
        <v>115</v>
      </c>
      <c r="H38" s="40">
        <f t="shared" si="4"/>
        <v>0.36599999999999999</v>
      </c>
      <c r="I38" s="41">
        <f t="shared" si="5"/>
        <v>7.32</v>
      </c>
      <c r="J38" s="39">
        <f t="shared" si="44"/>
        <v>833.21604035066048</v>
      </c>
      <c r="K38">
        <v>0.36299999999999999</v>
      </c>
      <c r="L38">
        <v>7.32</v>
      </c>
      <c r="M38" s="29">
        <f t="shared" si="43"/>
        <v>6.4285714285714293E-2</v>
      </c>
      <c r="N38" s="29">
        <f t="shared" si="43"/>
        <v>5.7142857142857148E-2</v>
      </c>
      <c r="O38" s="29">
        <f t="shared" si="43"/>
        <v>4.9999999999999996E-2</v>
      </c>
      <c r="P38" s="29">
        <f t="shared" si="43"/>
        <v>4.2857142857142858E-2</v>
      </c>
      <c r="Q38" s="54">
        <v>0.36599999999999999</v>
      </c>
      <c r="R38" s="54">
        <v>7.32</v>
      </c>
      <c r="S38" s="55">
        <f t="shared" si="8"/>
        <v>7.4132183721054865</v>
      </c>
      <c r="T38" s="55">
        <f t="shared" si="9"/>
        <v>7.3706698528061292</v>
      </c>
      <c r="U38" s="55">
        <f t="shared" si="10"/>
        <v>7.3242294508801882</v>
      </c>
      <c r="V38" s="55">
        <f t="shared" si="11"/>
        <v>7.2733687773208002</v>
      </c>
      <c r="W38" s="55">
        <f t="shared" si="12"/>
        <v>7.4233103057379317</v>
      </c>
      <c r="X38" s="41">
        <f t="shared" si="13"/>
        <v>7.4041528429091867</v>
      </c>
      <c r="Y38" s="41">
        <f t="shared" si="14"/>
        <v>7.3544875951892115</v>
      </c>
      <c r="Z38" s="41">
        <f t="shared" si="15"/>
        <v>7.2979980753625791</v>
      </c>
      <c r="AA38" s="41">
        <f t="shared" si="16"/>
        <v>7.2325692111388697</v>
      </c>
      <c r="AB38" s="30">
        <f t="shared" si="17"/>
        <v>1.3546284618094174E-3</v>
      </c>
      <c r="AC38" s="30">
        <f t="shared" si="18"/>
        <v>6.5640342747523714E-2</v>
      </c>
      <c r="AD38" s="30">
        <f t="shared" si="19"/>
        <v>-2.4529635503780543E-9</v>
      </c>
      <c r="AE38" s="30">
        <f t="shared" si="20"/>
        <v>-3.1622773177537756E-18</v>
      </c>
      <c r="AF38" s="30">
        <f t="shared" si="21"/>
        <v>3.8617275270764636E-8</v>
      </c>
      <c r="AG38" s="30">
        <f t="shared" si="22"/>
        <v>2.1675635379990073E-3</v>
      </c>
      <c r="AH38" s="30">
        <f t="shared" si="23"/>
        <v>5.9310420680856152E-2</v>
      </c>
      <c r="AI38" s="30">
        <f t="shared" si="24"/>
        <v>-2.4519162871305975E-9</v>
      </c>
      <c r="AJ38" s="30">
        <f t="shared" si="25"/>
        <v>-3.1622773177537756E-18</v>
      </c>
      <c r="AK38" s="30">
        <f t="shared" si="26"/>
        <v>4.2592207265174508E-8</v>
      </c>
      <c r="AL38" s="30">
        <f t="shared" si="27"/>
        <v>3.1110120031825512E-3</v>
      </c>
      <c r="AM38" s="30">
        <f t="shared" si="28"/>
        <v>5.3111012003182551E-2</v>
      </c>
      <c r="AN38" s="30">
        <f t="shared" si="29"/>
        <v>-2.4507008900682795E-9</v>
      </c>
      <c r="AO38" s="30">
        <f t="shared" si="30"/>
        <v>-3.1622773177537756E-18</v>
      </c>
      <c r="AP38" s="30">
        <f t="shared" si="31"/>
        <v>4.7399149508515083E-8</v>
      </c>
      <c r="AQ38" s="30">
        <f t="shared" si="34"/>
        <v>4.2192292306781473E-3</v>
      </c>
      <c r="AR38" s="30">
        <f t="shared" si="35"/>
        <v>4.7076372087821006E-2</v>
      </c>
      <c r="AS38" s="30">
        <f t="shared" si="36"/>
        <v>-2.4492732297217797E-9</v>
      </c>
      <c r="AT38" s="30">
        <f t="shared" si="37"/>
        <v>-3.1622773177537756E-18</v>
      </c>
      <c r="AU38" s="30">
        <f t="shared" si="32"/>
        <v>5.3288221109866799E-8</v>
      </c>
    </row>
    <row r="39" spans="1:47" x14ac:dyDescent="0.3">
      <c r="A39" s="39">
        <v>116.01736111110949</v>
      </c>
      <c r="B39">
        <v>37.700000000000003</v>
      </c>
      <c r="C39">
        <v>7.31</v>
      </c>
      <c r="D39" s="39"/>
      <c r="E39" s="39"/>
      <c r="F39" s="39"/>
      <c r="G39" s="39">
        <v>116</v>
      </c>
      <c r="H39" s="40">
        <f t="shared" si="4"/>
        <v>0.377</v>
      </c>
      <c r="I39" s="41">
        <f t="shared" si="5"/>
        <v>7.31</v>
      </c>
      <c r="J39" s="39">
        <f t="shared" si="44"/>
        <v>821.55255414401779</v>
      </c>
      <c r="K39">
        <v>0.371</v>
      </c>
      <c r="L39">
        <v>7.29</v>
      </c>
      <c r="M39" s="29">
        <f t="shared" si="43"/>
        <v>6.4285714285714293E-2</v>
      </c>
      <c r="N39" s="29">
        <f t="shared" si="43"/>
        <v>5.7142857142857148E-2</v>
      </c>
      <c r="O39" s="29">
        <f t="shared" si="43"/>
        <v>4.9999999999999996E-2</v>
      </c>
      <c r="P39" s="29">
        <f t="shared" si="43"/>
        <v>4.2857142857142858E-2</v>
      </c>
      <c r="Q39" s="54">
        <v>0.377</v>
      </c>
      <c r="R39" s="54">
        <v>7.31</v>
      </c>
      <c r="S39" s="55">
        <f t="shared" si="8"/>
        <v>7.4020850188621239</v>
      </c>
      <c r="T39" s="55">
        <f t="shared" si="9"/>
        <v>7.3596757980881558</v>
      </c>
      <c r="U39" s="55">
        <f t="shared" si="10"/>
        <v>7.3134052480521436</v>
      </c>
      <c r="V39" s="55">
        <f t="shared" si="11"/>
        <v>7.2627476245834561</v>
      </c>
      <c r="W39" s="55">
        <f t="shared" si="12"/>
        <v>7.4108555991548375</v>
      </c>
      <c r="X39" s="41">
        <f t="shared" si="13"/>
        <v>7.3916816875133478</v>
      </c>
      <c r="Y39" s="41">
        <f t="shared" si="14"/>
        <v>7.3419766613740931</v>
      </c>
      <c r="Z39" s="41">
        <f t="shared" si="15"/>
        <v>7.2854465667995534</v>
      </c>
      <c r="AA39" s="41">
        <f t="shared" si="16"/>
        <v>7.2199763045684033</v>
      </c>
      <c r="AB39" s="30">
        <f t="shared" si="17"/>
        <v>1.5570179979179702E-3</v>
      </c>
      <c r="AC39" s="30">
        <f t="shared" si="18"/>
        <v>6.5842732283632258E-2</v>
      </c>
      <c r="AD39" s="30">
        <f t="shared" si="19"/>
        <v>-2.5264782187301893E-9</v>
      </c>
      <c r="AE39" s="30">
        <f t="shared" si="20"/>
        <v>-3.2573184393256103E-18</v>
      </c>
      <c r="AF39" s="30">
        <f t="shared" si="21"/>
        <v>3.9620046520624144E-8</v>
      </c>
      <c r="AG39" s="30">
        <f t="shared" si="22"/>
        <v>2.3750168125968784E-3</v>
      </c>
      <c r="AH39" s="30">
        <f t="shared" si="23"/>
        <v>5.9517873955454027E-2</v>
      </c>
      <c r="AI39" s="30">
        <f t="shared" si="24"/>
        <v>-2.5254244321238936E-9</v>
      </c>
      <c r="AJ39" s="30">
        <f t="shared" si="25"/>
        <v>-3.2573184393256103E-18</v>
      </c>
      <c r="AK39" s="30">
        <f t="shared" si="26"/>
        <v>4.3684181405354569E-8</v>
      </c>
      <c r="AL39" s="30">
        <f t="shared" si="27"/>
        <v>3.3226500220525424E-3</v>
      </c>
      <c r="AM39" s="30">
        <f t="shared" si="28"/>
        <v>5.332265002205254E-2</v>
      </c>
      <c r="AN39" s="30">
        <f t="shared" si="29"/>
        <v>-2.5242036440666429E-9</v>
      </c>
      <c r="AO39" s="30">
        <f t="shared" si="30"/>
        <v>-3.2573184393256103E-18</v>
      </c>
      <c r="AP39" s="30">
        <f t="shared" si="31"/>
        <v>4.859535420060896E-8</v>
      </c>
      <c r="AQ39" s="30">
        <f t="shared" si="34"/>
        <v>4.4334637341137441E-3</v>
      </c>
      <c r="AR39" s="30">
        <f t="shared" si="35"/>
        <v>4.7290606591256598E-2</v>
      </c>
      <c r="AS39" s="30">
        <f t="shared" si="36"/>
        <v>-2.5227726388000655E-9</v>
      </c>
      <c r="AT39" s="30">
        <f t="shared" si="37"/>
        <v>-3.2573184393256103E-18</v>
      </c>
      <c r="AU39" s="30">
        <f t="shared" si="32"/>
        <v>5.4607510181448689E-8</v>
      </c>
    </row>
    <row r="40" spans="1:47" x14ac:dyDescent="0.3">
      <c r="A40" s="39">
        <v>117.0263888888876</v>
      </c>
      <c r="B40">
        <v>36.700000000000003</v>
      </c>
      <c r="C40">
        <v>7.37</v>
      </c>
      <c r="D40" s="39"/>
      <c r="E40" s="39"/>
      <c r="F40" s="39"/>
      <c r="G40" s="39">
        <v>117</v>
      </c>
      <c r="H40" s="40">
        <f t="shared" si="4"/>
        <v>0.36700000000000005</v>
      </c>
      <c r="I40" s="41">
        <f t="shared" si="5"/>
        <v>7.37</v>
      </c>
      <c r="J40" s="39">
        <f t="shared" si="44"/>
        <v>809.88906793737522</v>
      </c>
      <c r="K40">
        <v>0.37</v>
      </c>
      <c r="L40">
        <v>7.33</v>
      </c>
      <c r="M40" s="29">
        <f t="shared" si="43"/>
        <v>6.4285714285714293E-2</v>
      </c>
      <c r="N40" s="29">
        <f t="shared" si="43"/>
        <v>5.7142857142857148E-2</v>
      </c>
      <c r="O40" s="29">
        <f t="shared" si="43"/>
        <v>4.9999999999999996E-2</v>
      </c>
      <c r="P40" s="29">
        <f t="shared" si="43"/>
        <v>4.2857142857142858E-2</v>
      </c>
      <c r="Q40" s="54">
        <v>0.36699999999999999</v>
      </c>
      <c r="R40" s="54">
        <v>7.37</v>
      </c>
      <c r="S40" s="55">
        <f t="shared" si="8"/>
        <v>7.4121927363293025</v>
      </c>
      <c r="T40" s="55">
        <f t="shared" si="9"/>
        <v>7.3696571110068128</v>
      </c>
      <c r="U40" s="55">
        <f t="shared" si="10"/>
        <v>7.3232324722776081</v>
      </c>
      <c r="V40" s="55">
        <f t="shared" si="11"/>
        <v>7.2723906999017816</v>
      </c>
      <c r="W40" s="55">
        <f t="shared" si="12"/>
        <v>7.4221631533659709</v>
      </c>
      <c r="X40" s="41">
        <f t="shared" si="13"/>
        <v>7.4030041581452677</v>
      </c>
      <c r="Y40" s="41">
        <f t="shared" si="14"/>
        <v>7.3533352040041891</v>
      </c>
      <c r="Z40" s="41">
        <f t="shared" si="15"/>
        <v>7.2968419026574729</v>
      </c>
      <c r="AA40" s="41">
        <f t="shared" si="16"/>
        <v>7.2314091792438742</v>
      </c>
      <c r="AB40" s="30">
        <f t="shared" si="17"/>
        <v>1.3732172083890197E-3</v>
      </c>
      <c r="AC40" s="30">
        <f t="shared" si="18"/>
        <v>6.5658931494103318E-2</v>
      </c>
      <c r="AD40" s="30">
        <f t="shared" si="19"/>
        <v>-2.4596464576682695E-9</v>
      </c>
      <c r="AE40" s="30">
        <f t="shared" si="20"/>
        <v>-3.1709174197148513E-18</v>
      </c>
      <c r="AF40" s="30">
        <f t="shared" si="21"/>
        <v>3.8708582128458593E-8</v>
      </c>
      <c r="AG40" s="30">
        <f t="shared" si="22"/>
        <v>2.1866316533395123E-3</v>
      </c>
      <c r="AH40" s="30">
        <f t="shared" si="23"/>
        <v>5.9329488796196664E-2</v>
      </c>
      <c r="AI40" s="30">
        <f t="shared" si="24"/>
        <v>-2.4585985768742214E-9</v>
      </c>
      <c r="AJ40" s="30">
        <f t="shared" si="25"/>
        <v>-3.1709174197148513E-18</v>
      </c>
      <c r="AK40" s="30">
        <f t="shared" si="26"/>
        <v>4.2691644958275685E-8</v>
      </c>
      <c r="AL40" s="30">
        <f t="shared" si="27"/>
        <v>3.1304817008971993E-3</v>
      </c>
      <c r="AM40" s="30">
        <f t="shared" si="28"/>
        <v>5.3130481700897195E-2</v>
      </c>
      <c r="AN40" s="30">
        <f t="shared" si="29"/>
        <v>-2.4573826624735896E-9</v>
      </c>
      <c r="AO40" s="30">
        <f t="shared" si="30"/>
        <v>-3.1709174197148513E-18</v>
      </c>
      <c r="AP40" s="30">
        <f t="shared" si="31"/>
        <v>4.7508085316751473E-8</v>
      </c>
      <c r="AQ40" s="30">
        <f t="shared" si="34"/>
        <v>4.238957967571815E-3</v>
      </c>
      <c r="AR40" s="30">
        <f t="shared" si="35"/>
        <v>4.7096100824714673E-2</v>
      </c>
      <c r="AS40" s="30">
        <f t="shared" si="36"/>
        <v>-2.4559546684199836E-9</v>
      </c>
      <c r="AT40" s="30">
        <f t="shared" si="37"/>
        <v>-3.1709174197148513E-18</v>
      </c>
      <c r="AU40" s="30">
        <f t="shared" si="32"/>
        <v>5.3408367098191387E-8</v>
      </c>
    </row>
    <row r="41" spans="1:47" x14ac:dyDescent="0.3">
      <c r="A41" s="39">
        <v>118.02083333333576</v>
      </c>
      <c r="B41">
        <v>36.700000000000003</v>
      </c>
      <c r="C41">
        <v>7.36</v>
      </c>
      <c r="D41" s="39">
        <v>21.1</v>
      </c>
      <c r="E41" s="39"/>
      <c r="F41" s="39"/>
      <c r="G41" s="39">
        <v>118</v>
      </c>
      <c r="H41" s="40">
        <f t="shared" si="4"/>
        <v>0.36700000000000005</v>
      </c>
      <c r="I41" s="41">
        <f t="shared" si="5"/>
        <v>7.36</v>
      </c>
      <c r="J41" s="39">
        <f t="shared" si="44"/>
        <v>798.22558173073264</v>
      </c>
      <c r="K41">
        <v>0.36299999999999999</v>
      </c>
      <c r="L41">
        <v>7.33</v>
      </c>
      <c r="M41" s="29">
        <f t="shared" si="43"/>
        <v>6.4285714285714293E-2</v>
      </c>
      <c r="N41" s="29">
        <f t="shared" si="43"/>
        <v>5.7142857142857148E-2</v>
      </c>
      <c r="O41" s="29">
        <f t="shared" si="43"/>
        <v>4.9999999999999996E-2</v>
      </c>
      <c r="P41" s="29">
        <f t="shared" si="43"/>
        <v>4.2857142857142858E-2</v>
      </c>
      <c r="Q41" s="54">
        <v>0.36699999999999999</v>
      </c>
      <c r="R41" s="54">
        <v>7.36</v>
      </c>
      <c r="S41" s="55">
        <f t="shared" si="8"/>
        <v>7.4121927363293025</v>
      </c>
      <c r="T41" s="55">
        <f t="shared" si="9"/>
        <v>7.3696571110068128</v>
      </c>
      <c r="U41" s="55">
        <f t="shared" si="10"/>
        <v>7.3232324722776081</v>
      </c>
      <c r="V41" s="55">
        <f t="shared" si="11"/>
        <v>7.2723906999017816</v>
      </c>
      <c r="W41" s="55">
        <f t="shared" si="12"/>
        <v>7.4221631533659709</v>
      </c>
      <c r="X41" s="41">
        <f t="shared" si="13"/>
        <v>7.4030041581452677</v>
      </c>
      <c r="Y41" s="41">
        <f t="shared" si="14"/>
        <v>7.3533352040041891</v>
      </c>
      <c r="Z41" s="41">
        <f t="shared" si="15"/>
        <v>7.2968419026574729</v>
      </c>
      <c r="AA41" s="41">
        <f t="shared" si="16"/>
        <v>7.2314091792438742</v>
      </c>
      <c r="AB41" s="30">
        <f t="shared" si="17"/>
        <v>1.3732172083890197E-3</v>
      </c>
      <c r="AC41" s="30">
        <f t="shared" si="18"/>
        <v>6.5658931494103318E-2</v>
      </c>
      <c r="AD41" s="30">
        <f t="shared" si="19"/>
        <v>-2.4596464576682695E-9</v>
      </c>
      <c r="AE41" s="30">
        <f t="shared" si="20"/>
        <v>-3.1709174197148513E-18</v>
      </c>
      <c r="AF41" s="30">
        <f t="shared" si="21"/>
        <v>3.8708582128458593E-8</v>
      </c>
      <c r="AG41" s="30">
        <f t="shared" si="22"/>
        <v>2.1866316533395123E-3</v>
      </c>
      <c r="AH41" s="30">
        <f t="shared" si="23"/>
        <v>5.9329488796196664E-2</v>
      </c>
      <c r="AI41" s="30">
        <f t="shared" si="24"/>
        <v>-2.4585985768742214E-9</v>
      </c>
      <c r="AJ41" s="30">
        <f t="shared" si="25"/>
        <v>-3.1709174197148513E-18</v>
      </c>
      <c r="AK41" s="30">
        <f t="shared" si="26"/>
        <v>4.2691644958275685E-8</v>
      </c>
      <c r="AL41" s="30">
        <f t="shared" si="27"/>
        <v>3.1304817008971993E-3</v>
      </c>
      <c r="AM41" s="30">
        <f t="shared" si="28"/>
        <v>5.3130481700897195E-2</v>
      </c>
      <c r="AN41" s="30">
        <f t="shared" si="29"/>
        <v>-2.4573826624735896E-9</v>
      </c>
      <c r="AO41" s="30">
        <f t="shared" si="30"/>
        <v>-3.1709174197148513E-18</v>
      </c>
      <c r="AP41" s="30">
        <f t="shared" si="31"/>
        <v>4.7508085316751473E-8</v>
      </c>
      <c r="AQ41" s="30">
        <f t="shared" si="34"/>
        <v>4.238957967571815E-3</v>
      </c>
      <c r="AR41" s="30">
        <f t="shared" si="35"/>
        <v>4.7096100824714673E-2</v>
      </c>
      <c r="AS41" s="30">
        <f t="shared" si="36"/>
        <v>-2.4559546684199836E-9</v>
      </c>
      <c r="AT41" s="30">
        <f t="shared" si="37"/>
        <v>-3.1709174197148513E-18</v>
      </c>
      <c r="AU41" s="30">
        <f t="shared" si="32"/>
        <v>5.3408367098191387E-8</v>
      </c>
    </row>
    <row r="42" spans="1:47" x14ac:dyDescent="0.3">
      <c r="A42" s="39">
        <v>119.01736111110949</v>
      </c>
      <c r="B42">
        <v>37.4</v>
      </c>
      <c r="C42">
        <v>7.31</v>
      </c>
      <c r="D42" s="39"/>
      <c r="E42" s="39">
        <v>778.86809411764705</v>
      </c>
      <c r="F42" s="39">
        <v>794.25609693053309</v>
      </c>
      <c r="G42" s="39">
        <v>119</v>
      </c>
      <c r="H42" s="40">
        <f t="shared" si="4"/>
        <v>0.374</v>
      </c>
      <c r="I42" s="41">
        <f t="shared" si="5"/>
        <v>7.31</v>
      </c>
      <c r="J42" s="42">
        <f>AVERAGE(E42:F42)</f>
        <v>786.56209552409007</v>
      </c>
      <c r="K42">
        <v>0.39300000000000002</v>
      </c>
      <c r="L42">
        <v>7.29</v>
      </c>
      <c r="M42" s="29">
        <f t="shared" si="43"/>
        <v>6.4285714285714293E-2</v>
      </c>
      <c r="N42" s="29">
        <f t="shared" si="43"/>
        <v>5.7142857142857148E-2</v>
      </c>
      <c r="O42" s="29">
        <f t="shared" si="43"/>
        <v>4.9999999999999996E-2</v>
      </c>
      <c r="P42" s="29">
        <f t="shared" si="43"/>
        <v>4.2857142857142858E-2</v>
      </c>
      <c r="Q42" s="54">
        <v>0.374</v>
      </c>
      <c r="R42" s="54">
        <v>7.31</v>
      </c>
      <c r="S42" s="55">
        <f t="shared" si="8"/>
        <v>7.4050893655969556</v>
      </c>
      <c r="T42" s="55">
        <f t="shared" si="9"/>
        <v>7.3626427021684018</v>
      </c>
      <c r="U42" s="55">
        <f t="shared" si="10"/>
        <v>7.316326593100146</v>
      </c>
      <c r="V42" s="55">
        <f t="shared" si="11"/>
        <v>7.265614639179546</v>
      </c>
      <c r="W42" s="55">
        <f t="shared" si="12"/>
        <v>7.4142169974246928</v>
      </c>
      <c r="X42" s="41">
        <f t="shared" si="13"/>
        <v>7.3950474844313767</v>
      </c>
      <c r="Y42" s="41">
        <f t="shared" si="14"/>
        <v>7.3453530941875709</v>
      </c>
      <c r="Z42" s="41">
        <f t="shared" si="15"/>
        <v>7.2888338463434597</v>
      </c>
      <c r="AA42" s="41">
        <f t="shared" si="16"/>
        <v>7.2233746487367103</v>
      </c>
      <c r="AB42" s="30">
        <f t="shared" si="17"/>
        <v>1.5022728450102998E-3</v>
      </c>
      <c r="AC42" s="30">
        <f t="shared" si="18"/>
        <v>6.578798713072459E-2</v>
      </c>
      <c r="AD42" s="30">
        <f t="shared" si="19"/>
        <v>-2.5064281814448903E-9</v>
      </c>
      <c r="AE42" s="30">
        <f t="shared" si="20"/>
        <v>-3.2313981334423824E-18</v>
      </c>
      <c r="AF42" s="30">
        <f t="shared" si="21"/>
        <v>3.9346910224369048E-8</v>
      </c>
      <c r="AG42" s="30">
        <f t="shared" si="22"/>
        <v>2.318935723837403E-3</v>
      </c>
      <c r="AH42" s="30">
        <f t="shared" si="23"/>
        <v>5.9461792866694549E-2</v>
      </c>
      <c r="AI42" s="30">
        <f t="shared" si="24"/>
        <v>-2.505376115857357E-9</v>
      </c>
      <c r="AJ42" s="30">
        <f t="shared" si="25"/>
        <v>-3.2313981334423824E-18</v>
      </c>
      <c r="AK42" s="30">
        <f t="shared" si="26"/>
        <v>4.338676782927893E-8</v>
      </c>
      <c r="AL42" s="30">
        <f t="shared" si="27"/>
        <v>3.2654776802817703E-3</v>
      </c>
      <c r="AM42" s="30">
        <f t="shared" si="28"/>
        <v>5.3265477680281767E-2</v>
      </c>
      <c r="AN42" s="30">
        <f t="shared" si="29"/>
        <v>-2.5041567336063088E-9</v>
      </c>
      <c r="AO42" s="30">
        <f t="shared" si="30"/>
        <v>-3.2313981334423824E-18</v>
      </c>
      <c r="AP42" s="30">
        <f t="shared" si="31"/>
        <v>4.8269567431573834E-8</v>
      </c>
      <c r="AQ42" s="30">
        <f t="shared" si="34"/>
        <v>4.3756375612931898E-3</v>
      </c>
      <c r="AR42" s="30">
        <f t="shared" si="35"/>
        <v>4.7232780418436045E-2</v>
      </c>
      <c r="AS42" s="30">
        <f t="shared" si="36"/>
        <v>-2.502726570637288E-9</v>
      </c>
      <c r="AT42" s="30">
        <f t="shared" si="37"/>
        <v>-3.2313981334423824E-18</v>
      </c>
      <c r="AU42" s="30">
        <f t="shared" si="32"/>
        <v>5.4248203536205352E-8</v>
      </c>
    </row>
    <row r="43" spans="1:47" x14ac:dyDescent="0.3">
      <c r="A43" s="39">
        <v>120.0270833333343</v>
      </c>
      <c r="B43">
        <v>36.799999999999997</v>
      </c>
      <c r="C43">
        <v>7.35</v>
      </c>
      <c r="D43" s="39">
        <v>6.5</v>
      </c>
      <c r="E43" s="39"/>
      <c r="F43" s="39"/>
      <c r="G43" s="39">
        <v>120</v>
      </c>
      <c r="H43" s="40">
        <f t="shared" si="4"/>
        <v>0.36799999999999999</v>
      </c>
      <c r="I43" s="41">
        <f t="shared" si="5"/>
        <v>7.35</v>
      </c>
      <c r="J43" s="39">
        <f>$J$42+($J$48-$J$42)*(G43-$G$42)/($G$48-$G$42)</f>
        <v>771.11393005170271</v>
      </c>
      <c r="K43">
        <v>0.371</v>
      </c>
      <c r="L43">
        <v>7.3</v>
      </c>
      <c r="M43" s="29">
        <f t="shared" si="43"/>
        <v>6.4285714285714293E-2</v>
      </c>
      <c r="N43" s="29">
        <f t="shared" si="43"/>
        <v>5.7142857142857148E-2</v>
      </c>
      <c r="O43" s="29">
        <f t="shared" si="43"/>
        <v>4.9999999999999996E-2</v>
      </c>
      <c r="P43" s="29">
        <f t="shared" si="43"/>
        <v>4.2857142857142858E-2</v>
      </c>
      <c r="Q43" s="54">
        <v>0.36799999999999999</v>
      </c>
      <c r="R43" s="54">
        <v>7.35</v>
      </c>
      <c r="S43" s="55">
        <f t="shared" si="8"/>
        <v>7.4111698473823191</v>
      </c>
      <c r="T43" s="55">
        <f t="shared" si="9"/>
        <v>7.3686470693722699</v>
      </c>
      <c r="U43" s="55">
        <f t="shared" si="10"/>
        <v>7.3222381284588112</v>
      </c>
      <c r="V43" s="55">
        <f t="shared" si="11"/>
        <v>7.2714151673174552</v>
      </c>
      <c r="W43" s="55">
        <f t="shared" si="12"/>
        <v>7.4210190294490914</v>
      </c>
      <c r="X43" s="41">
        <f t="shared" si="13"/>
        <v>7.4018585094104674</v>
      </c>
      <c r="Y43" s="41">
        <f t="shared" si="14"/>
        <v>7.3521858672928841</v>
      </c>
      <c r="Z43" s="41">
        <f t="shared" si="15"/>
        <v>7.2956888034278808</v>
      </c>
      <c r="AA43" s="41">
        <f t="shared" si="16"/>
        <v>7.2302522404088174</v>
      </c>
      <c r="AB43" s="30">
        <f t="shared" si="17"/>
        <v>1.3917676615912522E-3</v>
      </c>
      <c r="AC43" s="30">
        <f t="shared" si="18"/>
        <v>6.5677481947305549E-2</v>
      </c>
      <c r="AD43" s="30">
        <f t="shared" si="19"/>
        <v>-2.466329414289911E-9</v>
      </c>
      <c r="AE43" s="30">
        <f t="shared" si="20"/>
        <v>-3.179557521675927E-18</v>
      </c>
      <c r="AF43" s="30">
        <f t="shared" si="21"/>
        <v>3.879985947005723E-8</v>
      </c>
      <c r="AG43" s="30">
        <f t="shared" si="22"/>
        <v>2.2056576062089812E-3</v>
      </c>
      <c r="AH43" s="30">
        <f t="shared" si="23"/>
        <v>5.9348514749066127E-2</v>
      </c>
      <c r="AI43" s="30">
        <f t="shared" si="24"/>
        <v>-2.46528092093363E-9</v>
      </c>
      <c r="AJ43" s="30">
        <f t="shared" si="25"/>
        <v>-3.179557521675927E-18</v>
      </c>
      <c r="AK43" s="30">
        <f t="shared" si="26"/>
        <v>4.2791048754966049E-8</v>
      </c>
      <c r="AL43" s="30">
        <f t="shared" si="27"/>
        <v>3.1499049278348569E-3</v>
      </c>
      <c r="AM43" s="30">
        <f t="shared" si="28"/>
        <v>5.3149904927834855E-2</v>
      </c>
      <c r="AN43" s="30">
        <f t="shared" si="29"/>
        <v>-2.4640644947448579E-9</v>
      </c>
      <c r="AO43" s="30">
        <f t="shared" si="30"/>
        <v>-3.179557521675927E-18</v>
      </c>
      <c r="AP43" s="30">
        <f t="shared" si="31"/>
        <v>4.7616982604100956E-8</v>
      </c>
      <c r="AQ43" s="30">
        <f t="shared" si="34"/>
        <v>4.2586355385678849E-3</v>
      </c>
      <c r="AR43" s="30">
        <f t="shared" si="35"/>
        <v>4.7115778395710739E-2</v>
      </c>
      <c r="AS43" s="30">
        <f t="shared" si="36"/>
        <v>-2.4626361730326325E-9</v>
      </c>
      <c r="AT43" s="30">
        <f t="shared" si="37"/>
        <v>-3.179557521675927E-18</v>
      </c>
      <c r="AU43" s="30">
        <f t="shared" si="32"/>
        <v>5.3528470311381261E-8</v>
      </c>
    </row>
    <row r="44" spans="1:47" x14ac:dyDescent="0.3">
      <c r="A44" s="39">
        <v>121.0090277777781</v>
      </c>
      <c r="B44">
        <v>37.299999999999997</v>
      </c>
      <c r="C44">
        <v>7.3</v>
      </c>
      <c r="D44" s="39"/>
      <c r="E44" s="39"/>
      <c r="F44" s="39"/>
      <c r="G44" s="39">
        <v>121</v>
      </c>
      <c r="H44" s="40">
        <f t="shared" si="4"/>
        <v>0.373</v>
      </c>
      <c r="I44" s="41">
        <f t="shared" si="5"/>
        <v>7.3</v>
      </c>
      <c r="J44" s="39">
        <f t="shared" ref="J44:J47" si="45">$J$42+($J$48-$J$42)*(G44-$G$42)/($G$48-$G$42)</f>
        <v>755.66576457931535</v>
      </c>
      <c r="K44">
        <v>0.36399999999999999</v>
      </c>
      <c r="L44">
        <v>7.25</v>
      </c>
      <c r="M44" s="29">
        <f t="shared" si="43"/>
        <v>6.4285714285714293E-2</v>
      </c>
      <c r="N44" s="29">
        <f t="shared" si="43"/>
        <v>5.7142857142857148E-2</v>
      </c>
      <c r="O44" s="29">
        <f t="shared" si="43"/>
        <v>4.9999999999999996E-2</v>
      </c>
      <c r="P44" s="29">
        <f t="shared" si="43"/>
        <v>4.2857142857142858E-2</v>
      </c>
      <c r="Q44" s="54">
        <v>0.373</v>
      </c>
      <c r="R44" s="54">
        <v>7.3</v>
      </c>
      <c r="S44" s="55">
        <f t="shared" si="8"/>
        <v>7.4060960843397279</v>
      </c>
      <c r="T44" s="55">
        <f t="shared" si="9"/>
        <v>7.3636368495938678</v>
      </c>
      <c r="U44" s="55">
        <f t="shared" si="10"/>
        <v>7.3173054282790746</v>
      </c>
      <c r="V44" s="55">
        <f t="shared" si="11"/>
        <v>7.2665751920693245</v>
      </c>
      <c r="W44" s="55">
        <f t="shared" si="12"/>
        <v>7.4153432818037048</v>
      </c>
      <c r="X44" s="41">
        <f t="shared" si="13"/>
        <v>7.3961752493425754</v>
      </c>
      <c r="Y44" s="41">
        <f t="shared" si="14"/>
        <v>7.3464844392473916</v>
      </c>
      <c r="Z44" s="41">
        <f t="shared" si="15"/>
        <v>7.2899688428636775</v>
      </c>
      <c r="AA44" s="41">
        <f t="shared" si="16"/>
        <v>7.2245133704283724</v>
      </c>
      <c r="AB44" s="30">
        <f t="shared" si="17"/>
        <v>1.4839496719790896E-3</v>
      </c>
      <c r="AC44" s="30">
        <f t="shared" si="18"/>
        <v>6.5769663957693389E-2</v>
      </c>
      <c r="AD44" s="30">
        <f t="shared" si="19"/>
        <v>-2.4997449320296706E-9</v>
      </c>
      <c r="AE44" s="30">
        <f t="shared" si="20"/>
        <v>-3.2227580314813071E-18</v>
      </c>
      <c r="AF44" s="30">
        <f t="shared" si="21"/>
        <v>3.9255807531309991E-8</v>
      </c>
      <c r="AG44" s="30">
        <f t="shared" si="22"/>
        <v>2.3001598216237156E-3</v>
      </c>
      <c r="AH44" s="30">
        <f t="shared" si="23"/>
        <v>5.9443016964480865E-2</v>
      </c>
      <c r="AI44" s="30">
        <f t="shared" si="24"/>
        <v>-2.4986934496703036E-9</v>
      </c>
      <c r="AJ44" s="30">
        <f t="shared" si="25"/>
        <v>-3.2227580314813071E-18</v>
      </c>
      <c r="AK44" s="30">
        <f t="shared" si="26"/>
        <v>4.3287564373815184E-8</v>
      </c>
      <c r="AL44" s="30">
        <f t="shared" si="27"/>
        <v>3.2463298060195623E-3</v>
      </c>
      <c r="AM44" s="30">
        <f t="shared" si="28"/>
        <v>5.3246329806019559E-2</v>
      </c>
      <c r="AN44" s="30">
        <f t="shared" si="29"/>
        <v>-2.4974745466120802E-9</v>
      </c>
      <c r="AO44" s="30">
        <f t="shared" si="30"/>
        <v>-3.2227580314813071E-18</v>
      </c>
      <c r="AP44" s="30">
        <f t="shared" si="31"/>
        <v>4.8160897513597746E-8</v>
      </c>
      <c r="AQ44" s="30">
        <f t="shared" si="34"/>
        <v>4.3562628394294397E-3</v>
      </c>
      <c r="AR44" s="30">
        <f t="shared" si="35"/>
        <v>4.72134056965723E-2</v>
      </c>
      <c r="AS44" s="30">
        <f t="shared" si="36"/>
        <v>-2.4960446758793805E-9</v>
      </c>
      <c r="AT44" s="30">
        <f t="shared" si="37"/>
        <v>-3.2227580314813071E-18</v>
      </c>
      <c r="AU44" s="30">
        <f t="shared" si="32"/>
        <v>5.4128352403054784E-8</v>
      </c>
    </row>
    <row r="45" spans="1:47" x14ac:dyDescent="0.3">
      <c r="A45" s="39">
        <v>122.05555555555475</v>
      </c>
      <c r="B45">
        <v>37.799999999999997</v>
      </c>
      <c r="C45">
        <v>7.26</v>
      </c>
      <c r="D45" s="39"/>
      <c r="E45" s="39"/>
      <c r="F45" s="39"/>
      <c r="G45" s="39">
        <v>122</v>
      </c>
      <c r="H45" s="40">
        <f t="shared" si="4"/>
        <v>0.37799999999999995</v>
      </c>
      <c r="I45" s="41">
        <f t="shared" si="5"/>
        <v>7.26</v>
      </c>
      <c r="J45" s="39">
        <f t="shared" si="45"/>
        <v>740.21759910692799</v>
      </c>
      <c r="K45">
        <v>0.377</v>
      </c>
      <c r="L45">
        <v>7.29</v>
      </c>
      <c r="M45" s="29">
        <f t="shared" si="43"/>
        <v>6.4285714285714293E-2</v>
      </c>
      <c r="N45" s="29">
        <f t="shared" si="43"/>
        <v>5.7142857142857148E-2</v>
      </c>
      <c r="O45" s="29">
        <f t="shared" si="43"/>
        <v>4.9999999999999996E-2</v>
      </c>
      <c r="P45" s="29">
        <f t="shared" si="43"/>
        <v>4.2857142857142858E-2</v>
      </c>
      <c r="Q45" s="54">
        <v>0.378</v>
      </c>
      <c r="R45" s="54">
        <v>7.26</v>
      </c>
      <c r="S45" s="55">
        <f t="shared" si="8"/>
        <v>7.4010887929119216</v>
      </c>
      <c r="T45" s="55">
        <f t="shared" si="9"/>
        <v>7.3586919632093704</v>
      </c>
      <c r="U45" s="55">
        <f t="shared" si="10"/>
        <v>7.3124364746451702</v>
      </c>
      <c r="V45" s="55">
        <f t="shared" si="11"/>
        <v>7.2617967908236025</v>
      </c>
      <c r="W45" s="55">
        <f t="shared" si="12"/>
        <v>7.4097409013366526</v>
      </c>
      <c r="X45" s="41">
        <f t="shared" si="13"/>
        <v>7.3905655376224315</v>
      </c>
      <c r="Y45" s="41">
        <f t="shared" si="14"/>
        <v>7.3408570006114298</v>
      </c>
      <c r="Z45" s="41">
        <f t="shared" si="15"/>
        <v>7.2843233259036433</v>
      </c>
      <c r="AA45" s="41">
        <f t="shared" si="16"/>
        <v>7.2188494119700932</v>
      </c>
      <c r="AB45" s="30">
        <f t="shared" si="17"/>
        <v>1.5751919768544702E-3</v>
      </c>
      <c r="AC45" s="30">
        <f t="shared" si="18"/>
        <v>6.5860906262568769E-2</v>
      </c>
      <c r="AD45" s="30">
        <f t="shared" si="19"/>
        <v>-2.5331616603446348E-9</v>
      </c>
      <c r="AE45" s="30">
        <f t="shared" si="20"/>
        <v>-3.2659585412866864E-18</v>
      </c>
      <c r="AF45" s="30">
        <f t="shared" si="21"/>
        <v>3.9711035067305713E-8</v>
      </c>
      <c r="AG45" s="30">
        <f t="shared" si="22"/>
        <v>2.3936287541036117E-3</v>
      </c>
      <c r="AH45" s="30">
        <f t="shared" si="23"/>
        <v>5.9536485896960763E-2</v>
      </c>
      <c r="AI45" s="30">
        <f t="shared" si="24"/>
        <v>-2.5321073095332543E-9</v>
      </c>
      <c r="AJ45" s="30">
        <f t="shared" si="25"/>
        <v>-3.2659585412866864E-18</v>
      </c>
      <c r="AK45" s="30">
        <f t="shared" si="26"/>
        <v>4.3783254132068997E-8</v>
      </c>
      <c r="AL45" s="30">
        <f t="shared" si="27"/>
        <v>3.3416175769302547E-3</v>
      </c>
      <c r="AM45" s="30">
        <f t="shared" si="28"/>
        <v>5.3341617576930248E-2</v>
      </c>
      <c r="AN45" s="30">
        <f t="shared" si="29"/>
        <v>-2.5308860633572378E-9</v>
      </c>
      <c r="AO45" s="30">
        <f t="shared" si="30"/>
        <v>-3.2659585412866864E-18</v>
      </c>
      <c r="AP45" s="30">
        <f t="shared" si="31"/>
        <v>4.8703876035000868E-8</v>
      </c>
      <c r="AQ45" s="30">
        <f t="shared" si="34"/>
        <v>4.4526404309852066E-3</v>
      </c>
      <c r="AR45" s="30">
        <f t="shared" si="35"/>
        <v>4.7309783288128064E-2</v>
      </c>
      <c r="AS45" s="30">
        <f t="shared" si="36"/>
        <v>-2.5294547886635808E-9</v>
      </c>
      <c r="AT45" s="30">
        <f t="shared" si="37"/>
        <v>-3.2659585412866864E-18</v>
      </c>
      <c r="AU45" s="30">
        <f t="shared" si="32"/>
        <v>5.4727197506523238E-8</v>
      </c>
    </row>
    <row r="46" spans="1:47" x14ac:dyDescent="0.3">
      <c r="A46" s="39">
        <v>123.03472222221899</v>
      </c>
      <c r="B46">
        <v>37.700000000000003</v>
      </c>
      <c r="C46">
        <v>7.27</v>
      </c>
      <c r="D46" s="39"/>
      <c r="E46" s="39"/>
      <c r="F46" s="39"/>
      <c r="G46" s="39">
        <v>123</v>
      </c>
      <c r="H46" s="40">
        <f t="shared" si="4"/>
        <v>0.377</v>
      </c>
      <c r="I46" s="41">
        <f t="shared" si="5"/>
        <v>7.27</v>
      </c>
      <c r="J46" s="39">
        <f t="shared" si="45"/>
        <v>724.76943363454075</v>
      </c>
      <c r="K46">
        <v>0.374</v>
      </c>
      <c r="L46">
        <v>7.29</v>
      </c>
      <c r="M46" s="29">
        <f t="shared" si="43"/>
        <v>6.4285714285714293E-2</v>
      </c>
      <c r="N46" s="29">
        <f t="shared" si="43"/>
        <v>5.7142857142857148E-2</v>
      </c>
      <c r="O46" s="29">
        <f t="shared" si="43"/>
        <v>4.9999999999999996E-2</v>
      </c>
      <c r="P46" s="29">
        <f t="shared" si="43"/>
        <v>4.2857142857142858E-2</v>
      </c>
      <c r="Q46" s="54">
        <v>0.377</v>
      </c>
      <c r="R46" s="54">
        <v>7.27</v>
      </c>
      <c r="S46" s="55">
        <f t="shared" si="8"/>
        <v>7.4020850188621239</v>
      </c>
      <c r="T46" s="55">
        <f t="shared" si="9"/>
        <v>7.3596757980881558</v>
      </c>
      <c r="U46" s="55">
        <f t="shared" si="10"/>
        <v>7.3134052480521436</v>
      </c>
      <c r="V46" s="55">
        <f t="shared" si="11"/>
        <v>7.2627476245834561</v>
      </c>
      <c r="W46" s="55">
        <f t="shared" si="12"/>
        <v>7.4108555991548375</v>
      </c>
      <c r="X46" s="41">
        <f t="shared" si="13"/>
        <v>7.3916816875133478</v>
      </c>
      <c r="Y46" s="41">
        <f t="shared" si="14"/>
        <v>7.3419766613740931</v>
      </c>
      <c r="Z46" s="41">
        <f t="shared" si="15"/>
        <v>7.2854465667995534</v>
      </c>
      <c r="AA46" s="41">
        <f t="shared" si="16"/>
        <v>7.2199763045684033</v>
      </c>
      <c r="AB46" s="30">
        <f t="shared" si="17"/>
        <v>1.5570179979179702E-3</v>
      </c>
      <c r="AC46" s="30">
        <f t="shared" si="18"/>
        <v>6.5842732283632258E-2</v>
      </c>
      <c r="AD46" s="30">
        <f t="shared" si="19"/>
        <v>-2.5264782187301893E-9</v>
      </c>
      <c r="AE46" s="30">
        <f t="shared" si="20"/>
        <v>-3.2573184393256103E-18</v>
      </c>
      <c r="AF46" s="30">
        <f t="shared" si="21"/>
        <v>3.9620046520624144E-8</v>
      </c>
      <c r="AG46" s="30">
        <f t="shared" si="22"/>
        <v>2.3750168125968784E-3</v>
      </c>
      <c r="AH46" s="30">
        <f t="shared" si="23"/>
        <v>5.9517873955454027E-2</v>
      </c>
      <c r="AI46" s="30">
        <f t="shared" si="24"/>
        <v>-2.5254244321238936E-9</v>
      </c>
      <c r="AJ46" s="30">
        <f t="shared" si="25"/>
        <v>-3.2573184393256103E-18</v>
      </c>
      <c r="AK46" s="30">
        <f t="shared" si="26"/>
        <v>4.3684181405354569E-8</v>
      </c>
      <c r="AL46" s="30">
        <f t="shared" si="27"/>
        <v>3.3226500220525424E-3</v>
      </c>
      <c r="AM46" s="30">
        <f t="shared" si="28"/>
        <v>5.332265002205254E-2</v>
      </c>
      <c r="AN46" s="30">
        <f t="shared" si="29"/>
        <v>-2.5242036440666429E-9</v>
      </c>
      <c r="AO46" s="30">
        <f t="shared" si="30"/>
        <v>-3.2573184393256103E-18</v>
      </c>
      <c r="AP46" s="30">
        <f t="shared" si="31"/>
        <v>4.859535420060896E-8</v>
      </c>
      <c r="AQ46" s="30">
        <f t="shared" si="34"/>
        <v>4.4334637341137441E-3</v>
      </c>
      <c r="AR46" s="30">
        <f t="shared" si="35"/>
        <v>4.7290606591256598E-2</v>
      </c>
      <c r="AS46" s="30">
        <f t="shared" si="36"/>
        <v>-2.5227726388000655E-9</v>
      </c>
      <c r="AT46" s="30">
        <f t="shared" si="37"/>
        <v>-3.2573184393256103E-18</v>
      </c>
      <c r="AU46" s="30">
        <f t="shared" si="32"/>
        <v>5.4607510181448689E-8</v>
      </c>
    </row>
    <row r="47" spans="1:47" x14ac:dyDescent="0.3">
      <c r="A47" s="39">
        <v>124.03472222221899</v>
      </c>
      <c r="B47">
        <v>38.700000000000003</v>
      </c>
      <c r="C47">
        <v>7.31</v>
      </c>
      <c r="D47" s="39"/>
      <c r="E47" s="39"/>
      <c r="F47" s="39"/>
      <c r="G47" s="39">
        <v>124</v>
      </c>
      <c r="H47" s="40">
        <f t="shared" si="4"/>
        <v>0.38700000000000001</v>
      </c>
      <c r="I47" s="41">
        <f t="shared" si="5"/>
        <v>7.31</v>
      </c>
      <c r="J47" s="39">
        <f t="shared" si="45"/>
        <v>709.32126816215339</v>
      </c>
      <c r="K47">
        <v>0.39200000000000002</v>
      </c>
      <c r="L47">
        <v>7.29</v>
      </c>
      <c r="M47" s="29">
        <f t="shared" si="43"/>
        <v>6.4285714285714293E-2</v>
      </c>
      <c r="N47" s="29">
        <f t="shared" si="43"/>
        <v>5.7142857142857148E-2</v>
      </c>
      <c r="O47" s="29">
        <f t="shared" si="43"/>
        <v>4.9999999999999996E-2</v>
      </c>
      <c r="P47" s="29">
        <f t="shared" si="43"/>
        <v>4.2857142857142858E-2</v>
      </c>
      <c r="Q47" s="54">
        <v>0.38700000000000001</v>
      </c>
      <c r="R47" s="54">
        <v>7.31</v>
      </c>
      <c r="S47" s="55">
        <f t="shared" si="8"/>
        <v>7.3922376090307562</v>
      </c>
      <c r="T47" s="55">
        <f t="shared" si="9"/>
        <v>7.3499503139052269</v>
      </c>
      <c r="U47" s="55">
        <f t="shared" si="10"/>
        <v>7.3038276280949859</v>
      </c>
      <c r="V47" s="55">
        <f t="shared" si="11"/>
        <v>7.2533456582057365</v>
      </c>
      <c r="W47" s="55">
        <f t="shared" si="12"/>
        <v>7.3998355589358233</v>
      </c>
      <c r="X47" s="41">
        <f t="shared" si="13"/>
        <v>7.3806474350176483</v>
      </c>
      <c r="Y47" s="41">
        <f t="shared" si="14"/>
        <v>7.3309080508186506</v>
      </c>
      <c r="Z47" s="41">
        <f t="shared" si="15"/>
        <v>7.2743429275156535</v>
      </c>
      <c r="AA47" s="41">
        <f t="shared" si="16"/>
        <v>7.2088369437793576</v>
      </c>
      <c r="AB47" s="30">
        <f t="shared" si="17"/>
        <v>1.7371057700668643E-3</v>
      </c>
      <c r="AC47" s="30">
        <f t="shared" si="18"/>
        <v>6.6022820055781153E-2</v>
      </c>
      <c r="AD47" s="30">
        <f t="shared" si="19"/>
        <v>-2.593314763085084E-9</v>
      </c>
      <c r="AE47" s="30">
        <f t="shared" si="20"/>
        <v>-3.3437194589363697E-18</v>
      </c>
      <c r="AF47" s="30">
        <f t="shared" si="21"/>
        <v>4.0528673632142188E-8</v>
      </c>
      <c r="AG47" s="30">
        <f t="shared" si="22"/>
        <v>2.5593227366415487E-3</v>
      </c>
      <c r="AH47" s="30">
        <f t="shared" si="23"/>
        <v>5.9702179879498697E-2</v>
      </c>
      <c r="AI47" s="30">
        <f t="shared" si="24"/>
        <v>-2.5922555424464999E-9</v>
      </c>
      <c r="AJ47" s="30">
        <f t="shared" si="25"/>
        <v>-3.3437194589363697E-18</v>
      </c>
      <c r="AK47" s="30">
        <f t="shared" si="26"/>
        <v>4.4673469856339252E-8</v>
      </c>
      <c r="AL47" s="30">
        <f t="shared" si="27"/>
        <v>3.510333752774823E-3</v>
      </c>
      <c r="AM47" s="30">
        <f t="shared" si="28"/>
        <v>5.3510333752774822E-2</v>
      </c>
      <c r="AN47" s="30">
        <f t="shared" si="29"/>
        <v>-2.591030402931311E-9</v>
      </c>
      <c r="AO47" s="30">
        <f t="shared" si="30"/>
        <v>-3.3437194589363697E-18</v>
      </c>
      <c r="AP47" s="30">
        <f t="shared" si="31"/>
        <v>4.9678945854821809E-8</v>
      </c>
      <c r="AQ47" s="30">
        <f t="shared" si="34"/>
        <v>4.6230466789097544E-3</v>
      </c>
      <c r="AR47" s="30">
        <f t="shared" si="35"/>
        <v>4.7480189536052611E-2</v>
      </c>
      <c r="AS47" s="30">
        <f t="shared" si="36"/>
        <v>-2.5895969510030542E-9</v>
      </c>
      <c r="AT47" s="30">
        <f t="shared" si="37"/>
        <v>-3.3437194589363697E-18</v>
      </c>
      <c r="AU47" s="30">
        <f t="shared" si="32"/>
        <v>5.5802588099815912E-8</v>
      </c>
    </row>
    <row r="48" spans="1:47" x14ac:dyDescent="0.3">
      <c r="A48" s="39">
        <v>125.02152777777519</v>
      </c>
      <c r="B48">
        <v>37.6</v>
      </c>
      <c r="C48">
        <v>7.3</v>
      </c>
      <c r="D48" s="39">
        <v>18.899999999999999</v>
      </c>
      <c r="E48" s="39">
        <v>682.50312522686033</v>
      </c>
      <c r="F48" s="39">
        <v>705.24308015267184</v>
      </c>
      <c r="G48" s="39">
        <v>125</v>
      </c>
      <c r="H48" s="40">
        <f t="shared" si="4"/>
        <v>0.376</v>
      </c>
      <c r="I48" s="41">
        <f t="shared" si="5"/>
        <v>7.3</v>
      </c>
      <c r="J48" s="42">
        <f>AVERAGE(E48:F48)</f>
        <v>693.87310268976603</v>
      </c>
      <c r="K48">
        <v>0.38800000000000001</v>
      </c>
      <c r="L48">
        <v>7.28</v>
      </c>
      <c r="M48" s="29">
        <f t="shared" si="43"/>
        <v>6.4285714285714293E-2</v>
      </c>
      <c r="N48" s="29">
        <f t="shared" si="43"/>
        <v>5.7142857142857148E-2</v>
      </c>
      <c r="O48" s="29">
        <f t="shared" si="43"/>
        <v>4.9999999999999996E-2</v>
      </c>
      <c r="P48" s="29">
        <f t="shared" si="43"/>
        <v>4.2857142857142858E-2</v>
      </c>
      <c r="Q48" s="54">
        <v>0.376</v>
      </c>
      <c r="R48" s="54">
        <v>7.3</v>
      </c>
      <c r="S48" s="55">
        <f t="shared" si="8"/>
        <v>7.4030838469752398</v>
      </c>
      <c r="T48" s="55">
        <f t="shared" si="9"/>
        <v>7.3606621903465852</v>
      </c>
      <c r="U48" s="55">
        <f t="shared" si="10"/>
        <v>7.3143765166078261</v>
      </c>
      <c r="V48" s="55">
        <f t="shared" si="11"/>
        <v>7.2637008685656133</v>
      </c>
      <c r="W48" s="55">
        <f t="shared" si="12"/>
        <v>7.4119731711637895</v>
      </c>
      <c r="X48" s="41">
        <f t="shared" si="13"/>
        <v>7.3928007186323859</v>
      </c>
      <c r="Y48" s="41">
        <f t="shared" si="14"/>
        <v>7.3430992204941861</v>
      </c>
      <c r="Z48" s="41">
        <f t="shared" si="15"/>
        <v>7.2865727236873203</v>
      </c>
      <c r="AA48" s="41">
        <f t="shared" si="16"/>
        <v>7.2211061313206057</v>
      </c>
      <c r="AB48" s="30">
        <f t="shared" si="17"/>
        <v>1.5388068927313834E-3</v>
      </c>
      <c r="AC48" s="30">
        <f t="shared" si="18"/>
        <v>6.5824521178445672E-2</v>
      </c>
      <c r="AD48" s="30">
        <f t="shared" si="19"/>
        <v>-2.5197948249436185E-9</v>
      </c>
      <c r="AE48" s="30">
        <f t="shared" si="20"/>
        <v>-3.2486783373645346E-18</v>
      </c>
      <c r="AF48" s="30">
        <f t="shared" si="21"/>
        <v>3.9529029606054074E-8</v>
      </c>
      <c r="AG48" s="30">
        <f t="shared" si="22"/>
        <v>2.3563640836591687E-3</v>
      </c>
      <c r="AH48" s="30">
        <f t="shared" si="23"/>
        <v>5.9499221226516318E-2</v>
      </c>
      <c r="AI48" s="30">
        <f t="shared" si="24"/>
        <v>-2.5187416072589222E-9</v>
      </c>
      <c r="AJ48" s="30">
        <f t="shared" si="25"/>
        <v>-3.2486783373645346E-18</v>
      </c>
      <c r="AK48" s="30">
        <f t="shared" si="26"/>
        <v>4.3585076205210474E-8</v>
      </c>
      <c r="AL48" s="30">
        <f t="shared" si="27"/>
        <v>3.3036376275280173E-3</v>
      </c>
      <c r="AM48" s="30">
        <f t="shared" si="28"/>
        <v>5.3303637627528017E-2</v>
      </c>
      <c r="AN48" s="30">
        <f t="shared" si="29"/>
        <v>-2.5175212825407023E-9</v>
      </c>
      <c r="AO48" s="30">
        <f t="shared" si="30"/>
        <v>-3.2486783373645346E-18</v>
      </c>
      <c r="AP48" s="30">
        <f t="shared" si="31"/>
        <v>4.8486795602641827E-8</v>
      </c>
      <c r="AQ48" s="30">
        <f t="shared" si="34"/>
        <v>4.4142378170859368E-3</v>
      </c>
      <c r="AR48" s="30">
        <f t="shared" si="35"/>
        <v>4.7271380674228793E-2</v>
      </c>
      <c r="AS48" s="30">
        <f t="shared" si="36"/>
        <v>-2.516090552344394E-9</v>
      </c>
      <c r="AT48" s="30">
        <f t="shared" si="37"/>
        <v>-3.2486783373645346E-18</v>
      </c>
      <c r="AU48" s="30">
        <f t="shared" si="32"/>
        <v>5.4487782216275233E-8</v>
      </c>
    </row>
    <row r="49" spans="1:47" x14ac:dyDescent="0.3">
      <c r="A49" s="39">
        <v>126.01944444444234</v>
      </c>
      <c r="B49">
        <v>37.9</v>
      </c>
      <c r="C49">
        <v>7.29</v>
      </c>
      <c r="D49" s="39"/>
      <c r="E49" s="39"/>
      <c r="F49" s="39"/>
      <c r="G49" s="39">
        <v>126</v>
      </c>
      <c r="H49" s="40">
        <f t="shared" si="4"/>
        <v>0.379</v>
      </c>
      <c r="I49" s="41">
        <f t="shared" si="5"/>
        <v>7.29</v>
      </c>
      <c r="J49" s="39">
        <f>$J$48+($J$56-$J$48)*(G49-$G$48)/($G$56-$G$48)</f>
        <v>697.38011358737219</v>
      </c>
      <c r="K49">
        <v>0.378</v>
      </c>
      <c r="L49">
        <v>7.28</v>
      </c>
      <c r="M49" s="29">
        <f t="shared" ref="M49:P64" si="46">M48</f>
        <v>6.4285714285714293E-2</v>
      </c>
      <c r="N49" s="29">
        <f t="shared" si="46"/>
        <v>5.7142857142857148E-2</v>
      </c>
      <c r="O49" s="29">
        <f t="shared" si="46"/>
        <v>4.9999999999999996E-2</v>
      </c>
      <c r="P49" s="29">
        <f t="shared" si="46"/>
        <v>4.2857142857142858E-2</v>
      </c>
      <c r="Q49" s="54">
        <v>0.379</v>
      </c>
      <c r="R49" s="54">
        <v>7.29</v>
      </c>
      <c r="S49" s="55">
        <f t="shared" si="8"/>
        <v>7.4000951552865812</v>
      </c>
      <c r="T49" s="55">
        <f t="shared" si="9"/>
        <v>7.357710672056486</v>
      </c>
      <c r="U49" s="55">
        <f t="shared" si="10"/>
        <v>7.3114701830388782</v>
      </c>
      <c r="V49" s="55">
        <f t="shared" si="11"/>
        <v>7.26084835442198</v>
      </c>
      <c r="W49" s="55">
        <f t="shared" si="12"/>
        <v>7.4086290629356091</v>
      </c>
      <c r="X49" s="41">
        <f t="shared" si="13"/>
        <v>7.3894522541351675</v>
      </c>
      <c r="Y49" s="41">
        <f t="shared" si="14"/>
        <v>7.3397402232571665</v>
      </c>
      <c r="Z49" s="41">
        <f t="shared" si="15"/>
        <v>7.2832029859211342</v>
      </c>
      <c r="AA49" s="41">
        <f t="shared" si="16"/>
        <v>7.2177254383126535</v>
      </c>
      <c r="AB49" s="30">
        <f t="shared" si="17"/>
        <v>1.5933289435952915E-3</v>
      </c>
      <c r="AC49" s="30">
        <f t="shared" si="18"/>
        <v>6.5879043229309583E-2</v>
      </c>
      <c r="AD49" s="30">
        <f t="shared" si="19"/>
        <v>-2.5398451496400252E-9</v>
      </c>
      <c r="AE49" s="30">
        <f t="shared" si="20"/>
        <v>-3.2745986432477625E-18</v>
      </c>
      <c r="AF49" s="30">
        <f t="shared" si="21"/>
        <v>3.9801995357572593E-8</v>
      </c>
      <c r="AG49" s="30">
        <f t="shared" si="22"/>
        <v>2.4122000423463536E-3</v>
      </c>
      <c r="AH49" s="30">
        <f t="shared" si="23"/>
        <v>5.95550571852035E-2</v>
      </c>
      <c r="AI49" s="30">
        <f t="shared" si="24"/>
        <v>-2.5387902393141646E-9</v>
      </c>
      <c r="AJ49" s="30">
        <f t="shared" si="25"/>
        <v>-3.2745986432477625E-18</v>
      </c>
      <c r="AK49" s="30">
        <f t="shared" si="26"/>
        <v>4.3882294523201594E-8</v>
      </c>
      <c r="AL49" s="30">
        <f t="shared" si="27"/>
        <v>3.3605404510263261E-3</v>
      </c>
      <c r="AM49" s="30">
        <f t="shared" si="28"/>
        <v>5.3360540451026325E-2</v>
      </c>
      <c r="AN49" s="30">
        <f t="shared" si="29"/>
        <v>-2.53756854020783E-9</v>
      </c>
      <c r="AO49" s="30">
        <f t="shared" si="30"/>
        <v>-3.2745986432477625E-18</v>
      </c>
      <c r="AP49" s="30">
        <f t="shared" si="31"/>
        <v>4.8812361275596271E-8</v>
      </c>
      <c r="AQ49" s="30">
        <f t="shared" si="34"/>
        <v>4.4717680967946592E-3</v>
      </c>
      <c r="AR49" s="30">
        <f t="shared" si="35"/>
        <v>4.7328910953937514E-2</v>
      </c>
      <c r="AS49" s="30">
        <f t="shared" si="36"/>
        <v>-2.5361370016913401E-9</v>
      </c>
      <c r="AT49" s="30">
        <f t="shared" si="37"/>
        <v>-3.2745986432477625E-18</v>
      </c>
      <c r="AU49" s="30">
        <f t="shared" si="32"/>
        <v>5.4846844397102907E-8</v>
      </c>
    </row>
    <row r="50" spans="1:47" x14ac:dyDescent="0.3">
      <c r="A50" s="39">
        <v>127.0222222222219</v>
      </c>
      <c r="B50">
        <v>37.1</v>
      </c>
      <c r="C50">
        <v>7.24</v>
      </c>
      <c r="D50" s="39">
        <v>54.7</v>
      </c>
      <c r="E50" s="39"/>
      <c r="F50" s="39"/>
      <c r="G50" s="39">
        <v>127</v>
      </c>
      <c r="H50" s="40">
        <f t="shared" si="4"/>
        <v>0.371</v>
      </c>
      <c r="I50" s="41">
        <f t="shared" si="5"/>
        <v>7.24</v>
      </c>
      <c r="J50" s="39">
        <f t="shared" ref="J50:J55" si="47">$J$48+($J$56-$J$48)*(G50-$G$48)/($G$56-$G$48)</f>
        <v>700.88712448497836</v>
      </c>
      <c r="K50">
        <v>0.36499999999999999</v>
      </c>
      <c r="L50">
        <v>7.24</v>
      </c>
      <c r="M50" s="29">
        <f t="shared" si="46"/>
        <v>6.4285714285714293E-2</v>
      </c>
      <c r="N50" s="29">
        <f t="shared" si="46"/>
        <v>5.7142857142857148E-2</v>
      </c>
      <c r="O50" s="29">
        <f t="shared" si="46"/>
        <v>4.9999999999999996E-2</v>
      </c>
      <c r="P50" s="29">
        <f t="shared" si="46"/>
        <v>4.2857142857142858E-2</v>
      </c>
      <c r="Q50" s="54">
        <v>0.371</v>
      </c>
      <c r="R50" s="54">
        <v>7.24</v>
      </c>
      <c r="S50" s="55">
        <f t="shared" si="8"/>
        <v>7.4081175121295253</v>
      </c>
      <c r="T50" s="55">
        <f t="shared" si="9"/>
        <v>7.365632997978917</v>
      </c>
      <c r="U50" s="55">
        <f t="shared" si="10"/>
        <v>7.3192707614453418</v>
      </c>
      <c r="V50" s="55">
        <f t="shared" si="11"/>
        <v>7.2685036994717267</v>
      </c>
      <c r="W50" s="55">
        <f t="shared" si="12"/>
        <v>7.4176046692644908</v>
      </c>
      <c r="X50" s="41">
        <f t="shared" si="13"/>
        <v>7.3984396196583235</v>
      </c>
      <c r="Y50" s="41">
        <f t="shared" si="14"/>
        <v>7.3487560229109219</v>
      </c>
      <c r="Z50" s="41">
        <f t="shared" si="15"/>
        <v>7.2922477840792777</v>
      </c>
      <c r="AA50" s="41">
        <f t="shared" si="16"/>
        <v>7.2267998182699964</v>
      </c>
      <c r="AB50" s="30">
        <f t="shared" si="17"/>
        <v>1.4471904477127977E-3</v>
      </c>
      <c r="AC50" s="30">
        <f t="shared" si="18"/>
        <v>6.5732904733427092E-2</v>
      </c>
      <c r="AD50" s="30">
        <f t="shared" si="19"/>
        <v>-2.486378578614526E-9</v>
      </c>
      <c r="AE50" s="30">
        <f t="shared" si="20"/>
        <v>-3.2054778275591549E-18</v>
      </c>
      <c r="AF50" s="30">
        <f t="shared" si="21"/>
        <v>3.9073515571341713E-8</v>
      </c>
      <c r="AG50" s="30">
        <f t="shared" si="22"/>
        <v>2.2624838897217741E-3</v>
      </c>
      <c r="AH50" s="30">
        <f t="shared" si="23"/>
        <v>5.9405341032578919E-2</v>
      </c>
      <c r="AI50" s="30">
        <f t="shared" si="24"/>
        <v>-2.4853282772033598E-9</v>
      </c>
      <c r="AJ50" s="30">
        <f t="shared" si="25"/>
        <v>-3.2054778275591549E-18</v>
      </c>
      <c r="AK50" s="30">
        <f t="shared" si="26"/>
        <v>4.30890582226424E-8</v>
      </c>
      <c r="AL50" s="30">
        <f t="shared" si="27"/>
        <v>3.2078974465807554E-3</v>
      </c>
      <c r="AM50" s="30">
        <f t="shared" si="28"/>
        <v>5.3207897446580749E-2</v>
      </c>
      <c r="AN50" s="30">
        <f t="shared" si="29"/>
        <v>-2.4841103486125713E-9</v>
      </c>
      <c r="AO50" s="30">
        <f t="shared" si="30"/>
        <v>-3.2054778275591549E-18</v>
      </c>
      <c r="AP50" s="30">
        <f t="shared" si="31"/>
        <v>4.7943445142471029E-8</v>
      </c>
      <c r="AQ50" s="30">
        <f t="shared" si="34"/>
        <v>4.3173632425584987E-3</v>
      </c>
      <c r="AR50" s="30">
        <f t="shared" si="35"/>
        <v>4.7174506099701356E-2</v>
      </c>
      <c r="AS50" s="30">
        <f t="shared" si="36"/>
        <v>-2.4826810797982844E-9</v>
      </c>
      <c r="AT50" s="30">
        <f t="shared" si="37"/>
        <v>-3.2054778275591549E-18</v>
      </c>
      <c r="AU50" s="30">
        <f t="shared" si="32"/>
        <v>5.3888525494135977E-8</v>
      </c>
    </row>
    <row r="51" spans="1:47" x14ac:dyDescent="0.3">
      <c r="A51" s="39">
        <v>128.02291666666861</v>
      </c>
      <c r="B51">
        <v>38.5</v>
      </c>
      <c r="C51">
        <v>7.18</v>
      </c>
      <c r="D51" s="39"/>
      <c r="E51" s="39"/>
      <c r="F51" s="39"/>
      <c r="G51" s="39">
        <v>128</v>
      </c>
      <c r="H51" s="40">
        <f t="shared" si="4"/>
        <v>0.38500000000000001</v>
      </c>
      <c r="I51" s="41">
        <f t="shared" si="5"/>
        <v>7.18</v>
      </c>
      <c r="J51" s="39">
        <f t="shared" si="47"/>
        <v>704.39413538258441</v>
      </c>
      <c r="K51">
        <v>0.377</v>
      </c>
      <c r="L51">
        <v>7.23</v>
      </c>
      <c r="M51" s="29">
        <f t="shared" si="46"/>
        <v>6.4285714285714293E-2</v>
      </c>
      <c r="N51" s="29">
        <f t="shared" si="46"/>
        <v>5.7142857142857148E-2</v>
      </c>
      <c r="O51" s="29">
        <f t="shared" si="46"/>
        <v>4.9999999999999996E-2</v>
      </c>
      <c r="P51" s="29">
        <f t="shared" si="46"/>
        <v>4.2857142857142858E-2</v>
      </c>
      <c r="Q51" s="54">
        <v>0.38500000000000001</v>
      </c>
      <c r="R51" s="54">
        <v>7.18</v>
      </c>
      <c r="S51" s="55">
        <f t="shared" si="8"/>
        <v>7.394186923081624</v>
      </c>
      <c r="T51" s="55">
        <f t="shared" si="9"/>
        <v>7.3518755923417869</v>
      </c>
      <c r="U51" s="55">
        <f t="shared" si="10"/>
        <v>7.3057238170863243</v>
      </c>
      <c r="V51" s="55">
        <f t="shared" si="11"/>
        <v>7.2552073731030289</v>
      </c>
      <c r="W51" s="55">
        <f t="shared" si="12"/>
        <v>7.4020172671611961</v>
      </c>
      <c r="X51" s="41">
        <f t="shared" si="13"/>
        <v>7.3828319317738824</v>
      </c>
      <c r="Y51" s="41">
        <f t="shared" si="14"/>
        <v>7.3330992879683388</v>
      </c>
      <c r="Z51" s="41">
        <f t="shared" si="15"/>
        <v>7.2765410353773152</v>
      </c>
      <c r="AA51" s="41">
        <f t="shared" si="16"/>
        <v>7.2110420569256712</v>
      </c>
      <c r="AB51" s="30">
        <f t="shared" si="17"/>
        <v>1.7013798156925205E-3</v>
      </c>
      <c r="AC51" s="30">
        <f t="shared" si="18"/>
        <v>6.598709410140681E-2</v>
      </c>
      <c r="AD51" s="30">
        <f t="shared" si="19"/>
        <v>-2.5799470785604644E-9</v>
      </c>
      <c r="AE51" s="30">
        <f t="shared" si="20"/>
        <v>-3.3264392550142175E-18</v>
      </c>
      <c r="AF51" s="30">
        <f t="shared" si="21"/>
        <v>4.0347169882919445E-8</v>
      </c>
      <c r="AG51" s="30">
        <f t="shared" si="22"/>
        <v>2.522781492302042E-3</v>
      </c>
      <c r="AH51" s="30">
        <f t="shared" si="23"/>
        <v>5.9665638635159189E-2</v>
      </c>
      <c r="AI51" s="30">
        <f t="shared" si="24"/>
        <v>-2.578888908218812E-9</v>
      </c>
      <c r="AJ51" s="30">
        <f t="shared" si="25"/>
        <v>-3.3264392550142175E-18</v>
      </c>
      <c r="AK51" s="30">
        <f t="shared" si="26"/>
        <v>4.4475865443955962E-8</v>
      </c>
      <c r="AL51" s="30">
        <f t="shared" si="27"/>
        <v>3.4731482012170956E-3</v>
      </c>
      <c r="AM51" s="30">
        <f t="shared" si="28"/>
        <v>5.347314820121709E-2</v>
      </c>
      <c r="AN51" s="30">
        <f t="shared" si="29"/>
        <v>-2.5776645987321081E-9</v>
      </c>
      <c r="AO51" s="30">
        <f t="shared" si="30"/>
        <v>-3.3264392550142175E-18</v>
      </c>
      <c r="AP51" s="30">
        <f t="shared" si="31"/>
        <v>4.9462513625948181E-8</v>
      </c>
      <c r="AQ51" s="30">
        <f t="shared" si="34"/>
        <v>4.585514907112515E-3</v>
      </c>
      <c r="AR51" s="30">
        <f t="shared" si="35"/>
        <v>4.7442657764255373E-2</v>
      </c>
      <c r="AS51" s="30">
        <f t="shared" si="36"/>
        <v>-2.5762315928219202E-9</v>
      </c>
      <c r="AT51" s="30">
        <f t="shared" si="37"/>
        <v>-3.3264392550142175E-18</v>
      </c>
      <c r="AU51" s="30">
        <f t="shared" si="32"/>
        <v>5.5563887956626326E-8</v>
      </c>
    </row>
    <row r="52" spans="1:47" x14ac:dyDescent="0.3">
      <c r="A52" s="39">
        <v>129.03472222221899</v>
      </c>
      <c r="B52">
        <v>37.9</v>
      </c>
      <c r="C52">
        <v>7.22</v>
      </c>
      <c r="D52" s="39">
        <v>6.7</v>
      </c>
      <c r="E52" s="39"/>
      <c r="F52" s="39"/>
      <c r="G52" s="39">
        <v>129</v>
      </c>
      <c r="H52" s="40">
        <f t="shared" si="4"/>
        <v>0.379</v>
      </c>
      <c r="I52" s="41">
        <f t="shared" si="5"/>
        <v>7.22</v>
      </c>
      <c r="J52" s="39">
        <f t="shared" si="47"/>
        <v>707.90114628019057</v>
      </c>
      <c r="K52">
        <v>0.377</v>
      </c>
      <c r="L52">
        <v>7.22</v>
      </c>
      <c r="M52" s="29">
        <f t="shared" si="46"/>
        <v>6.4285714285714293E-2</v>
      </c>
      <c r="N52" s="29">
        <f t="shared" si="46"/>
        <v>5.7142857142857148E-2</v>
      </c>
      <c r="O52" s="29">
        <f t="shared" si="46"/>
        <v>4.9999999999999996E-2</v>
      </c>
      <c r="P52" s="29">
        <f t="shared" si="46"/>
        <v>4.2857142857142858E-2</v>
      </c>
      <c r="Q52" s="54">
        <v>0.379</v>
      </c>
      <c r="R52" s="54">
        <v>7.22</v>
      </c>
      <c r="S52" s="55">
        <f t="shared" si="8"/>
        <v>7.4000951552865812</v>
      </c>
      <c r="T52" s="55">
        <f t="shared" si="9"/>
        <v>7.357710672056486</v>
      </c>
      <c r="U52" s="55">
        <f t="shared" si="10"/>
        <v>7.3114701830388782</v>
      </c>
      <c r="V52" s="55">
        <f t="shared" si="11"/>
        <v>7.26084835442198</v>
      </c>
      <c r="W52" s="55">
        <f t="shared" si="12"/>
        <v>7.4086290629356091</v>
      </c>
      <c r="X52" s="41">
        <f t="shared" si="13"/>
        <v>7.3894522541351675</v>
      </c>
      <c r="Y52" s="41">
        <f t="shared" si="14"/>
        <v>7.3397402232571665</v>
      </c>
      <c r="Z52" s="41">
        <f t="shared" si="15"/>
        <v>7.2832029859211342</v>
      </c>
      <c r="AA52" s="41">
        <f t="shared" si="16"/>
        <v>7.2177254383126535</v>
      </c>
      <c r="AB52" s="30">
        <f t="shared" si="17"/>
        <v>1.5933289435952915E-3</v>
      </c>
      <c r="AC52" s="30">
        <f t="shared" si="18"/>
        <v>6.5879043229309583E-2</v>
      </c>
      <c r="AD52" s="30">
        <f t="shared" si="19"/>
        <v>-2.5398451496400252E-9</v>
      </c>
      <c r="AE52" s="30">
        <f t="shared" si="20"/>
        <v>-3.2745986432477625E-18</v>
      </c>
      <c r="AF52" s="30">
        <f t="shared" si="21"/>
        <v>3.9801995357572593E-8</v>
      </c>
      <c r="AG52" s="30">
        <f t="shared" si="22"/>
        <v>2.4122000423463536E-3</v>
      </c>
      <c r="AH52" s="30">
        <f t="shared" si="23"/>
        <v>5.95550571852035E-2</v>
      </c>
      <c r="AI52" s="30">
        <f t="shared" si="24"/>
        <v>-2.5387902393141646E-9</v>
      </c>
      <c r="AJ52" s="30">
        <f t="shared" si="25"/>
        <v>-3.2745986432477625E-18</v>
      </c>
      <c r="AK52" s="30">
        <f t="shared" si="26"/>
        <v>4.3882294523201594E-8</v>
      </c>
      <c r="AL52" s="30">
        <f t="shared" si="27"/>
        <v>3.3605404510263261E-3</v>
      </c>
      <c r="AM52" s="30">
        <f t="shared" si="28"/>
        <v>5.3360540451026325E-2</v>
      </c>
      <c r="AN52" s="30">
        <f t="shared" si="29"/>
        <v>-2.53756854020783E-9</v>
      </c>
      <c r="AO52" s="30">
        <f t="shared" si="30"/>
        <v>-3.2745986432477625E-18</v>
      </c>
      <c r="AP52" s="30">
        <f t="shared" si="31"/>
        <v>4.8812361275596271E-8</v>
      </c>
      <c r="AQ52" s="30">
        <f t="shared" si="34"/>
        <v>4.4717680967946592E-3</v>
      </c>
      <c r="AR52" s="30">
        <f t="shared" si="35"/>
        <v>4.7328910953937514E-2</v>
      </c>
      <c r="AS52" s="30">
        <f t="shared" si="36"/>
        <v>-2.5361370016913401E-9</v>
      </c>
      <c r="AT52" s="30">
        <f t="shared" si="37"/>
        <v>-3.2745986432477625E-18</v>
      </c>
      <c r="AU52" s="30">
        <f t="shared" si="32"/>
        <v>5.4846844397102907E-8</v>
      </c>
    </row>
    <row r="53" spans="1:47" x14ac:dyDescent="0.3">
      <c r="A53" s="39">
        <v>130.02777777778101</v>
      </c>
      <c r="B53">
        <v>38.700000000000003</v>
      </c>
      <c r="C53">
        <v>7.29</v>
      </c>
      <c r="D53" s="39"/>
      <c r="E53" s="39"/>
      <c r="F53" s="39"/>
      <c r="G53" s="39">
        <v>130</v>
      </c>
      <c r="H53" s="40">
        <f t="shared" si="4"/>
        <v>0.38700000000000001</v>
      </c>
      <c r="I53" s="41">
        <f t="shared" si="5"/>
        <v>7.29</v>
      </c>
      <c r="J53" s="39">
        <f t="shared" si="47"/>
        <v>711.40815717779674</v>
      </c>
      <c r="K53">
        <v>0.38</v>
      </c>
      <c r="L53">
        <v>7.24</v>
      </c>
      <c r="M53" s="29">
        <f t="shared" si="46"/>
        <v>6.4285714285714293E-2</v>
      </c>
      <c r="N53" s="29">
        <f t="shared" si="46"/>
        <v>5.7142857142857148E-2</v>
      </c>
      <c r="O53" s="29">
        <f t="shared" si="46"/>
        <v>4.9999999999999996E-2</v>
      </c>
      <c r="P53" s="29">
        <f t="shared" si="46"/>
        <v>4.2857142857142858E-2</v>
      </c>
      <c r="Q53" s="54">
        <v>0.38700000000000001</v>
      </c>
      <c r="R53" s="54">
        <v>7.29</v>
      </c>
      <c r="S53" s="55">
        <f t="shared" si="8"/>
        <v>7.3922376090307562</v>
      </c>
      <c r="T53" s="55">
        <f t="shared" si="9"/>
        <v>7.3499503139052269</v>
      </c>
      <c r="U53" s="55">
        <f t="shared" si="10"/>
        <v>7.3038276280949859</v>
      </c>
      <c r="V53" s="55">
        <f t="shared" si="11"/>
        <v>7.2533456582057365</v>
      </c>
      <c r="W53" s="55">
        <f t="shared" si="12"/>
        <v>7.3998355589358233</v>
      </c>
      <c r="X53" s="41">
        <f t="shared" si="13"/>
        <v>7.3806474350176483</v>
      </c>
      <c r="Y53" s="41">
        <f t="shared" si="14"/>
        <v>7.3309080508186506</v>
      </c>
      <c r="Z53" s="41">
        <f t="shared" si="15"/>
        <v>7.2743429275156535</v>
      </c>
      <c r="AA53" s="41">
        <f t="shared" si="16"/>
        <v>7.2088369437793576</v>
      </c>
      <c r="AB53" s="30">
        <f t="shared" si="17"/>
        <v>1.7371057700668643E-3</v>
      </c>
      <c r="AC53" s="30">
        <f t="shared" si="18"/>
        <v>6.6022820055781153E-2</v>
      </c>
      <c r="AD53" s="30">
        <f t="shared" si="19"/>
        <v>-2.593314763085084E-9</v>
      </c>
      <c r="AE53" s="30">
        <f t="shared" si="20"/>
        <v>-3.3437194589363697E-18</v>
      </c>
      <c r="AF53" s="30">
        <f t="shared" si="21"/>
        <v>4.0528673632142188E-8</v>
      </c>
      <c r="AG53" s="30">
        <f t="shared" si="22"/>
        <v>2.5593227366415487E-3</v>
      </c>
      <c r="AH53" s="30">
        <f t="shared" si="23"/>
        <v>5.9702179879498697E-2</v>
      </c>
      <c r="AI53" s="30">
        <f t="shared" si="24"/>
        <v>-2.5922555424464999E-9</v>
      </c>
      <c r="AJ53" s="30">
        <f t="shared" si="25"/>
        <v>-3.3437194589363697E-18</v>
      </c>
      <c r="AK53" s="30">
        <f t="shared" si="26"/>
        <v>4.4673469856339252E-8</v>
      </c>
      <c r="AL53" s="30">
        <f t="shared" si="27"/>
        <v>3.510333752774823E-3</v>
      </c>
      <c r="AM53" s="30">
        <f t="shared" si="28"/>
        <v>5.3510333752774822E-2</v>
      </c>
      <c r="AN53" s="30">
        <f t="shared" si="29"/>
        <v>-2.591030402931311E-9</v>
      </c>
      <c r="AO53" s="30">
        <f t="shared" si="30"/>
        <v>-3.3437194589363697E-18</v>
      </c>
      <c r="AP53" s="30">
        <f t="shared" si="31"/>
        <v>4.9678945854821809E-8</v>
      </c>
      <c r="AQ53" s="30">
        <f t="shared" si="34"/>
        <v>4.6230466789097544E-3</v>
      </c>
      <c r="AR53" s="30">
        <f t="shared" si="35"/>
        <v>4.7480189536052611E-2</v>
      </c>
      <c r="AS53" s="30">
        <f t="shared" si="36"/>
        <v>-2.5895969510030542E-9</v>
      </c>
      <c r="AT53" s="30">
        <f t="shared" si="37"/>
        <v>-3.3437194589363697E-18</v>
      </c>
      <c r="AU53" s="30">
        <f t="shared" si="32"/>
        <v>5.5802588099815912E-8</v>
      </c>
    </row>
    <row r="54" spans="1:47" x14ac:dyDescent="0.3">
      <c r="A54" s="39">
        <v>131.02777777778101</v>
      </c>
      <c r="B54">
        <v>39.299999999999997</v>
      </c>
      <c r="C54">
        <v>7.26</v>
      </c>
      <c r="D54" s="39"/>
      <c r="E54" s="39"/>
      <c r="F54" s="39"/>
      <c r="G54" s="39">
        <v>131</v>
      </c>
      <c r="H54" s="40">
        <f t="shared" si="4"/>
        <v>0.39299999999999996</v>
      </c>
      <c r="I54" s="41">
        <f t="shared" si="5"/>
        <v>7.26</v>
      </c>
      <c r="J54" s="39">
        <f t="shared" si="47"/>
        <v>714.91516807540279</v>
      </c>
      <c r="K54">
        <v>0.36599999999999999</v>
      </c>
      <c r="L54">
        <v>7.23</v>
      </c>
      <c r="M54" s="29">
        <f t="shared" si="46"/>
        <v>6.4285714285714293E-2</v>
      </c>
      <c r="N54" s="29">
        <f t="shared" si="46"/>
        <v>5.7142857142857148E-2</v>
      </c>
      <c r="O54" s="29">
        <f t="shared" si="46"/>
        <v>4.9999999999999996E-2</v>
      </c>
      <c r="P54" s="29">
        <f t="shared" si="46"/>
        <v>4.2857142857142858E-2</v>
      </c>
      <c r="Q54" s="54">
        <v>0.39300000000000002</v>
      </c>
      <c r="R54" s="54">
        <v>7.26</v>
      </c>
      <c r="S54" s="55">
        <f t="shared" si="8"/>
        <v>7.3864485070809929</v>
      </c>
      <c r="T54" s="55">
        <f t="shared" si="9"/>
        <v>7.3442322931300366</v>
      </c>
      <c r="U54" s="55">
        <f t="shared" si="10"/>
        <v>7.2981954629218881</v>
      </c>
      <c r="V54" s="55">
        <f t="shared" si="11"/>
        <v>7.2478150041780118</v>
      </c>
      <c r="W54" s="55">
        <f t="shared" si="12"/>
        <v>7.3933555547260594</v>
      </c>
      <c r="X54" s="41">
        <f t="shared" si="13"/>
        <v>7.3741592209591031</v>
      </c>
      <c r="Y54" s="41">
        <f t="shared" si="14"/>
        <v>7.3243999944702702</v>
      </c>
      <c r="Z54" s="41">
        <f t="shared" si="15"/>
        <v>7.2678146488012993</v>
      </c>
      <c r="AA54" s="41">
        <f t="shared" si="16"/>
        <v>7.2022880503318083</v>
      </c>
      <c r="AB54" s="30">
        <f t="shared" si="17"/>
        <v>1.843422957531019E-3</v>
      </c>
      <c r="AC54" s="30">
        <f t="shared" si="18"/>
        <v>6.6129137243245317E-2</v>
      </c>
      <c r="AD54" s="30">
        <f t="shared" si="19"/>
        <v>-2.6334189254239746E-9</v>
      </c>
      <c r="AE54" s="30">
        <f t="shared" si="20"/>
        <v>-3.3955600707028247E-18</v>
      </c>
      <c r="AF54" s="30">
        <f t="shared" si="21"/>
        <v>4.1072533538800139E-8</v>
      </c>
      <c r="AG54" s="30">
        <f t="shared" si="22"/>
        <v>2.6680032274069257E-3</v>
      </c>
      <c r="AH54" s="30">
        <f t="shared" si="23"/>
        <v>5.9810860370264077E-2</v>
      </c>
      <c r="AI54" s="30">
        <f t="shared" si="24"/>
        <v>-2.632356660260972E-9</v>
      </c>
      <c r="AJ54" s="30">
        <f t="shared" si="25"/>
        <v>-3.3955600707028247E-18</v>
      </c>
      <c r="AK54" s="30">
        <f t="shared" si="26"/>
        <v>4.5265540122055041E-8</v>
      </c>
      <c r="AL54" s="30">
        <f t="shared" si="27"/>
        <v>3.6208564041901523E-3</v>
      </c>
      <c r="AM54" s="30">
        <f t="shared" si="28"/>
        <v>5.3620856404190148E-2</v>
      </c>
      <c r="AN54" s="30">
        <f t="shared" si="29"/>
        <v>-2.6311291475831515E-9</v>
      </c>
      <c r="AO54" s="30">
        <f t="shared" si="30"/>
        <v>-3.3955600707028247E-18</v>
      </c>
      <c r="AP54" s="30">
        <f t="shared" si="31"/>
        <v>5.0327404925143653E-8</v>
      </c>
      <c r="AQ54" s="30">
        <f t="shared" si="34"/>
        <v>4.7345107774346556E-3</v>
      </c>
      <c r="AR54" s="30">
        <f t="shared" si="35"/>
        <v>4.7591653634577513E-2</v>
      </c>
      <c r="AS54" s="30">
        <f t="shared" si="36"/>
        <v>-2.6296944828360784E-9</v>
      </c>
      <c r="AT54" s="30">
        <f t="shared" si="37"/>
        <v>-3.3955600707028247E-18</v>
      </c>
      <c r="AU54" s="30">
        <f t="shared" si="32"/>
        <v>5.6517767149794473E-8</v>
      </c>
    </row>
    <row r="55" spans="1:47" x14ac:dyDescent="0.3">
      <c r="A55" s="39">
        <v>132.03472222221899</v>
      </c>
      <c r="B55">
        <v>37.1</v>
      </c>
      <c r="C55">
        <v>7.11</v>
      </c>
      <c r="D55" s="39">
        <v>546.30000000000007</v>
      </c>
      <c r="E55" s="39"/>
      <c r="F55" s="39"/>
      <c r="G55" s="39">
        <v>132</v>
      </c>
      <c r="H55" s="40">
        <f t="shared" si="4"/>
        <v>0.371</v>
      </c>
      <c r="I55" s="41">
        <f t="shared" si="5"/>
        <v>7.11</v>
      </c>
      <c r="J55" s="39">
        <f t="shared" si="47"/>
        <v>718.42217897300895</v>
      </c>
      <c r="K55">
        <v>0.36299999999999999</v>
      </c>
      <c r="L55">
        <v>7.23</v>
      </c>
      <c r="M55" s="29">
        <f t="shared" si="46"/>
        <v>6.4285714285714293E-2</v>
      </c>
      <c r="N55" s="29">
        <f t="shared" si="46"/>
        <v>5.7142857142857148E-2</v>
      </c>
      <c r="O55" s="29">
        <f t="shared" si="46"/>
        <v>4.9999999999999996E-2</v>
      </c>
      <c r="P55" s="29">
        <f t="shared" si="46"/>
        <v>4.2857142857142858E-2</v>
      </c>
      <c r="Q55" s="54">
        <v>0.371</v>
      </c>
      <c r="R55" s="54">
        <v>7.11</v>
      </c>
      <c r="S55" s="55">
        <f t="shared" si="8"/>
        <v>7.4081175121295253</v>
      </c>
      <c r="T55" s="55">
        <f t="shared" si="9"/>
        <v>7.365632997978917</v>
      </c>
      <c r="U55" s="55">
        <f t="shared" si="10"/>
        <v>7.3192707614453418</v>
      </c>
      <c r="V55" s="55">
        <f t="shared" si="11"/>
        <v>7.2685036994717267</v>
      </c>
      <c r="W55" s="55">
        <f t="shared" si="12"/>
        <v>7.4176046692644908</v>
      </c>
      <c r="X55" s="41">
        <f t="shared" si="13"/>
        <v>7.3984396196583235</v>
      </c>
      <c r="Y55" s="41">
        <f t="shared" si="14"/>
        <v>7.3487560229109219</v>
      </c>
      <c r="Z55" s="41">
        <f t="shared" si="15"/>
        <v>7.2922477840792777</v>
      </c>
      <c r="AA55" s="41">
        <f t="shared" si="16"/>
        <v>7.2267998182699964</v>
      </c>
      <c r="AB55" s="30">
        <f t="shared" si="17"/>
        <v>1.4471904477127977E-3</v>
      </c>
      <c r="AC55" s="30">
        <f t="shared" si="18"/>
        <v>6.5732904733427092E-2</v>
      </c>
      <c r="AD55" s="30">
        <f t="shared" si="19"/>
        <v>-2.486378578614526E-9</v>
      </c>
      <c r="AE55" s="30">
        <f t="shared" si="20"/>
        <v>-3.2054778275591549E-18</v>
      </c>
      <c r="AF55" s="30">
        <f t="shared" si="21"/>
        <v>3.9073515571341713E-8</v>
      </c>
      <c r="AG55" s="30">
        <f t="shared" si="22"/>
        <v>2.2624838897217741E-3</v>
      </c>
      <c r="AH55" s="30">
        <f t="shared" si="23"/>
        <v>5.9405341032578919E-2</v>
      </c>
      <c r="AI55" s="30">
        <f t="shared" si="24"/>
        <v>-2.4853282772033598E-9</v>
      </c>
      <c r="AJ55" s="30">
        <f t="shared" si="25"/>
        <v>-3.2054778275591549E-18</v>
      </c>
      <c r="AK55" s="30">
        <f t="shared" si="26"/>
        <v>4.30890582226424E-8</v>
      </c>
      <c r="AL55" s="30">
        <f t="shared" si="27"/>
        <v>3.2078974465807554E-3</v>
      </c>
      <c r="AM55" s="30">
        <f t="shared" si="28"/>
        <v>5.3207897446580749E-2</v>
      </c>
      <c r="AN55" s="30">
        <f t="shared" si="29"/>
        <v>-2.4841103486125713E-9</v>
      </c>
      <c r="AO55" s="30">
        <f t="shared" si="30"/>
        <v>-3.2054778275591549E-18</v>
      </c>
      <c r="AP55" s="30">
        <f t="shared" si="31"/>
        <v>4.7943445142471029E-8</v>
      </c>
      <c r="AQ55" s="30">
        <f t="shared" si="34"/>
        <v>4.3173632425584987E-3</v>
      </c>
      <c r="AR55" s="30">
        <f t="shared" si="35"/>
        <v>4.7174506099701356E-2</v>
      </c>
      <c r="AS55" s="30">
        <f t="shared" si="36"/>
        <v>-2.4826810797982844E-9</v>
      </c>
      <c r="AT55" s="30">
        <f t="shared" si="37"/>
        <v>-3.2054778275591549E-18</v>
      </c>
      <c r="AU55" s="30">
        <f t="shared" si="32"/>
        <v>5.3888525494135977E-8</v>
      </c>
    </row>
    <row r="56" spans="1:47" x14ac:dyDescent="0.3">
      <c r="A56" s="39">
        <v>133.02430555555475</v>
      </c>
      <c r="B56">
        <v>36</v>
      </c>
      <c r="C56">
        <v>7.34</v>
      </c>
      <c r="D56" s="39"/>
      <c r="E56" s="39">
        <v>691.97489932885901</v>
      </c>
      <c r="F56" s="39">
        <v>751.88348041237123</v>
      </c>
      <c r="G56" s="39">
        <v>133</v>
      </c>
      <c r="H56" s="40">
        <f t="shared" si="4"/>
        <v>0.36</v>
      </c>
      <c r="I56" s="41">
        <f t="shared" si="5"/>
        <v>7.34</v>
      </c>
      <c r="J56" s="42">
        <f>AVERAGE(E56:F56)</f>
        <v>721.92918987061512</v>
      </c>
      <c r="K56">
        <v>0.373</v>
      </c>
      <c r="L56">
        <v>7.28</v>
      </c>
      <c r="M56" s="29">
        <f t="shared" si="46"/>
        <v>6.4285714285714293E-2</v>
      </c>
      <c r="N56" s="29">
        <f t="shared" si="46"/>
        <v>5.7142857142857148E-2</v>
      </c>
      <c r="O56" s="29">
        <f t="shared" si="46"/>
        <v>4.9999999999999996E-2</v>
      </c>
      <c r="P56" s="29">
        <f t="shared" si="46"/>
        <v>4.2857142857142858E-2</v>
      </c>
      <c r="Q56" s="54">
        <v>0.36</v>
      </c>
      <c r="R56" s="54">
        <v>7.34</v>
      </c>
      <c r="S56" s="55">
        <f t="shared" si="8"/>
        <v>7.4194307258316048</v>
      </c>
      <c r="T56" s="55">
        <f t="shared" si="9"/>
        <v>7.3768038519246453</v>
      </c>
      <c r="U56" s="55">
        <f t="shared" si="10"/>
        <v>7.3302674795242035</v>
      </c>
      <c r="V56" s="55">
        <f t="shared" si="11"/>
        <v>7.2792914805005813</v>
      </c>
      <c r="W56" s="55">
        <f t="shared" si="12"/>
        <v>7.4302577286453042</v>
      </c>
      <c r="X56" s="41">
        <f t="shared" si="13"/>
        <v>7.4111096224348145</v>
      </c>
      <c r="Y56" s="41">
        <f t="shared" si="14"/>
        <v>7.361467008452558</v>
      </c>
      <c r="Z56" s="41">
        <f t="shared" si="15"/>
        <v>7.3050005849755975</v>
      </c>
      <c r="AA56" s="41">
        <f t="shared" si="16"/>
        <v>7.2395952956905507</v>
      </c>
      <c r="AB56" s="30">
        <f t="shared" si="17"/>
        <v>1.242285097880067E-3</v>
      </c>
      <c r="AC56" s="30">
        <f t="shared" si="18"/>
        <v>6.5527999383594354E-2</v>
      </c>
      <c r="AD56" s="30">
        <f t="shared" si="19"/>
        <v>-2.4128671512582932E-9</v>
      </c>
      <c r="AE56" s="30">
        <f t="shared" si="20"/>
        <v>-3.1104367059873198E-18</v>
      </c>
      <c r="AF56" s="30">
        <f t="shared" si="21"/>
        <v>3.8068807618692085E-8</v>
      </c>
      <c r="AG56" s="30">
        <f t="shared" si="22"/>
        <v>2.0522614980004626E-3</v>
      </c>
      <c r="AH56" s="30">
        <f t="shared" si="23"/>
        <v>5.9195118640857608E-2</v>
      </c>
      <c r="AI56" s="30">
        <f t="shared" si="24"/>
        <v>-2.4118236995239563E-9</v>
      </c>
      <c r="AJ56" s="30">
        <f t="shared" si="25"/>
        <v>-3.1104367059873198E-18</v>
      </c>
      <c r="AK56" s="30">
        <f t="shared" si="26"/>
        <v>4.1994860996195385E-8</v>
      </c>
      <c r="AL56" s="30">
        <f t="shared" si="27"/>
        <v>2.9932084954866424E-3</v>
      </c>
      <c r="AM56" s="30">
        <f t="shared" si="28"/>
        <v>5.2993208495486638E-2</v>
      </c>
      <c r="AN56" s="30">
        <f t="shared" si="29"/>
        <v>-2.4106115249762776E-9</v>
      </c>
      <c r="AO56" s="30">
        <f t="shared" si="30"/>
        <v>-3.1104367059873198E-18</v>
      </c>
      <c r="AP56" s="30">
        <f t="shared" si="31"/>
        <v>4.6744715454312452E-8</v>
      </c>
      <c r="AQ56" s="30">
        <f t="shared" si="34"/>
        <v>4.0997710404488538E-3</v>
      </c>
      <c r="AR56" s="30">
        <f t="shared" si="35"/>
        <v>4.6956913897591712E-2</v>
      </c>
      <c r="AS56" s="30">
        <f t="shared" si="36"/>
        <v>-2.4091859962738094E-9</v>
      </c>
      <c r="AT56" s="30">
        <f t="shared" si="37"/>
        <v>-3.1104367059873198E-18</v>
      </c>
      <c r="AU56" s="30">
        <f t="shared" si="32"/>
        <v>5.2566434379618086E-8</v>
      </c>
    </row>
    <row r="57" spans="1:47" x14ac:dyDescent="0.3">
      <c r="A57" s="39">
        <v>134.0625</v>
      </c>
      <c r="B57">
        <v>39.1</v>
      </c>
      <c r="C57">
        <v>7.32</v>
      </c>
      <c r="D57" s="39">
        <v>58.8</v>
      </c>
      <c r="E57" s="39"/>
      <c r="F57" s="39"/>
      <c r="G57" s="39">
        <v>134</v>
      </c>
      <c r="H57" s="40">
        <f t="shared" si="4"/>
        <v>0.39100000000000001</v>
      </c>
      <c r="I57" s="41">
        <f t="shared" si="5"/>
        <v>7.32</v>
      </c>
      <c r="J57" s="39">
        <f>$J$56+($J$70-$J$56)*(G57-$G$56)/($G$70-$G$56)</f>
        <v>729.12348460541125</v>
      </c>
      <c r="K57">
        <v>0.4</v>
      </c>
      <c r="L57">
        <v>7.32</v>
      </c>
      <c r="M57" s="29">
        <f t="shared" si="46"/>
        <v>6.4285714285714293E-2</v>
      </c>
      <c r="N57" s="29">
        <f t="shared" si="46"/>
        <v>5.7142857142857148E-2</v>
      </c>
      <c r="O57" s="29">
        <f t="shared" si="46"/>
        <v>4.9999999999999996E-2</v>
      </c>
      <c r="P57" s="29">
        <f t="shared" si="46"/>
        <v>4.2857142857142858E-2</v>
      </c>
      <c r="Q57" s="54">
        <v>0.39100000000000001</v>
      </c>
      <c r="R57" s="54">
        <v>7.32</v>
      </c>
      <c r="S57" s="55">
        <f t="shared" si="8"/>
        <v>7.3883685021967782</v>
      </c>
      <c r="T57" s="55">
        <f t="shared" si="9"/>
        <v>7.346128764055373</v>
      </c>
      <c r="U57" s="55">
        <f t="shared" si="10"/>
        <v>7.3000635484716305</v>
      </c>
      <c r="V57" s="55">
        <f t="shared" si="11"/>
        <v>7.2496495676165074</v>
      </c>
      <c r="W57" s="55">
        <f t="shared" si="12"/>
        <v>7.395504810985325</v>
      </c>
      <c r="X57" s="41">
        <f t="shared" si="13"/>
        <v>7.3763111882418197</v>
      </c>
      <c r="Y57" s="41">
        <f t="shared" si="14"/>
        <v>7.3265585135935316</v>
      </c>
      <c r="Z57" s="41">
        <f t="shared" si="15"/>
        <v>7.2699798446778585</v>
      </c>
      <c r="AA57" s="41">
        <f t="shared" si="16"/>
        <v>7.2044600518947171</v>
      </c>
      <c r="AB57" s="30">
        <f t="shared" si="17"/>
        <v>1.8081264708567108E-3</v>
      </c>
      <c r="AC57" s="30">
        <f t="shared" si="18"/>
        <v>6.6093840756571001E-2</v>
      </c>
      <c r="AD57" s="30">
        <f t="shared" si="19"/>
        <v>-2.6200506876377829E-9</v>
      </c>
      <c r="AE57" s="30">
        <f t="shared" si="20"/>
        <v>-3.3782798667806729E-18</v>
      </c>
      <c r="AF57" s="30">
        <f t="shared" si="21"/>
        <v>4.0891354620829932E-8</v>
      </c>
      <c r="AG57" s="30">
        <f t="shared" si="22"/>
        <v>2.6319325838212969E-3</v>
      </c>
      <c r="AH57" s="30">
        <f t="shared" si="23"/>
        <v>5.9774789726678448E-2</v>
      </c>
      <c r="AI57" s="30">
        <f t="shared" si="24"/>
        <v>-2.6189894197820741E-9</v>
      </c>
      <c r="AJ57" s="30">
        <f t="shared" si="25"/>
        <v>-3.3782798667806729E-18</v>
      </c>
      <c r="AK57" s="30">
        <f t="shared" si="26"/>
        <v>4.5068306162197183E-8</v>
      </c>
      <c r="AL57" s="30">
        <f t="shared" si="27"/>
        <v>3.584186650531054E-3</v>
      </c>
      <c r="AM57" s="30">
        <f t="shared" si="28"/>
        <v>5.3584186650531052E-2</v>
      </c>
      <c r="AN57" s="30">
        <f t="shared" si="29"/>
        <v>-2.6177626789075374E-9</v>
      </c>
      <c r="AO57" s="30">
        <f t="shared" si="30"/>
        <v>-3.3782798667806729E-18</v>
      </c>
      <c r="AP57" s="30">
        <f t="shared" si="31"/>
        <v>5.0111390238793129E-8</v>
      </c>
      <c r="AQ57" s="30">
        <f t="shared" si="34"/>
        <v>4.6975431876244249E-3</v>
      </c>
      <c r="AR57" s="30">
        <f t="shared" si="35"/>
        <v>4.7554686044767286E-2</v>
      </c>
      <c r="AS57" s="30">
        <f t="shared" si="36"/>
        <v>-2.6163283978477523E-9</v>
      </c>
      <c r="AT57" s="30">
        <f t="shared" si="37"/>
        <v>-3.3782798667806729E-18</v>
      </c>
      <c r="AU57" s="30">
        <f t="shared" si="32"/>
        <v>5.6279526173680347E-8</v>
      </c>
    </row>
    <row r="58" spans="1:47" x14ac:dyDescent="0.3">
      <c r="A58" s="39">
        <v>135.02430555555475</v>
      </c>
      <c r="B58">
        <v>37.299999999999997</v>
      </c>
      <c r="C58">
        <v>7.24</v>
      </c>
      <c r="D58" s="39"/>
      <c r="E58" s="39"/>
      <c r="F58" s="39"/>
      <c r="G58" s="39">
        <v>135</v>
      </c>
      <c r="H58" s="40">
        <f t="shared" si="4"/>
        <v>0.373</v>
      </c>
      <c r="I58" s="41">
        <f t="shared" si="5"/>
        <v>7.24</v>
      </c>
      <c r="J58" s="39">
        <f t="shared" ref="J58:J69" si="48">$J$56+($J$70-$J$56)*(G58-$G$56)/($G$70-$G$56)</f>
        <v>736.31777934020738</v>
      </c>
      <c r="K58">
        <v>0.38600000000000001</v>
      </c>
      <c r="L58">
        <v>7.25</v>
      </c>
      <c r="M58" s="29">
        <f t="shared" si="46"/>
        <v>6.4285714285714293E-2</v>
      </c>
      <c r="N58" s="29">
        <f t="shared" si="46"/>
        <v>5.7142857142857148E-2</v>
      </c>
      <c r="O58" s="29">
        <f t="shared" si="46"/>
        <v>4.9999999999999996E-2</v>
      </c>
      <c r="P58" s="29">
        <f t="shared" si="46"/>
        <v>4.2857142857142858E-2</v>
      </c>
      <c r="Q58" s="54">
        <v>0.373</v>
      </c>
      <c r="R58" s="54">
        <v>7.24</v>
      </c>
      <c r="S58" s="55">
        <f t="shared" si="8"/>
        <v>7.4060960843397279</v>
      </c>
      <c r="T58" s="55">
        <f t="shared" si="9"/>
        <v>7.3636368495938678</v>
      </c>
      <c r="U58" s="55">
        <f t="shared" si="10"/>
        <v>7.3173054282790746</v>
      </c>
      <c r="V58" s="55">
        <f t="shared" si="11"/>
        <v>7.2665751920693245</v>
      </c>
      <c r="W58" s="55">
        <f t="shared" si="12"/>
        <v>7.4153432818037048</v>
      </c>
      <c r="X58" s="41">
        <f t="shared" si="13"/>
        <v>7.3961752493425754</v>
      </c>
      <c r="Y58" s="41">
        <f t="shared" si="14"/>
        <v>7.3464844392473916</v>
      </c>
      <c r="Z58" s="41">
        <f t="shared" si="15"/>
        <v>7.2899688428636775</v>
      </c>
      <c r="AA58" s="41">
        <f t="shared" si="16"/>
        <v>7.2245133704283724</v>
      </c>
      <c r="AB58" s="30">
        <f t="shared" si="17"/>
        <v>1.4839496719790896E-3</v>
      </c>
      <c r="AC58" s="30">
        <f t="shared" si="18"/>
        <v>6.5769663957693389E-2</v>
      </c>
      <c r="AD58" s="30">
        <f t="shared" si="19"/>
        <v>-2.4997449320296706E-9</v>
      </c>
      <c r="AE58" s="30">
        <f t="shared" si="20"/>
        <v>-3.2227580314813071E-18</v>
      </c>
      <c r="AF58" s="30">
        <f t="shared" si="21"/>
        <v>3.9255807531309991E-8</v>
      </c>
      <c r="AG58" s="30">
        <f t="shared" si="22"/>
        <v>2.3001598216237156E-3</v>
      </c>
      <c r="AH58" s="30">
        <f t="shared" si="23"/>
        <v>5.9443016964480865E-2</v>
      </c>
      <c r="AI58" s="30">
        <f t="shared" si="24"/>
        <v>-2.4986934496703036E-9</v>
      </c>
      <c r="AJ58" s="30">
        <f t="shared" si="25"/>
        <v>-3.2227580314813071E-18</v>
      </c>
      <c r="AK58" s="30">
        <f t="shared" si="26"/>
        <v>4.3287564373815184E-8</v>
      </c>
      <c r="AL58" s="30">
        <f t="shared" si="27"/>
        <v>3.2463298060195623E-3</v>
      </c>
      <c r="AM58" s="30">
        <f t="shared" si="28"/>
        <v>5.3246329806019559E-2</v>
      </c>
      <c r="AN58" s="30">
        <f t="shared" si="29"/>
        <v>-2.4974745466120802E-9</v>
      </c>
      <c r="AO58" s="30">
        <f t="shared" si="30"/>
        <v>-3.2227580314813071E-18</v>
      </c>
      <c r="AP58" s="30">
        <f t="shared" si="31"/>
        <v>4.8160897513597746E-8</v>
      </c>
      <c r="AQ58" s="30">
        <f t="shared" si="34"/>
        <v>4.3562628394294397E-3</v>
      </c>
      <c r="AR58" s="30">
        <f t="shared" si="35"/>
        <v>4.72134056965723E-2</v>
      </c>
      <c r="AS58" s="30">
        <f t="shared" si="36"/>
        <v>-2.4960446758793805E-9</v>
      </c>
      <c r="AT58" s="30">
        <f t="shared" si="37"/>
        <v>-3.2227580314813071E-18</v>
      </c>
      <c r="AU58" s="30">
        <f t="shared" si="32"/>
        <v>5.4128352403054784E-8</v>
      </c>
    </row>
    <row r="59" spans="1:47" x14ac:dyDescent="0.3">
      <c r="A59" s="39">
        <v>136.02083333333576</v>
      </c>
      <c r="B59">
        <v>35.9</v>
      </c>
      <c r="C59">
        <v>7.3</v>
      </c>
      <c r="D59" s="39">
        <v>10.8</v>
      </c>
      <c r="E59" s="39"/>
      <c r="F59" s="39"/>
      <c r="G59" s="39">
        <v>136</v>
      </c>
      <c r="H59" s="40">
        <f t="shared" si="4"/>
        <v>0.35899999999999999</v>
      </c>
      <c r="I59" s="41">
        <f t="shared" si="5"/>
        <v>7.3</v>
      </c>
      <c r="J59" s="39">
        <f t="shared" si="48"/>
        <v>743.51207407500351</v>
      </c>
      <c r="K59">
        <v>0.34899999999999998</v>
      </c>
      <c r="L59">
        <v>7.28</v>
      </c>
      <c r="M59" s="29">
        <f t="shared" si="46"/>
        <v>6.4285714285714293E-2</v>
      </c>
      <c r="N59" s="29">
        <f t="shared" si="46"/>
        <v>5.7142857142857148E-2</v>
      </c>
      <c r="O59" s="29">
        <f t="shared" si="46"/>
        <v>4.9999999999999996E-2</v>
      </c>
      <c r="P59" s="29">
        <f t="shared" si="46"/>
        <v>4.2857142857142858E-2</v>
      </c>
      <c r="Q59" s="54">
        <v>0.35899999999999999</v>
      </c>
      <c r="R59" s="54">
        <v>7.3</v>
      </c>
      <c r="S59" s="55">
        <f t="shared" si="8"/>
        <v>7.4204760199118311</v>
      </c>
      <c r="T59" s="55">
        <f t="shared" si="9"/>
        <v>7.377835919966115</v>
      </c>
      <c r="U59" s="55">
        <f t="shared" si="10"/>
        <v>7.331283317518241</v>
      </c>
      <c r="V59" s="55">
        <f t="shared" si="11"/>
        <v>7.2802877728761928</v>
      </c>
      <c r="W59" s="55">
        <f t="shared" si="12"/>
        <v>7.4314265385321727</v>
      </c>
      <c r="X59" s="41">
        <f t="shared" si="13"/>
        <v>7.4122800193499652</v>
      </c>
      <c r="Y59" s="41">
        <f t="shared" si="14"/>
        <v>7.362641244868394</v>
      </c>
      <c r="Z59" s="41">
        <f t="shared" si="15"/>
        <v>7.3061787400514433</v>
      </c>
      <c r="AA59" s="41">
        <f t="shared" si="16"/>
        <v>7.240777451343722</v>
      </c>
      <c r="AB59" s="30">
        <f t="shared" si="17"/>
        <v>1.2234249251790799E-3</v>
      </c>
      <c r="AC59" s="30">
        <f t="shared" si="18"/>
        <v>6.550913921089338E-2</v>
      </c>
      <c r="AD59" s="30">
        <f t="shared" si="19"/>
        <v>-2.4061845936326572E-9</v>
      </c>
      <c r="AE59" s="30">
        <f t="shared" si="20"/>
        <v>-3.1017966040262441E-18</v>
      </c>
      <c r="AF59" s="30">
        <f t="shared" si="21"/>
        <v>3.7977290800680462E-8</v>
      </c>
      <c r="AG59" s="30">
        <f t="shared" si="22"/>
        <v>2.0328942638398449E-3</v>
      </c>
      <c r="AH59" s="30">
        <f t="shared" si="23"/>
        <v>5.9175751406696994E-2</v>
      </c>
      <c r="AI59" s="30">
        <f t="shared" si="24"/>
        <v>-2.4051417951200178E-9</v>
      </c>
      <c r="AJ59" s="30">
        <f t="shared" si="25"/>
        <v>-3.1017966040262441E-18</v>
      </c>
      <c r="AK59" s="30">
        <f t="shared" si="26"/>
        <v>4.1895181867057859E-8</v>
      </c>
      <c r="AL59" s="30">
        <f t="shared" si="27"/>
        <v>2.9734087675507815E-3</v>
      </c>
      <c r="AM59" s="30">
        <f t="shared" si="28"/>
        <v>5.2973408767550779E-2</v>
      </c>
      <c r="AN59" s="30">
        <f t="shared" si="29"/>
        <v>-2.4039301777322512E-9</v>
      </c>
      <c r="AO59" s="30">
        <f t="shared" si="30"/>
        <v>-3.1017966040262441E-18</v>
      </c>
      <c r="AP59" s="30">
        <f t="shared" si="31"/>
        <v>4.6635504842190575E-8</v>
      </c>
      <c r="AQ59" s="30">
        <f t="shared" si="34"/>
        <v>4.0796784774240471E-3</v>
      </c>
      <c r="AR59" s="30">
        <f t="shared" si="35"/>
        <v>4.6936821334566906E-2</v>
      </c>
      <c r="AS59" s="30">
        <f t="shared" si="36"/>
        <v>-2.4025050262744557E-9</v>
      </c>
      <c r="AT59" s="30">
        <f t="shared" si="37"/>
        <v>-3.1017966040262441E-18</v>
      </c>
      <c r="AU59" s="30">
        <f t="shared" si="32"/>
        <v>5.2445982671239372E-8</v>
      </c>
    </row>
    <row r="60" spans="1:47" x14ac:dyDescent="0.3">
      <c r="A60" s="39">
        <v>137.03819444444525</v>
      </c>
      <c r="B60">
        <v>33.5</v>
      </c>
      <c r="C60">
        <v>7.33</v>
      </c>
      <c r="D60" s="39"/>
      <c r="E60" s="39"/>
      <c r="F60" s="39"/>
      <c r="G60" s="39">
        <v>137</v>
      </c>
      <c r="H60" s="40">
        <f t="shared" si="4"/>
        <v>0.33500000000000002</v>
      </c>
      <c r="I60" s="41">
        <f t="shared" si="5"/>
        <v>7.33</v>
      </c>
      <c r="J60" s="39">
        <f t="shared" si="48"/>
        <v>750.70636880979964</v>
      </c>
      <c r="K60">
        <v>0.34300000000000003</v>
      </c>
      <c r="L60">
        <v>7.32</v>
      </c>
      <c r="M60" s="29">
        <f t="shared" si="46"/>
        <v>6.4285714285714293E-2</v>
      </c>
      <c r="N60" s="29">
        <f t="shared" si="46"/>
        <v>5.7142857142857148E-2</v>
      </c>
      <c r="O60" s="29">
        <f t="shared" si="46"/>
        <v>4.9999999999999996E-2</v>
      </c>
      <c r="P60" s="29">
        <f t="shared" si="46"/>
        <v>4.2857142857142858E-2</v>
      </c>
      <c r="Q60" s="54">
        <v>0.33500000000000002</v>
      </c>
      <c r="R60" s="54">
        <v>7.33</v>
      </c>
      <c r="S60" s="55">
        <f t="shared" si="8"/>
        <v>7.4464634549374642</v>
      </c>
      <c r="T60" s="55">
        <f t="shared" si="9"/>
        <v>7.4034910026743015</v>
      </c>
      <c r="U60" s="55">
        <f t="shared" si="10"/>
        <v>7.3565276689073222</v>
      </c>
      <c r="V60" s="55">
        <f t="shared" si="11"/>
        <v>7.3050334497622504</v>
      </c>
      <c r="W60" s="55">
        <f t="shared" si="12"/>
        <v>7.460467657301745</v>
      </c>
      <c r="X60" s="41">
        <f t="shared" si="13"/>
        <v>7.4413617893618031</v>
      </c>
      <c r="Y60" s="41">
        <f t="shared" si="14"/>
        <v>7.3918214085307943</v>
      </c>
      <c r="Z60" s="41">
        <f t="shared" si="15"/>
        <v>7.3354593935520507</v>
      </c>
      <c r="AA60" s="41">
        <f t="shared" si="16"/>
        <v>7.270160766397054</v>
      </c>
      <c r="AB60" s="30">
        <f t="shared" si="17"/>
        <v>7.5871086343868004E-4</v>
      </c>
      <c r="AC60" s="30">
        <f t="shared" si="18"/>
        <v>6.5044425149152971E-2</v>
      </c>
      <c r="AD60" s="30">
        <f t="shared" si="19"/>
        <v>-2.245818759682446E-9</v>
      </c>
      <c r="AE60" s="30">
        <f t="shared" si="20"/>
        <v>-2.8944341569604233E-18</v>
      </c>
      <c r="AF60" s="30">
        <f t="shared" si="21"/>
        <v>3.5771450031138474E-8</v>
      </c>
      <c r="AG60" s="30">
        <f t="shared" si="22"/>
        <v>1.5547436424556168E-3</v>
      </c>
      <c r="AH60" s="30">
        <f t="shared" si="23"/>
        <v>5.8697600785312762E-2</v>
      </c>
      <c r="AI60" s="30">
        <f t="shared" si="24"/>
        <v>-2.2447932708117441E-9</v>
      </c>
      <c r="AJ60" s="30">
        <f t="shared" si="25"/>
        <v>-2.8944341569604233E-18</v>
      </c>
      <c r="AK60" s="30">
        <f t="shared" si="26"/>
        <v>3.9491988086206146E-8</v>
      </c>
      <c r="AL60" s="30">
        <f t="shared" si="27"/>
        <v>2.4834537761078807E-3</v>
      </c>
      <c r="AM60" s="30">
        <f t="shared" si="28"/>
        <v>5.2483453776107879E-2</v>
      </c>
      <c r="AN60" s="30">
        <f t="shared" si="29"/>
        <v>-2.2435968603984141E-9</v>
      </c>
      <c r="AO60" s="30">
        <f t="shared" si="30"/>
        <v>-2.8944341569604233E-18</v>
      </c>
      <c r="AP60" s="30">
        <f t="shared" si="31"/>
        <v>4.4001991326831984E-8</v>
      </c>
      <c r="AQ60" s="30">
        <f t="shared" si="34"/>
        <v>3.5811231475785521E-3</v>
      </c>
      <c r="AR60" s="30">
        <f t="shared" si="35"/>
        <v>4.643826600472141E-2</v>
      </c>
      <c r="AS60" s="30">
        <f t="shared" si="36"/>
        <v>-2.2421827883227094E-9</v>
      </c>
      <c r="AT60" s="30">
        <f t="shared" si="37"/>
        <v>-2.8944341569604233E-18</v>
      </c>
      <c r="AU60" s="30">
        <f t="shared" si="32"/>
        <v>4.9541203224285988E-8</v>
      </c>
    </row>
    <row r="61" spans="1:47" x14ac:dyDescent="0.3">
      <c r="A61" s="39">
        <v>138.03472222221899</v>
      </c>
      <c r="B61">
        <v>33.9</v>
      </c>
      <c r="C61">
        <v>7.33</v>
      </c>
      <c r="D61" s="39"/>
      <c r="E61" s="39"/>
      <c r="F61" s="39"/>
      <c r="G61" s="39">
        <v>138</v>
      </c>
      <c r="H61" s="40">
        <f t="shared" si="4"/>
        <v>0.33899999999999997</v>
      </c>
      <c r="I61" s="41">
        <f t="shared" si="5"/>
        <v>7.33</v>
      </c>
      <c r="J61" s="39">
        <f t="shared" si="48"/>
        <v>757.90066354459577</v>
      </c>
      <c r="K61">
        <v>0.33200000000000002</v>
      </c>
      <c r="L61">
        <v>7.31</v>
      </c>
      <c r="M61" s="29">
        <f t="shared" si="46"/>
        <v>6.4285714285714293E-2</v>
      </c>
      <c r="N61" s="29">
        <f t="shared" si="46"/>
        <v>5.7142857142857148E-2</v>
      </c>
      <c r="O61" s="29">
        <f t="shared" si="46"/>
        <v>4.9999999999999996E-2</v>
      </c>
      <c r="P61" s="29">
        <f t="shared" si="46"/>
        <v>4.2857142857142858E-2</v>
      </c>
      <c r="Q61" s="54">
        <v>0.33900000000000002</v>
      </c>
      <c r="R61" s="54">
        <v>7.33</v>
      </c>
      <c r="S61" s="55">
        <f t="shared" si="8"/>
        <v>7.4420072243931008</v>
      </c>
      <c r="T61" s="55">
        <f t="shared" si="9"/>
        <v>7.3990922115602036</v>
      </c>
      <c r="U61" s="55">
        <f t="shared" si="10"/>
        <v>7.3522002611939348</v>
      </c>
      <c r="V61" s="55">
        <f t="shared" si="11"/>
        <v>7.3007932636727331</v>
      </c>
      <c r="W61" s="55">
        <f t="shared" si="12"/>
        <v>7.4554902715413132</v>
      </c>
      <c r="X61" s="41">
        <f t="shared" si="13"/>
        <v>7.4363772675907027</v>
      </c>
      <c r="Y61" s="41">
        <f t="shared" si="14"/>
        <v>7.386819608111546</v>
      </c>
      <c r="Z61" s="41">
        <f t="shared" si="15"/>
        <v>7.3304399369654796</v>
      </c>
      <c r="AA61" s="41">
        <f t="shared" si="16"/>
        <v>7.2651232621732333</v>
      </c>
      <c r="AB61" s="30">
        <f t="shared" si="17"/>
        <v>8.3780868673611892E-4</v>
      </c>
      <c r="AC61" s="30">
        <f t="shared" si="18"/>
        <v>6.5123522972450415E-2</v>
      </c>
      <c r="AD61" s="30">
        <f t="shared" si="19"/>
        <v>-2.2725442788856952E-9</v>
      </c>
      <c r="AE61" s="30">
        <f t="shared" si="20"/>
        <v>-2.9289945648047265E-18</v>
      </c>
      <c r="AF61" s="30">
        <f t="shared" si="21"/>
        <v>3.6140385071611307E-8</v>
      </c>
      <c r="AG61" s="30">
        <f t="shared" si="22"/>
        <v>1.6362565645711576E-3</v>
      </c>
      <c r="AH61" s="30">
        <f t="shared" si="23"/>
        <v>5.8779113707428304E-2</v>
      </c>
      <c r="AI61" s="30">
        <f t="shared" si="24"/>
        <v>-2.2715156787650241E-9</v>
      </c>
      <c r="AJ61" s="30">
        <f t="shared" si="25"/>
        <v>-2.9289945648047265E-18</v>
      </c>
      <c r="AK61" s="30">
        <f t="shared" si="26"/>
        <v>3.9894018840790419E-8</v>
      </c>
      <c r="AL61" s="30">
        <f t="shared" si="27"/>
        <v>2.567132426576467E-3</v>
      </c>
      <c r="AM61" s="30">
        <f t="shared" si="28"/>
        <v>5.2567132426576464E-2</v>
      </c>
      <c r="AN61" s="30">
        <f t="shared" si="29"/>
        <v>-2.2703164783531137E-9</v>
      </c>
      <c r="AO61" s="30">
        <f t="shared" si="30"/>
        <v>-2.9289945648047265E-18</v>
      </c>
      <c r="AP61" s="30">
        <f t="shared" si="31"/>
        <v>4.4442628705649705E-8</v>
      </c>
      <c r="AQ61" s="30">
        <f t="shared" si="34"/>
        <v>3.6664553132456598E-3</v>
      </c>
      <c r="AR61" s="30">
        <f t="shared" si="35"/>
        <v>4.6523598170388515E-2</v>
      </c>
      <c r="AS61" s="30">
        <f t="shared" si="36"/>
        <v>-2.2689002761371963E-9</v>
      </c>
      <c r="AT61" s="30">
        <f t="shared" si="37"/>
        <v>-2.9289945648047265E-18</v>
      </c>
      <c r="AU61" s="30">
        <f t="shared" si="32"/>
        <v>5.0027262207283103E-8</v>
      </c>
    </row>
    <row r="62" spans="1:47" x14ac:dyDescent="0.3">
      <c r="A62" s="39">
        <v>139.01736111110949</v>
      </c>
      <c r="B62">
        <v>34.5</v>
      </c>
      <c r="C62">
        <v>7.33</v>
      </c>
      <c r="D62" s="39">
        <v>0</v>
      </c>
      <c r="E62" s="39"/>
      <c r="F62" s="39"/>
      <c r="G62" s="39">
        <v>139</v>
      </c>
      <c r="H62" s="40">
        <f t="shared" si="4"/>
        <v>0.34499999999999997</v>
      </c>
      <c r="I62" s="41">
        <f t="shared" si="5"/>
        <v>7.33</v>
      </c>
      <c r="J62" s="39">
        <f t="shared" si="48"/>
        <v>765.0949582793919</v>
      </c>
      <c r="K62">
        <v>0.318</v>
      </c>
      <c r="L62">
        <v>7.3</v>
      </c>
      <c r="M62" s="29">
        <f t="shared" si="46"/>
        <v>6.4285714285714293E-2</v>
      </c>
      <c r="N62" s="29">
        <f t="shared" si="46"/>
        <v>5.7142857142857148E-2</v>
      </c>
      <c r="O62" s="29">
        <f t="shared" si="46"/>
        <v>4.9999999999999996E-2</v>
      </c>
      <c r="P62" s="29">
        <f t="shared" si="46"/>
        <v>4.2857142857142858E-2</v>
      </c>
      <c r="Q62" s="54">
        <v>0.34499999999999997</v>
      </c>
      <c r="R62" s="54">
        <v>7.33</v>
      </c>
      <c r="S62" s="55">
        <f t="shared" si="8"/>
        <v>7.4354191729307857</v>
      </c>
      <c r="T62" s="55">
        <f t="shared" si="9"/>
        <v>7.3925887548578615</v>
      </c>
      <c r="U62" s="55">
        <f t="shared" si="10"/>
        <v>7.3458016323889321</v>
      </c>
      <c r="V62" s="55">
        <f t="shared" si="11"/>
        <v>7.2945223006520177</v>
      </c>
      <c r="W62" s="55">
        <f t="shared" si="12"/>
        <v>7.4481297962474935</v>
      </c>
      <c r="X62" s="41">
        <f t="shared" si="13"/>
        <v>7.4290063688247709</v>
      </c>
      <c r="Y62" s="41">
        <f t="shared" si="14"/>
        <v>7.3794234755623762</v>
      </c>
      <c r="Z62" s="41">
        <f t="shared" si="15"/>
        <v>7.3230180265052951</v>
      </c>
      <c r="AA62" s="41">
        <f t="shared" si="16"/>
        <v>7.2576750098329708</v>
      </c>
      <c r="AB62" s="30">
        <f t="shared" si="17"/>
        <v>9.5520293965017174E-4</v>
      </c>
      <c r="AC62" s="30">
        <f t="shared" si="18"/>
        <v>6.5240917225364459E-2</v>
      </c>
      <c r="AD62" s="30">
        <f t="shared" si="19"/>
        <v>-2.3126341711999854E-9</v>
      </c>
      <c r="AE62" s="30">
        <f t="shared" si="20"/>
        <v>-2.9808351765711815E-18</v>
      </c>
      <c r="AF62" s="30">
        <f t="shared" si="21"/>
        <v>3.6692797749494749E-8</v>
      </c>
      <c r="AG62" s="30">
        <f t="shared" si="22"/>
        <v>1.7571382700330201E-3</v>
      </c>
      <c r="AH62" s="30">
        <f t="shared" si="23"/>
        <v>5.889999541289017E-2</v>
      </c>
      <c r="AI62" s="30">
        <f t="shared" si="24"/>
        <v>-2.3116010783701328E-9</v>
      </c>
      <c r="AJ62" s="30">
        <f t="shared" si="25"/>
        <v>-2.9808351765711815E-18</v>
      </c>
      <c r="AK62" s="30">
        <f t="shared" si="26"/>
        <v>4.0495917694900308E-8</v>
      </c>
      <c r="AL62" s="30">
        <f t="shared" si="27"/>
        <v>2.6911096698385515E-3</v>
      </c>
      <c r="AM62" s="30">
        <f t="shared" si="28"/>
        <v>5.2691109669838546E-2</v>
      </c>
      <c r="AN62" s="30">
        <f t="shared" si="29"/>
        <v>-2.3103978901330393E-9</v>
      </c>
      <c r="AO62" s="30">
        <f t="shared" si="30"/>
        <v>-2.9808351765711815E-18</v>
      </c>
      <c r="AP62" s="30">
        <f t="shared" si="31"/>
        <v>4.5102266584860925E-8</v>
      </c>
      <c r="AQ62" s="30">
        <f t="shared" si="34"/>
        <v>3.7927423460783977E-3</v>
      </c>
      <c r="AR62" s="30">
        <f t="shared" si="35"/>
        <v>4.6649885203221254E-2</v>
      </c>
      <c r="AS62" s="30">
        <f t="shared" si="36"/>
        <v>-2.3089787123317426E-9</v>
      </c>
      <c r="AT62" s="30">
        <f t="shared" si="37"/>
        <v>-2.9808351765711815E-18</v>
      </c>
      <c r="AU62" s="30">
        <f t="shared" si="32"/>
        <v>5.0754867616720772E-8</v>
      </c>
    </row>
    <row r="63" spans="1:47" x14ac:dyDescent="0.3">
      <c r="A63" s="39">
        <v>140.01944444444234</v>
      </c>
      <c r="B63">
        <v>32.700000000000003</v>
      </c>
      <c r="C63">
        <v>7.36</v>
      </c>
      <c r="D63" s="39"/>
      <c r="E63" s="39"/>
      <c r="F63" s="39"/>
      <c r="G63" s="39">
        <v>140</v>
      </c>
      <c r="H63" s="40">
        <f t="shared" si="4"/>
        <v>0.32700000000000001</v>
      </c>
      <c r="I63" s="41">
        <f t="shared" si="5"/>
        <v>7.36</v>
      </c>
      <c r="J63" s="39">
        <f t="shared" si="48"/>
        <v>772.28925301418803</v>
      </c>
      <c r="K63">
        <v>0.31900000000000001</v>
      </c>
      <c r="L63">
        <v>7.26</v>
      </c>
      <c r="M63" s="29">
        <f t="shared" si="46"/>
        <v>6.4285714285714293E-2</v>
      </c>
      <c r="N63" s="29">
        <f t="shared" si="46"/>
        <v>5.7142857142857148E-2</v>
      </c>
      <c r="O63" s="29">
        <f t="shared" si="46"/>
        <v>4.9999999999999996E-2</v>
      </c>
      <c r="P63" s="29">
        <f t="shared" si="46"/>
        <v>4.2857142857142858E-2</v>
      </c>
      <c r="Q63" s="54">
        <v>0.32700000000000001</v>
      </c>
      <c r="R63" s="54">
        <v>7.36</v>
      </c>
      <c r="S63" s="55">
        <f t="shared" si="8"/>
        <v>7.4555356145435292</v>
      </c>
      <c r="T63" s="55">
        <f t="shared" si="9"/>
        <v>7.4124457197220188</v>
      </c>
      <c r="U63" s="55">
        <f t="shared" si="10"/>
        <v>7.3653359141343921</v>
      </c>
      <c r="V63" s="55">
        <f t="shared" si="11"/>
        <v>7.3136620010054143</v>
      </c>
      <c r="W63" s="55">
        <f t="shared" si="12"/>
        <v>7.4705973489673108</v>
      </c>
      <c r="X63" s="41">
        <f t="shared" si="13"/>
        <v>7.451506224174274</v>
      </c>
      <c r="Y63" s="41">
        <f t="shared" si="14"/>
        <v>7.4020015500187917</v>
      </c>
      <c r="Z63" s="41">
        <f t="shared" si="15"/>
        <v>7.3456760345620653</v>
      </c>
      <c r="AA63" s="41">
        <f t="shared" si="16"/>
        <v>7.2804147295590873</v>
      </c>
      <c r="AB63" s="30">
        <f t="shared" si="17"/>
        <v>5.9847211365975366E-4</v>
      </c>
      <c r="AC63" s="30">
        <f t="shared" si="18"/>
        <v>6.4884186399374044E-2</v>
      </c>
      <c r="AD63" s="30">
        <f t="shared" si="19"/>
        <v>-2.1923703533027077E-9</v>
      </c>
      <c r="AE63" s="30">
        <f t="shared" si="20"/>
        <v>-2.8253133412718161E-18</v>
      </c>
      <c r="AF63" s="30">
        <f t="shared" si="21"/>
        <v>3.5031955898704731E-8</v>
      </c>
      <c r="AG63" s="30">
        <f t="shared" si="22"/>
        <v>1.3894509450403227E-3</v>
      </c>
      <c r="AH63" s="30">
        <f t="shared" si="23"/>
        <v>5.8532308087897472E-2</v>
      </c>
      <c r="AI63" s="30">
        <f t="shared" si="24"/>
        <v>-2.1913513751777829E-9</v>
      </c>
      <c r="AJ63" s="30">
        <f t="shared" si="25"/>
        <v>-2.8253133412718161E-18</v>
      </c>
      <c r="AK63" s="30">
        <f t="shared" si="26"/>
        <v>3.8686040334317908E-8</v>
      </c>
      <c r="AL63" s="30">
        <f t="shared" si="27"/>
        <v>2.3135753897297958E-3</v>
      </c>
      <c r="AM63" s="30">
        <f t="shared" si="28"/>
        <v>5.2313575389729791E-2</v>
      </c>
      <c r="AN63" s="30">
        <f t="shared" si="29"/>
        <v>-2.1901608722762031E-9</v>
      </c>
      <c r="AO63" s="30">
        <f t="shared" si="30"/>
        <v>-2.8253133412718161E-18</v>
      </c>
      <c r="AP63" s="30">
        <f t="shared" si="31"/>
        <v>4.3118543843479876E-8</v>
      </c>
      <c r="AQ63" s="30">
        <f t="shared" si="34"/>
        <v>3.4076531936089727E-3</v>
      </c>
      <c r="AR63" s="30">
        <f t="shared" si="35"/>
        <v>4.626479605075183E-2</v>
      </c>
      <c r="AS63" s="30">
        <f t="shared" si="36"/>
        <v>-2.1887514270358383E-9</v>
      </c>
      <c r="AT63" s="30">
        <f t="shared" si="37"/>
        <v>-2.8253133412718161E-18</v>
      </c>
      <c r="AU63" s="30">
        <f t="shared" si="32"/>
        <v>4.8566633335437494E-8</v>
      </c>
    </row>
    <row r="64" spans="1:47" x14ac:dyDescent="0.3">
      <c r="A64" s="39">
        <v>141.03472222221899</v>
      </c>
      <c r="B64">
        <v>32.799999999999997</v>
      </c>
      <c r="C64">
        <v>7.35</v>
      </c>
      <c r="D64" s="39">
        <v>35.6</v>
      </c>
      <c r="E64" s="39"/>
      <c r="F64" s="39"/>
      <c r="G64" s="39">
        <v>141</v>
      </c>
      <c r="H64" s="40">
        <f t="shared" si="4"/>
        <v>0.32799999999999996</v>
      </c>
      <c r="I64" s="41">
        <f t="shared" si="5"/>
        <v>7.35</v>
      </c>
      <c r="J64" s="39">
        <f t="shared" si="48"/>
        <v>779.48354774898417</v>
      </c>
      <c r="K64">
        <v>0.35299999999999998</v>
      </c>
      <c r="L64">
        <v>7.3</v>
      </c>
      <c r="M64" s="29">
        <f t="shared" si="46"/>
        <v>6.4285714285714293E-2</v>
      </c>
      <c r="N64" s="29">
        <f t="shared" si="46"/>
        <v>5.7142857142857148E-2</v>
      </c>
      <c r="O64" s="29">
        <f t="shared" si="46"/>
        <v>4.9999999999999996E-2</v>
      </c>
      <c r="P64" s="29">
        <f t="shared" si="46"/>
        <v>4.2857142857142858E-2</v>
      </c>
      <c r="Q64" s="54">
        <v>0.32800000000000001</v>
      </c>
      <c r="R64" s="54">
        <v>7.35</v>
      </c>
      <c r="S64" s="55">
        <f t="shared" si="8"/>
        <v>7.4543896894774111</v>
      </c>
      <c r="T64" s="55">
        <f t="shared" si="9"/>
        <v>7.4113146646449604</v>
      </c>
      <c r="U64" s="55">
        <f t="shared" si="10"/>
        <v>7.3642234431786049</v>
      </c>
      <c r="V64" s="55">
        <f t="shared" si="11"/>
        <v>7.3125723831083986</v>
      </c>
      <c r="W64" s="55">
        <f t="shared" si="12"/>
        <v>7.4693181075965835</v>
      </c>
      <c r="X64" s="41">
        <f t="shared" si="13"/>
        <v>7.4502251045191992</v>
      </c>
      <c r="Y64" s="41">
        <f t="shared" si="14"/>
        <v>7.4007158806692113</v>
      </c>
      <c r="Z64" s="41">
        <f t="shared" si="15"/>
        <v>7.344385713543673</v>
      </c>
      <c r="AA64" s="41">
        <f t="shared" si="16"/>
        <v>7.2791196510304292</v>
      </c>
      <c r="AB64" s="30">
        <f t="shared" si="17"/>
        <v>6.1865271018393707E-4</v>
      </c>
      <c r="AC64" s="30">
        <f t="shared" si="18"/>
        <v>6.490436699589823E-2</v>
      </c>
      <c r="AD64" s="30">
        <f t="shared" si="19"/>
        <v>-2.1990512098929459E-9</v>
      </c>
      <c r="AE64" s="30">
        <f t="shared" si="20"/>
        <v>-2.8339534432328922E-18</v>
      </c>
      <c r="AF64" s="30">
        <f t="shared" si="21"/>
        <v>3.5124512922659399E-8</v>
      </c>
      <c r="AG64" s="30">
        <f t="shared" si="22"/>
        <v>1.4102799403433364E-3</v>
      </c>
      <c r="AH64" s="30">
        <f t="shared" si="23"/>
        <v>5.8553137083200486E-2</v>
      </c>
      <c r="AI64" s="30">
        <f t="shared" si="24"/>
        <v>-2.1980313964685845E-9</v>
      </c>
      <c r="AJ64" s="30">
        <f t="shared" si="25"/>
        <v>-2.8339534432328922E-18</v>
      </c>
      <c r="AK64" s="30">
        <f t="shared" si="26"/>
        <v>3.8786923655864825E-8</v>
      </c>
      <c r="AL64" s="30">
        <f t="shared" si="27"/>
        <v>2.3349965624641146E-3</v>
      </c>
      <c r="AM64" s="30">
        <f t="shared" si="28"/>
        <v>5.2334996562464112E-2</v>
      </c>
      <c r="AN64" s="30">
        <f t="shared" si="29"/>
        <v>-2.1968401306946944E-9</v>
      </c>
      <c r="AO64" s="30">
        <f t="shared" si="30"/>
        <v>-2.8339534432328922E-18</v>
      </c>
      <c r="AP64" s="30">
        <f t="shared" si="31"/>
        <v>4.3229136123073576E-8</v>
      </c>
      <c r="AQ64" s="30">
        <f t="shared" si="34"/>
        <v>3.4295446009014983E-3</v>
      </c>
      <c r="AR64" s="30">
        <f t="shared" si="35"/>
        <v>4.6286687458044359E-2</v>
      </c>
      <c r="AS64" s="30">
        <f t="shared" si="36"/>
        <v>-2.195430079674871E-9</v>
      </c>
      <c r="AT64" s="30">
        <f t="shared" si="37"/>
        <v>-2.8339534432328922E-18</v>
      </c>
      <c r="AU64" s="30">
        <f t="shared" si="32"/>
        <v>4.8688636989585088E-8</v>
      </c>
    </row>
    <row r="65" spans="1:47" x14ac:dyDescent="0.3">
      <c r="A65" s="39">
        <v>142.03263888888614</v>
      </c>
      <c r="B65">
        <v>32.4</v>
      </c>
      <c r="C65">
        <v>7.37</v>
      </c>
      <c r="D65" s="39"/>
      <c r="E65" s="39"/>
      <c r="F65" s="39"/>
      <c r="G65" s="39">
        <v>142</v>
      </c>
      <c r="H65" s="40">
        <f t="shared" si="4"/>
        <v>0.32400000000000001</v>
      </c>
      <c r="I65" s="41">
        <f t="shared" si="5"/>
        <v>7.37</v>
      </c>
      <c r="J65" s="39">
        <f t="shared" si="48"/>
        <v>786.6778424837803</v>
      </c>
      <c r="K65">
        <v>0.33100000000000002</v>
      </c>
      <c r="L65">
        <v>7.3</v>
      </c>
      <c r="M65" s="29">
        <f t="shared" ref="M65:P80" si="49">M64</f>
        <v>6.4285714285714293E-2</v>
      </c>
      <c r="N65" s="29">
        <f t="shared" si="49"/>
        <v>5.7142857142857148E-2</v>
      </c>
      <c r="O65" s="29">
        <f t="shared" si="49"/>
        <v>4.9999999999999996E-2</v>
      </c>
      <c r="P65" s="29">
        <f t="shared" si="49"/>
        <v>4.2857142857142858E-2</v>
      </c>
      <c r="Q65" s="54">
        <v>0.32400000000000001</v>
      </c>
      <c r="R65" s="54">
        <v>7.37</v>
      </c>
      <c r="S65" s="55">
        <f t="shared" si="8"/>
        <v>7.4589942603329646</v>
      </c>
      <c r="T65" s="55">
        <f t="shared" si="9"/>
        <v>7.4158594256710328</v>
      </c>
      <c r="U65" s="55">
        <f t="shared" si="10"/>
        <v>7.3686933873336731</v>
      </c>
      <c r="V65" s="55">
        <f t="shared" si="11"/>
        <v>7.3169502293574293</v>
      </c>
      <c r="W65" s="55">
        <f t="shared" si="12"/>
        <v>7.4744578978883585</v>
      </c>
      <c r="X65" s="41">
        <f t="shared" si="13"/>
        <v>7.4553724704724358</v>
      </c>
      <c r="Y65" s="41">
        <f t="shared" si="14"/>
        <v>7.4058815980035204</v>
      </c>
      <c r="Z65" s="41">
        <f t="shared" si="15"/>
        <v>7.349570195275132</v>
      </c>
      <c r="AA65" s="41">
        <f t="shared" si="16"/>
        <v>7.2843233259036433</v>
      </c>
      <c r="AB65" s="30">
        <f t="shared" si="17"/>
        <v>5.3766879439998442E-4</v>
      </c>
      <c r="AC65" s="30">
        <f t="shared" si="18"/>
        <v>6.4823383080114275E-2</v>
      </c>
      <c r="AD65" s="30">
        <f t="shared" si="19"/>
        <v>-2.172328120447496E-9</v>
      </c>
      <c r="AE65" s="30">
        <f t="shared" si="20"/>
        <v>-2.7993930353885882E-18</v>
      </c>
      <c r="AF65" s="30">
        <f t="shared" si="21"/>
        <v>3.4754075453640408E-8</v>
      </c>
      <c r="AG65" s="30">
        <f t="shared" si="22"/>
        <v>1.3266732804678965E-3</v>
      </c>
      <c r="AH65" s="30">
        <f t="shared" si="23"/>
        <v>5.8469530423325047E-2</v>
      </c>
      <c r="AI65" s="30">
        <f t="shared" si="24"/>
        <v>-2.1713116857720354E-9</v>
      </c>
      <c r="AJ65" s="30">
        <f t="shared" si="25"/>
        <v>-2.7993930353885882E-18</v>
      </c>
      <c r="AK65" s="30">
        <f t="shared" si="26"/>
        <v>3.8383146562726293E-8</v>
      </c>
      <c r="AL65" s="30">
        <f t="shared" si="27"/>
        <v>2.2489879255767494E-3</v>
      </c>
      <c r="AM65" s="30">
        <f t="shared" si="28"/>
        <v>5.2248987925576744E-2</v>
      </c>
      <c r="AN65" s="30">
        <f t="shared" si="29"/>
        <v>-2.1701235143439535E-9</v>
      </c>
      <c r="AO65" s="30">
        <f t="shared" si="30"/>
        <v>-2.7993930353885882E-18</v>
      </c>
      <c r="AP65" s="30">
        <f t="shared" si="31"/>
        <v>4.278648528814778E-8</v>
      </c>
      <c r="AQ65" s="30">
        <f t="shared" si="34"/>
        <v>3.3416175769302547E-3</v>
      </c>
      <c r="AR65" s="30">
        <f t="shared" si="35"/>
        <v>4.6198760434073109E-2</v>
      </c>
      <c r="AS65" s="30">
        <f t="shared" si="36"/>
        <v>-2.1687159346854308E-9</v>
      </c>
      <c r="AT65" s="30">
        <f t="shared" si="37"/>
        <v>-2.7993930353885882E-18</v>
      </c>
      <c r="AU65" s="30">
        <f t="shared" si="32"/>
        <v>4.8200303255692078E-8</v>
      </c>
    </row>
    <row r="66" spans="1:47" x14ac:dyDescent="0.3">
      <c r="A66" s="39">
        <v>143.03819444444525</v>
      </c>
      <c r="B66">
        <v>33</v>
      </c>
      <c r="C66">
        <v>7.36</v>
      </c>
      <c r="D66" s="39"/>
      <c r="E66" s="39"/>
      <c r="F66" s="39"/>
      <c r="G66" s="39">
        <v>143</v>
      </c>
      <c r="H66" s="40">
        <f t="shared" si="4"/>
        <v>0.33</v>
      </c>
      <c r="I66" s="41">
        <f t="shared" si="5"/>
        <v>7.36</v>
      </c>
      <c r="J66" s="39">
        <f t="shared" si="48"/>
        <v>793.87213721857643</v>
      </c>
      <c r="K66">
        <v>0.33300000000000002</v>
      </c>
      <c r="L66">
        <v>7.33</v>
      </c>
      <c r="M66" s="29">
        <f t="shared" si="49"/>
        <v>6.4285714285714293E-2</v>
      </c>
      <c r="N66" s="29">
        <f t="shared" si="49"/>
        <v>5.7142857142857148E-2</v>
      </c>
      <c r="O66" s="29">
        <f t="shared" si="49"/>
        <v>4.9999999999999996E-2</v>
      </c>
      <c r="P66" s="29">
        <f t="shared" si="49"/>
        <v>4.2857142857142858E-2</v>
      </c>
      <c r="Q66" s="54">
        <v>0.33</v>
      </c>
      <c r="R66" s="54">
        <v>7.36</v>
      </c>
      <c r="S66" s="55">
        <f t="shared" si="8"/>
        <v>7.4521081472621562</v>
      </c>
      <c r="T66" s="55">
        <f t="shared" si="9"/>
        <v>7.4090626987636794</v>
      </c>
      <c r="U66" s="55">
        <f t="shared" si="10"/>
        <v>7.3620084077375667</v>
      </c>
      <c r="V66" s="55">
        <f t="shared" si="11"/>
        <v>7.3104027150347113</v>
      </c>
      <c r="W66" s="55">
        <f t="shared" si="12"/>
        <v>7.4667709027481513</v>
      </c>
      <c r="X66" s="41">
        <f t="shared" si="13"/>
        <v>7.447674173851607</v>
      </c>
      <c r="Y66" s="41">
        <f t="shared" si="14"/>
        <v>7.3981559256541276</v>
      </c>
      <c r="Z66" s="41">
        <f t="shared" si="15"/>
        <v>7.341816532736039</v>
      </c>
      <c r="AA66" s="41">
        <f t="shared" si="16"/>
        <v>7.2765410353773152</v>
      </c>
      <c r="AB66" s="30">
        <f t="shared" si="17"/>
        <v>6.5888398750748331E-4</v>
      </c>
      <c r="AC66" s="30">
        <f t="shared" si="18"/>
        <v>6.4944598273221771E-2</v>
      </c>
      <c r="AD66" s="30">
        <f t="shared" si="19"/>
        <v>-2.2124130904372954E-9</v>
      </c>
      <c r="AE66" s="30">
        <f t="shared" si="20"/>
        <v>-2.8512336471550436E-18</v>
      </c>
      <c r="AF66" s="30">
        <f t="shared" si="21"/>
        <v>3.5309523167827257E-8</v>
      </c>
      <c r="AG66" s="30">
        <f t="shared" si="22"/>
        <v>1.4517936048190267E-3</v>
      </c>
      <c r="AH66" s="30">
        <f t="shared" si="23"/>
        <v>5.8594650747676176E-2</v>
      </c>
      <c r="AI66" s="30">
        <f t="shared" si="24"/>
        <v>-2.2113916249782607E-9</v>
      </c>
      <c r="AJ66" s="30">
        <f t="shared" si="25"/>
        <v>-2.8512336471550436E-18</v>
      </c>
      <c r="AK66" s="30">
        <f t="shared" si="26"/>
        <v>3.8988569511231246E-8</v>
      </c>
      <c r="AL66" s="30">
        <f t="shared" si="27"/>
        <v>2.3776781554374796E-3</v>
      </c>
      <c r="AM66" s="30">
        <f t="shared" si="28"/>
        <v>5.2377678155437472E-2</v>
      </c>
      <c r="AN66" s="30">
        <f t="shared" si="29"/>
        <v>-2.210198854621007E-9</v>
      </c>
      <c r="AO66" s="30">
        <f t="shared" si="30"/>
        <v>-2.8512336471550436E-18</v>
      </c>
      <c r="AP66" s="30">
        <f t="shared" si="31"/>
        <v>4.3450181233876037E-8</v>
      </c>
      <c r="AQ66" s="30">
        <f t="shared" si="34"/>
        <v>3.4731482012170956E-3</v>
      </c>
      <c r="AR66" s="30">
        <f t="shared" si="35"/>
        <v>4.6330291058359951E-2</v>
      </c>
      <c r="AS66" s="30">
        <f t="shared" si="36"/>
        <v>-2.2087876158256379E-9</v>
      </c>
      <c r="AT66" s="30">
        <f t="shared" si="37"/>
        <v>-2.8512336471550436E-18</v>
      </c>
      <c r="AU66" s="30">
        <f t="shared" si="32"/>
        <v>4.8932486500980549E-8</v>
      </c>
    </row>
    <row r="67" spans="1:47" x14ac:dyDescent="0.3">
      <c r="A67" s="39">
        <v>144.03125</v>
      </c>
      <c r="B67">
        <v>32.6</v>
      </c>
      <c r="C67">
        <v>7.3</v>
      </c>
      <c r="D67" s="39"/>
      <c r="E67" s="39"/>
      <c r="F67" s="39"/>
      <c r="G67" s="39">
        <v>144</v>
      </c>
      <c r="H67" s="40">
        <f t="shared" si="4"/>
        <v>0.32600000000000001</v>
      </c>
      <c r="I67" s="41">
        <f t="shared" si="5"/>
        <v>7.3</v>
      </c>
      <c r="J67" s="39">
        <f t="shared" si="48"/>
        <v>801.06643195337256</v>
      </c>
      <c r="K67">
        <v>0.32900000000000001</v>
      </c>
      <c r="L67">
        <v>7.3</v>
      </c>
      <c r="M67" s="29">
        <f t="shared" si="49"/>
        <v>6.4285714285714293E-2</v>
      </c>
      <c r="N67" s="29">
        <f t="shared" si="49"/>
        <v>5.7142857142857148E-2</v>
      </c>
      <c r="O67" s="29">
        <f t="shared" si="49"/>
        <v>4.9999999999999996E-2</v>
      </c>
      <c r="P67" s="29">
        <f t="shared" si="49"/>
        <v>4.2857142857142858E-2</v>
      </c>
      <c r="Q67" s="54">
        <v>0.32600000000000001</v>
      </c>
      <c r="R67" s="54">
        <v>7.3</v>
      </c>
      <c r="S67" s="55">
        <f t="shared" si="8"/>
        <v>7.4566850037587029</v>
      </c>
      <c r="T67" s="55">
        <f t="shared" si="9"/>
        <v>7.4135801841131732</v>
      </c>
      <c r="U67" s="55">
        <f t="shared" si="10"/>
        <v>7.3664517146069146</v>
      </c>
      <c r="V67" s="55">
        <f t="shared" si="11"/>
        <v>7.3147548345977107</v>
      </c>
      <c r="W67" s="55">
        <f t="shared" si="12"/>
        <v>7.4718803793936006</v>
      </c>
      <c r="X67" s="41">
        <f t="shared" si="13"/>
        <v>7.4527911432480147</v>
      </c>
      <c r="Y67" s="41">
        <f t="shared" si="14"/>
        <v>7.4032910440793191</v>
      </c>
      <c r="Z67" s="41">
        <f t="shared" si="15"/>
        <v>7.3469702064305338</v>
      </c>
      <c r="AA67" s="41">
        <f t="shared" si="16"/>
        <v>7.2817136859667206</v>
      </c>
      <c r="AB67" s="30">
        <f t="shared" si="17"/>
        <v>5.7824802362040734E-4</v>
      </c>
      <c r="AC67" s="30">
        <f t="shared" si="18"/>
        <v>6.4863962309334694E-2</v>
      </c>
      <c r="AD67" s="30">
        <f t="shared" si="19"/>
        <v>-2.185689552742971E-9</v>
      </c>
      <c r="AE67" s="30">
        <f t="shared" si="20"/>
        <v>-2.81667323931074E-18</v>
      </c>
      <c r="AF67" s="30">
        <f t="shared" si="21"/>
        <v>3.4939364077992242E-8</v>
      </c>
      <c r="AG67" s="30">
        <f t="shared" si="22"/>
        <v>1.3685736164048775E-3</v>
      </c>
      <c r="AH67" s="30">
        <f t="shared" si="23"/>
        <v>5.8511430759262024E-2</v>
      </c>
      <c r="AI67" s="30">
        <f t="shared" si="24"/>
        <v>-2.1846714161523749E-9</v>
      </c>
      <c r="AJ67" s="30">
        <f t="shared" si="25"/>
        <v>-2.81667323931074E-18</v>
      </c>
      <c r="AK67" s="30">
        <f t="shared" si="26"/>
        <v>3.8585116503022621E-8</v>
      </c>
      <c r="AL67" s="30">
        <f t="shared" si="27"/>
        <v>2.2921003623037526E-3</v>
      </c>
      <c r="AM67" s="30">
        <f t="shared" si="28"/>
        <v>5.2292100362303751E-2</v>
      </c>
      <c r="AN67" s="30">
        <f t="shared" si="29"/>
        <v>-2.1834816832359943E-9</v>
      </c>
      <c r="AO67" s="30">
        <f t="shared" si="30"/>
        <v>-2.81667323931074E-18</v>
      </c>
      <c r="AP67" s="30">
        <f t="shared" si="31"/>
        <v>4.3007904768842184E-8</v>
      </c>
      <c r="AQ67" s="30">
        <f t="shared" si="34"/>
        <v>3.3857017195536576E-3</v>
      </c>
      <c r="AR67" s="30">
        <f t="shared" si="35"/>
        <v>4.6242844576696515E-2</v>
      </c>
      <c r="AS67" s="30">
        <f t="shared" si="36"/>
        <v>-2.1820728517777858E-9</v>
      </c>
      <c r="AT67" s="30">
        <f t="shared" si="37"/>
        <v>-2.81667323931074E-18</v>
      </c>
      <c r="AU67" s="30">
        <f t="shared" si="32"/>
        <v>4.8444576692279695E-8</v>
      </c>
    </row>
    <row r="68" spans="1:47" x14ac:dyDescent="0.3">
      <c r="A68" s="39">
        <v>145.03472222221899</v>
      </c>
      <c r="B68">
        <v>34.1</v>
      </c>
      <c r="C68">
        <v>7.28</v>
      </c>
      <c r="D68" s="39"/>
      <c r="E68" s="39"/>
      <c r="F68" s="39"/>
      <c r="G68" s="39">
        <v>145</v>
      </c>
      <c r="H68" s="40">
        <f t="shared" si="4"/>
        <v>0.34100000000000003</v>
      </c>
      <c r="I68" s="41">
        <f t="shared" si="5"/>
        <v>7.28</v>
      </c>
      <c r="J68" s="39">
        <f t="shared" si="48"/>
        <v>808.26072668816869</v>
      </c>
      <c r="K68">
        <v>0.32100000000000001</v>
      </c>
      <c r="L68">
        <v>7.34</v>
      </c>
      <c r="M68" s="29">
        <f t="shared" si="49"/>
        <v>6.4285714285714293E-2</v>
      </c>
      <c r="N68" s="29">
        <f t="shared" si="49"/>
        <v>5.7142857142857148E-2</v>
      </c>
      <c r="O68" s="29">
        <f t="shared" si="49"/>
        <v>4.9999999999999996E-2</v>
      </c>
      <c r="P68" s="29">
        <f t="shared" si="49"/>
        <v>4.2857142857142858E-2</v>
      </c>
      <c r="Q68" s="54">
        <v>0.34100000000000003</v>
      </c>
      <c r="R68" s="54">
        <v>7.28</v>
      </c>
      <c r="S68" s="55">
        <f t="shared" si="8"/>
        <v>7.4397985194998997</v>
      </c>
      <c r="T68" s="55">
        <f t="shared" si="9"/>
        <v>7.3969119118349314</v>
      </c>
      <c r="U68" s="55">
        <f t="shared" si="10"/>
        <v>7.3500552007413367</v>
      </c>
      <c r="V68" s="55">
        <f t="shared" si="11"/>
        <v>7.2986911757096911</v>
      </c>
      <c r="W68" s="55">
        <f t="shared" si="12"/>
        <v>7.4530228597745429</v>
      </c>
      <c r="X68" s="41">
        <f t="shared" si="13"/>
        <v>7.4339063445225957</v>
      </c>
      <c r="Y68" s="41">
        <f t="shared" si="14"/>
        <v>7.3843401840191039</v>
      </c>
      <c r="Z68" s="41">
        <f t="shared" si="15"/>
        <v>7.3279518275820008</v>
      </c>
      <c r="AA68" s="41">
        <f t="shared" si="16"/>
        <v>7.2626262764774445</v>
      </c>
      <c r="AB68" s="30">
        <f t="shared" si="17"/>
        <v>8.7710603156895394E-4</v>
      </c>
      <c r="AC68" s="30">
        <f t="shared" si="18"/>
        <v>6.5162820317283252E-2</v>
      </c>
      <c r="AD68" s="30">
        <f t="shared" si="19"/>
        <v>-2.2859073625681578E-9</v>
      </c>
      <c r="AE68" s="30">
        <f t="shared" si="20"/>
        <v>-2.9462747687268787E-18</v>
      </c>
      <c r="AF68" s="30">
        <f t="shared" si="21"/>
        <v>3.6324653519651128E-8</v>
      </c>
      <c r="AG68" s="30">
        <f t="shared" si="22"/>
        <v>1.6767342175468781E-3</v>
      </c>
      <c r="AH68" s="30">
        <f t="shared" si="23"/>
        <v>5.8819591360404024E-2</v>
      </c>
      <c r="AI68" s="30">
        <f t="shared" si="24"/>
        <v>-2.2848772419160508E-9</v>
      </c>
      <c r="AJ68" s="30">
        <f t="shared" si="25"/>
        <v>-2.9462747687268787E-18</v>
      </c>
      <c r="AK68" s="30">
        <f t="shared" si="26"/>
        <v>4.0094803386879946E-8</v>
      </c>
      <c r="AL68" s="30">
        <f t="shared" si="27"/>
        <v>2.6086620793175103E-3</v>
      </c>
      <c r="AM68" s="30">
        <f t="shared" si="28"/>
        <v>5.2608662079317504E-2</v>
      </c>
      <c r="AN68" s="30">
        <f t="shared" si="29"/>
        <v>-2.2836766862659145E-9</v>
      </c>
      <c r="AO68" s="30">
        <f t="shared" si="30"/>
        <v>-2.9462747687268787E-18</v>
      </c>
      <c r="AP68" s="30">
        <f t="shared" si="31"/>
        <v>4.4662682030720256E-8</v>
      </c>
      <c r="AQ68" s="30">
        <f t="shared" si="34"/>
        <v>3.7087773086482254E-3</v>
      </c>
      <c r="AR68" s="30">
        <f t="shared" si="35"/>
        <v>4.6565920165791086E-2</v>
      </c>
      <c r="AS68" s="30">
        <f t="shared" si="36"/>
        <v>-2.2822594633149185E-9</v>
      </c>
      <c r="AT68" s="30">
        <f t="shared" si="37"/>
        <v>-2.9462747687268787E-18</v>
      </c>
      <c r="AU68" s="30">
        <f t="shared" si="32"/>
        <v>5.026999294639601E-8</v>
      </c>
    </row>
    <row r="69" spans="1:47" x14ac:dyDescent="0.3">
      <c r="A69" s="39">
        <v>146.03472222221899</v>
      </c>
      <c r="B69">
        <v>31.9</v>
      </c>
      <c r="C69">
        <v>7.34</v>
      </c>
      <c r="D69" s="39">
        <v>0</v>
      </c>
      <c r="E69" s="39"/>
      <c r="F69" s="39"/>
      <c r="G69" s="39">
        <v>146</v>
      </c>
      <c r="H69" s="40">
        <f t="shared" si="4"/>
        <v>0.31900000000000001</v>
      </c>
      <c r="I69" s="41">
        <f t="shared" si="5"/>
        <v>7.34</v>
      </c>
      <c r="J69" s="39">
        <f t="shared" si="48"/>
        <v>815.45502142296482</v>
      </c>
      <c r="K69">
        <v>0.32300000000000001</v>
      </c>
      <c r="L69">
        <v>7.33</v>
      </c>
      <c r="M69" s="29">
        <f t="shared" si="49"/>
        <v>6.4285714285714293E-2</v>
      </c>
      <c r="N69" s="29">
        <f t="shared" si="49"/>
        <v>5.7142857142857148E-2</v>
      </c>
      <c r="O69" s="29">
        <f t="shared" si="49"/>
        <v>4.9999999999999996E-2</v>
      </c>
      <c r="P69" s="29">
        <f t="shared" si="49"/>
        <v>4.2857142857142858E-2</v>
      </c>
      <c r="Q69" s="54">
        <v>0.31900000000000001</v>
      </c>
      <c r="R69" s="54">
        <v>7.34</v>
      </c>
      <c r="S69" s="55">
        <f t="shared" si="8"/>
        <v>7.4648295450387252</v>
      </c>
      <c r="T69" s="55">
        <f t="shared" si="9"/>
        <v>7.4216186980673324</v>
      </c>
      <c r="U69" s="55">
        <f t="shared" si="10"/>
        <v>7.3743573129570654</v>
      </c>
      <c r="V69" s="55">
        <f t="shared" si="11"/>
        <v>7.3224964197007036</v>
      </c>
      <c r="W69" s="55">
        <f t="shared" si="12"/>
        <v>7.4809696075129333</v>
      </c>
      <c r="X69" s="41">
        <f t="shared" si="13"/>
        <v>7.4618938894231777</v>
      </c>
      <c r="Y69" s="41">
        <f t="shared" si="14"/>
        <v>7.4124265414359387</v>
      </c>
      <c r="Z69" s="41">
        <f t="shared" si="15"/>
        <v>7.3561391992355718</v>
      </c>
      <c r="AA69" s="41">
        <f t="shared" si="16"/>
        <v>7.2909169471109445</v>
      </c>
      <c r="AB69" s="30">
        <f t="shared" si="17"/>
        <v>4.3544956746926252E-4</v>
      </c>
      <c r="AC69" s="30">
        <f t="shared" si="18"/>
        <v>6.472116385318355E-2</v>
      </c>
      <c r="AD69" s="30">
        <f t="shared" si="19"/>
        <v>-2.1389255331474486E-9</v>
      </c>
      <c r="AE69" s="30">
        <f t="shared" si="20"/>
        <v>-2.7561925255832089E-18</v>
      </c>
      <c r="AF69" s="30">
        <f t="shared" si="21"/>
        <v>3.4290234486927934E-8</v>
      </c>
      <c r="AG69" s="30">
        <f t="shared" si="22"/>
        <v>1.2210646454332908E-3</v>
      </c>
      <c r="AH69" s="30">
        <f t="shared" si="23"/>
        <v>5.8363921788290439E-2</v>
      </c>
      <c r="AI69" s="30">
        <f t="shared" si="24"/>
        <v>-2.1379134648754582E-9</v>
      </c>
      <c r="AJ69" s="30">
        <f t="shared" si="25"/>
        <v>-2.7561925255832089E-18</v>
      </c>
      <c r="AK69" s="30">
        <f t="shared" si="26"/>
        <v>3.7877499569667673E-8</v>
      </c>
      <c r="AL69" s="30">
        <f t="shared" si="27"/>
        <v>2.1402499547408861E-3</v>
      </c>
      <c r="AM69" s="30">
        <f t="shared" si="28"/>
        <v>5.2140249954740883E-2</v>
      </c>
      <c r="AN69" s="30">
        <f t="shared" si="29"/>
        <v>-2.1367293248128199E-9</v>
      </c>
      <c r="AO69" s="30">
        <f t="shared" si="30"/>
        <v>-2.7561925255832089E-18</v>
      </c>
      <c r="AP69" s="30">
        <f t="shared" si="31"/>
        <v>4.2232100942984975E-8</v>
      </c>
      <c r="AQ69" s="30">
        <f t="shared" si="34"/>
        <v>3.2303385072721194E-3</v>
      </c>
      <c r="AR69" s="30">
        <f t="shared" si="35"/>
        <v>4.6087481364414977E-2</v>
      </c>
      <c r="AS69" s="30">
        <f t="shared" si="36"/>
        <v>-2.1353250187237154E-9</v>
      </c>
      <c r="AT69" s="30">
        <f t="shared" si="37"/>
        <v>-2.7561925255832089E-18</v>
      </c>
      <c r="AU69" s="30">
        <f t="shared" si="32"/>
        <v>4.7588671415596684E-8</v>
      </c>
    </row>
    <row r="70" spans="1:47" x14ac:dyDescent="0.3">
      <c r="A70" s="39">
        <v>147.02777777778101</v>
      </c>
      <c r="B70">
        <v>33.4</v>
      </c>
      <c r="C70">
        <v>7.33</v>
      </c>
      <c r="D70" s="39"/>
      <c r="E70" s="39">
        <v>845.17196564885501</v>
      </c>
      <c r="F70" s="39">
        <v>800.12666666666678</v>
      </c>
      <c r="G70" s="39">
        <v>147</v>
      </c>
      <c r="H70" s="40">
        <f t="shared" ref="H70:H133" si="50">B70/100</f>
        <v>0.33399999999999996</v>
      </c>
      <c r="I70" s="41">
        <f t="shared" ref="I70:I133" si="51">C70</f>
        <v>7.33</v>
      </c>
      <c r="J70" s="42">
        <f>AVERAGE(E70:F70)</f>
        <v>822.64931615776095</v>
      </c>
      <c r="K70">
        <v>0.33100000000000002</v>
      </c>
      <c r="L70">
        <v>7.33</v>
      </c>
      <c r="M70" s="29">
        <f t="shared" si="49"/>
        <v>6.4285714285714293E-2</v>
      </c>
      <c r="N70" s="29">
        <f t="shared" si="49"/>
        <v>5.7142857142857148E-2</v>
      </c>
      <c r="O70" s="29">
        <f t="shared" si="49"/>
        <v>4.9999999999999996E-2</v>
      </c>
      <c r="P70" s="29">
        <f t="shared" si="49"/>
        <v>4.2857142857142858E-2</v>
      </c>
      <c r="Q70" s="54">
        <v>0.33400000000000002</v>
      </c>
      <c r="R70" s="54">
        <v>7.33</v>
      </c>
      <c r="S70" s="55">
        <f t="shared" ref="S70:S133" si="52">-LOG10(AF70)</f>
        <v>7.4475857134178112</v>
      </c>
      <c r="T70" s="55">
        <f t="shared" ref="T70:T133" si="53">-LOG10(AK70)</f>
        <v>7.4045987690089188</v>
      </c>
      <c r="U70" s="55">
        <f t="shared" ref="U70:U133" si="54">-LOG10(AP70)</f>
        <v>7.3576173986711275</v>
      </c>
      <c r="V70" s="55">
        <f t="shared" ref="V70:V133" si="55">-LOG10(AU70)</f>
        <v>7.3061011044433801</v>
      </c>
      <c r="W70" s="55">
        <f t="shared" ref="W70:W133" si="56">-LOG10(($S$1*Q70+($S$1*$S$1*Q70*Q70+4*$S$1*Q70*10^(-8.89))^0.5)/2)</f>
        <v>7.4617209906620658</v>
      </c>
      <c r="X70" s="41">
        <f t="shared" ref="X70:X133" si="57">-LOG10(($BE$15*$Q70+(($BE$15*$Q70)^2-4*$M70*(-$BE$15*$Q70*10^(-8.89)))^0.5)/(2*$M70))</f>
        <v>7.4426169307983887</v>
      </c>
      <c r="Y70" s="41">
        <f t="shared" ref="Y70:Y133" si="58">-LOG10(($BE$15*$Q70+(($BE$15*$Q70)^2-4*$N70*(-$BE$15*$Q70*10^(-8.89)))^0.5)/(2*$N70))</f>
        <v>7.3930809283522612</v>
      </c>
      <c r="Z70" s="41">
        <f t="shared" ref="Z70:Z133" si="59">-LOG10(($BE$15*$Q70+(($BE$15*$Q70)^2-4*$O70*(-$BE$15*$Q70*10^(-8.89)))^0.5)/(2*$O70))</f>
        <v>7.3367233880576466</v>
      </c>
      <c r="AA70" s="41">
        <f t="shared" ref="AA70:AA133" si="60">-LOG10(($BE$15*$Q70+(($BE$15*$Q70)^2-4*$P70*(-$BE$15*$Q70*10^(-8.89)))^0.5)/(2*$P70))</f>
        <v>7.2714293354686381</v>
      </c>
      <c r="AB70" s="30">
        <f t="shared" ref="AB70:AB133" si="61">$AZ$10*(1/($AY$4/10^(-X70)+1)-1/($AY$4/10^(-$AX$16)+1))</f>
        <v>7.388307981736461E-4</v>
      </c>
      <c r="AC70" s="30">
        <f t="shared" ref="AC70:AC133" si="62">M70+AB70</f>
        <v>6.5024545083887941E-2</v>
      </c>
      <c r="AD70" s="30">
        <f t="shared" ref="AD70:AD133" si="63">AB70*10^(-8.89)-$BE$15*Q70</f>
        <v>-2.239137515932948E-9</v>
      </c>
      <c r="AE70" s="30">
        <f t="shared" ref="AE70:AE133" si="64">-$BE$15*Q70*10^(-8.89)</f>
        <v>-2.8857940549993472E-18</v>
      </c>
      <c r="AF70" s="30">
        <f t="shared" ref="AF70:AF133" si="65">(-AD70+(AD70*AD70-4*AC70*AE70)^0.5)/(2*AC70)</f>
        <v>3.5679132512834001E-8</v>
      </c>
      <c r="AG70" s="30">
        <f t="shared" ref="AG70:AG133" si="66">$AZ$10*(1/($AY$4/10^(-Y70)+1)-1/($AY$4/10^(-$AX$16)+1))</f>
        <v>1.534248302047165E-3</v>
      </c>
      <c r="AH70" s="30">
        <f t="shared" ref="AH70:AH133" si="67">N70+AG70</f>
        <v>5.8677105444904315E-2</v>
      </c>
      <c r="AI70" s="30">
        <f t="shared" ref="AI70:AI133" si="68">AG70*10^(-8.89)-$BE$15*Q70</f>
        <v>-2.2381128196901741E-9</v>
      </c>
      <c r="AJ70" s="30">
        <f t="shared" ref="AJ70:AJ133" si="69">-$BE$15*Q70*10^(-8.89)</f>
        <v>-2.8857940549993472E-18</v>
      </c>
      <c r="AK70" s="30">
        <f t="shared" ref="AK70:AK133" si="70">(-AI70+(AI70*AI70-4*AH70*AJ70)^0.5)/(2*AH70)</f>
        <v>3.9391383197895859E-8</v>
      </c>
      <c r="AL70" s="30">
        <f t="shared" ref="AL70:AL133" si="71">$AZ$10*(1/($AY$4/10^(-Z70)+1)-1/($AY$4/10^(-$AX$16)+1))</f>
        <v>2.4624039551589811E-3</v>
      </c>
      <c r="AM70" s="30">
        <f t="shared" ref="AM70:AM133" si="72">O70+AL70</f>
        <v>5.2462403955158977E-2</v>
      </c>
      <c r="AN70" s="30">
        <f t="shared" ref="AN70:AN133" si="73">AL70*10^(-8.89)-$BE$15*Q70</f>
        <v>-2.2369171235861515E-9</v>
      </c>
      <c r="AO70" s="30">
        <f t="shared" ref="AO70:AO133" si="74">-$BE$15*Q70*10^(-8.89)</f>
        <v>-2.8857940549993472E-18</v>
      </c>
      <c r="AP70" s="30">
        <f t="shared" ref="AP70:AP133" si="75">(-AN70+(AN70*AN70-4*AM70*AO70)^0.5)/(2*AM70)</f>
        <v>4.3891720131634396E-8</v>
      </c>
      <c r="AQ70" s="30">
        <f t="shared" si="34"/>
        <v>3.5596453713801625E-3</v>
      </c>
      <c r="AR70" s="30">
        <f t="shared" si="35"/>
        <v>4.641678822852302E-2</v>
      </c>
      <c r="AS70" s="30">
        <f t="shared" si="36"/>
        <v>-2.2355036028236053E-9</v>
      </c>
      <c r="AT70" s="30">
        <f t="shared" si="37"/>
        <v>-2.8857940549993472E-18</v>
      </c>
      <c r="AU70" s="30">
        <f t="shared" ref="AU70:AU133" si="76">(-AS70+(AS70*AS70-4*AR70*AT70)^0.5)/(2*AR70)</f>
        <v>4.9419562406977038E-8</v>
      </c>
    </row>
    <row r="71" spans="1:47" x14ac:dyDescent="0.3">
      <c r="A71" s="39">
        <v>148.02083333333576</v>
      </c>
      <c r="B71">
        <v>32.1</v>
      </c>
      <c r="C71">
        <v>7.35</v>
      </c>
      <c r="D71" s="39">
        <v>34.6</v>
      </c>
      <c r="E71" s="39"/>
      <c r="F71" s="39"/>
      <c r="G71" s="39">
        <v>148</v>
      </c>
      <c r="H71" s="40">
        <f t="shared" si="50"/>
        <v>0.32100000000000001</v>
      </c>
      <c r="I71" s="41">
        <f t="shared" si="51"/>
        <v>7.35</v>
      </c>
      <c r="J71" s="39">
        <f>$J$70+($J$77-$J$70)*(G71-$G$70)/($G$77-$G$70)</f>
        <v>829.65477978356637</v>
      </c>
      <c r="K71">
        <v>0.32800000000000001</v>
      </c>
      <c r="L71">
        <v>7.32</v>
      </c>
      <c r="M71" s="29">
        <f t="shared" si="49"/>
        <v>6.4285714285714293E-2</v>
      </c>
      <c r="N71" s="29">
        <f t="shared" si="49"/>
        <v>5.7142857142857148E-2</v>
      </c>
      <c r="O71" s="29">
        <f t="shared" si="49"/>
        <v>4.9999999999999996E-2</v>
      </c>
      <c r="P71" s="29">
        <f t="shared" si="49"/>
        <v>4.2857142857142858E-2</v>
      </c>
      <c r="Q71" s="54">
        <v>0.32100000000000001</v>
      </c>
      <c r="R71" s="54">
        <v>7.35</v>
      </c>
      <c r="S71" s="55">
        <f t="shared" si="52"/>
        <v>7.4624846671333493</v>
      </c>
      <c r="T71" s="55">
        <f t="shared" si="53"/>
        <v>7.4193043932762954</v>
      </c>
      <c r="U71" s="55">
        <f t="shared" si="54"/>
        <v>7.372081393148477</v>
      </c>
      <c r="V71" s="55">
        <f t="shared" si="55"/>
        <v>7.3202679472976806</v>
      </c>
      <c r="W71" s="55">
        <f t="shared" si="56"/>
        <v>7.4783531643914491</v>
      </c>
      <c r="X71" s="41">
        <f t="shared" si="57"/>
        <v>7.4592735299777972</v>
      </c>
      <c r="Y71" s="41">
        <f t="shared" si="58"/>
        <v>7.4097966926221837</v>
      </c>
      <c r="Z71" s="41">
        <f t="shared" si="59"/>
        <v>7.3534996439289122</v>
      </c>
      <c r="AA71" s="41">
        <f t="shared" si="60"/>
        <v>7.2882674597785071</v>
      </c>
      <c r="AB71" s="30">
        <f t="shared" si="61"/>
        <v>4.7647017878625956E-4</v>
      </c>
      <c r="AC71" s="30">
        <f t="shared" si="62"/>
        <v>6.476218446450055E-2</v>
      </c>
      <c r="AD71" s="30">
        <f t="shared" si="63"/>
        <v>-2.1522863968326356E-9</v>
      </c>
      <c r="AE71" s="30">
        <f t="shared" si="64"/>
        <v>-2.7734727295053607E-18</v>
      </c>
      <c r="AF71" s="30">
        <f t="shared" si="65"/>
        <v>3.4475877814630775E-8</v>
      </c>
      <c r="AG71" s="30">
        <f t="shared" si="66"/>
        <v>1.2634560136494028E-3</v>
      </c>
      <c r="AH71" s="30">
        <f t="shared" si="67"/>
        <v>5.8406313156506552E-2</v>
      </c>
      <c r="AI71" s="30">
        <f t="shared" si="68"/>
        <v>-2.1512725626836845E-9</v>
      </c>
      <c r="AJ71" s="30">
        <f t="shared" si="69"/>
        <v>-2.7734727295053607E-18</v>
      </c>
      <c r="AK71" s="30">
        <f t="shared" si="70"/>
        <v>3.8079883120474383E-8</v>
      </c>
      <c r="AL71" s="30">
        <f t="shared" si="71"/>
        <v>2.1839102215179362E-3</v>
      </c>
      <c r="AM71" s="30">
        <f t="shared" si="72"/>
        <v>5.2183910221517929E-2</v>
      </c>
      <c r="AN71" s="30">
        <f t="shared" si="73"/>
        <v>-2.1500867879630437E-9</v>
      </c>
      <c r="AO71" s="30">
        <f t="shared" si="74"/>
        <v>-2.7734727295053607E-18</v>
      </c>
      <c r="AP71" s="30">
        <f t="shared" si="75"/>
        <v>4.2453999147595822E-8</v>
      </c>
      <c r="AQ71" s="30">
        <f t="shared" ref="AQ71:AQ134" si="77">$AZ$10*(1/($AY$4/10^(-AA71)+1)-1/($AY$4/10^(-$AX$16)+1))</f>
        <v>3.2750346120186914E-3</v>
      </c>
      <c r="AR71" s="30">
        <f t="shared" ref="AR71:AR134" si="78">P71+AQ71</f>
        <v>4.6132177469161546E-2</v>
      </c>
      <c r="AS71" s="30">
        <f t="shared" ref="AS71:AS134" si="79">AQ71*10^(-8.89)-$BE$15*Q71</f>
        <v>-2.1486811474561396E-9</v>
      </c>
      <c r="AT71" s="30">
        <f t="shared" ref="AT71:AT134" si="80">-$BE$15*Q71*10^(-8.89)</f>
        <v>-2.7734727295053607E-18</v>
      </c>
      <c r="AU71" s="30">
        <f t="shared" si="76"/>
        <v>4.783348822964065E-8</v>
      </c>
    </row>
    <row r="72" spans="1:47" x14ac:dyDescent="0.3">
      <c r="A72" s="39">
        <v>149.0222222222219</v>
      </c>
      <c r="B72">
        <v>32.4</v>
      </c>
      <c r="C72">
        <v>7.32</v>
      </c>
      <c r="D72" s="39"/>
      <c r="E72" s="39"/>
      <c r="F72" s="39"/>
      <c r="G72" s="39">
        <v>149</v>
      </c>
      <c r="H72" s="40">
        <f t="shared" si="50"/>
        <v>0.32400000000000001</v>
      </c>
      <c r="I72" s="41">
        <f t="shared" si="51"/>
        <v>7.32</v>
      </c>
      <c r="J72" s="39">
        <f t="shared" ref="J72:J76" si="81">$J$70+($J$77-$J$70)*(G72-$G$70)/($G$77-$G$70)</f>
        <v>836.66024340937179</v>
      </c>
      <c r="K72">
        <v>0.32900000000000001</v>
      </c>
      <c r="L72">
        <v>7.29</v>
      </c>
      <c r="M72" s="29">
        <f t="shared" si="49"/>
        <v>6.4285714285714293E-2</v>
      </c>
      <c r="N72" s="29">
        <f t="shared" si="49"/>
        <v>5.7142857142857148E-2</v>
      </c>
      <c r="O72" s="29">
        <f t="shared" si="49"/>
        <v>4.9999999999999996E-2</v>
      </c>
      <c r="P72" s="29">
        <f t="shared" si="49"/>
        <v>4.2857142857142858E-2</v>
      </c>
      <c r="Q72" s="54">
        <v>0.32400000000000001</v>
      </c>
      <c r="R72" s="54">
        <v>7.32</v>
      </c>
      <c r="S72" s="55">
        <f t="shared" si="52"/>
        <v>7.4589942603329646</v>
      </c>
      <c r="T72" s="55">
        <f t="shared" si="53"/>
        <v>7.4158594256710328</v>
      </c>
      <c r="U72" s="55">
        <f t="shared" si="54"/>
        <v>7.3686933873336731</v>
      </c>
      <c r="V72" s="55">
        <f t="shared" si="55"/>
        <v>7.3169502293574293</v>
      </c>
      <c r="W72" s="55">
        <f t="shared" si="56"/>
        <v>7.4744578978883585</v>
      </c>
      <c r="X72" s="41">
        <f t="shared" si="57"/>
        <v>7.4553724704724358</v>
      </c>
      <c r="Y72" s="41">
        <f t="shared" si="58"/>
        <v>7.4058815980035204</v>
      </c>
      <c r="Z72" s="41">
        <f t="shared" si="59"/>
        <v>7.349570195275132</v>
      </c>
      <c r="AA72" s="41">
        <f t="shared" si="60"/>
        <v>7.2843233259036433</v>
      </c>
      <c r="AB72" s="30">
        <f t="shared" si="61"/>
        <v>5.3766879439998442E-4</v>
      </c>
      <c r="AC72" s="30">
        <f t="shared" si="62"/>
        <v>6.4823383080114275E-2</v>
      </c>
      <c r="AD72" s="30">
        <f t="shared" si="63"/>
        <v>-2.172328120447496E-9</v>
      </c>
      <c r="AE72" s="30">
        <f t="shared" si="64"/>
        <v>-2.7993930353885882E-18</v>
      </c>
      <c r="AF72" s="30">
        <f t="shared" si="65"/>
        <v>3.4754075453640408E-8</v>
      </c>
      <c r="AG72" s="30">
        <f t="shared" si="66"/>
        <v>1.3266732804678965E-3</v>
      </c>
      <c r="AH72" s="30">
        <f t="shared" si="67"/>
        <v>5.8469530423325047E-2</v>
      </c>
      <c r="AI72" s="30">
        <f t="shared" si="68"/>
        <v>-2.1713116857720354E-9</v>
      </c>
      <c r="AJ72" s="30">
        <f t="shared" si="69"/>
        <v>-2.7993930353885882E-18</v>
      </c>
      <c r="AK72" s="30">
        <f t="shared" si="70"/>
        <v>3.8383146562726293E-8</v>
      </c>
      <c r="AL72" s="30">
        <f t="shared" si="71"/>
        <v>2.2489879255767494E-3</v>
      </c>
      <c r="AM72" s="30">
        <f t="shared" si="72"/>
        <v>5.2248987925576744E-2</v>
      </c>
      <c r="AN72" s="30">
        <f t="shared" si="73"/>
        <v>-2.1701235143439535E-9</v>
      </c>
      <c r="AO72" s="30">
        <f t="shared" si="74"/>
        <v>-2.7993930353885882E-18</v>
      </c>
      <c r="AP72" s="30">
        <f t="shared" si="75"/>
        <v>4.278648528814778E-8</v>
      </c>
      <c r="AQ72" s="30">
        <f t="shared" si="77"/>
        <v>3.3416175769302547E-3</v>
      </c>
      <c r="AR72" s="30">
        <f t="shared" si="78"/>
        <v>4.6198760434073109E-2</v>
      </c>
      <c r="AS72" s="30">
        <f t="shared" si="79"/>
        <v>-2.1687159346854308E-9</v>
      </c>
      <c r="AT72" s="30">
        <f t="shared" si="80"/>
        <v>-2.7993930353885882E-18</v>
      </c>
      <c r="AU72" s="30">
        <f t="shared" si="76"/>
        <v>4.8200303255692078E-8</v>
      </c>
    </row>
    <row r="73" spans="1:47" x14ac:dyDescent="0.3">
      <c r="A73" s="39">
        <v>150.10416666666424</v>
      </c>
      <c r="B73">
        <v>32.799999999999997</v>
      </c>
      <c r="C73">
        <v>7.28</v>
      </c>
      <c r="D73" s="39">
        <v>45.099999999999994</v>
      </c>
      <c r="E73" s="39"/>
      <c r="F73" s="39"/>
      <c r="G73" s="39">
        <v>150</v>
      </c>
      <c r="H73" s="40">
        <f t="shared" si="50"/>
        <v>0.32799999999999996</v>
      </c>
      <c r="I73" s="41">
        <f t="shared" si="51"/>
        <v>7.28</v>
      </c>
      <c r="J73" s="39">
        <f t="shared" si="81"/>
        <v>843.66570703517721</v>
      </c>
      <c r="K73">
        <v>0.33100000000000002</v>
      </c>
      <c r="L73">
        <v>7.29</v>
      </c>
      <c r="M73" s="29">
        <f t="shared" si="49"/>
        <v>6.4285714285714293E-2</v>
      </c>
      <c r="N73" s="29">
        <f t="shared" si="49"/>
        <v>5.7142857142857148E-2</v>
      </c>
      <c r="O73" s="29">
        <f t="shared" si="49"/>
        <v>4.9999999999999996E-2</v>
      </c>
      <c r="P73" s="29">
        <f t="shared" si="49"/>
        <v>4.2857142857142858E-2</v>
      </c>
      <c r="Q73" s="54">
        <v>0.32800000000000001</v>
      </c>
      <c r="R73" s="54">
        <v>7.28</v>
      </c>
      <c r="S73" s="55">
        <f t="shared" si="52"/>
        <v>7.4543896894774111</v>
      </c>
      <c r="T73" s="55">
        <f t="shared" si="53"/>
        <v>7.4113146646449604</v>
      </c>
      <c r="U73" s="55">
        <f t="shared" si="54"/>
        <v>7.3642234431786049</v>
      </c>
      <c r="V73" s="55">
        <f t="shared" si="55"/>
        <v>7.3125723831083986</v>
      </c>
      <c r="W73" s="55">
        <f t="shared" si="56"/>
        <v>7.4693181075965835</v>
      </c>
      <c r="X73" s="41">
        <f t="shared" si="57"/>
        <v>7.4502251045191992</v>
      </c>
      <c r="Y73" s="41">
        <f t="shared" si="58"/>
        <v>7.4007158806692113</v>
      </c>
      <c r="Z73" s="41">
        <f t="shared" si="59"/>
        <v>7.344385713543673</v>
      </c>
      <c r="AA73" s="41">
        <f t="shared" si="60"/>
        <v>7.2791196510304292</v>
      </c>
      <c r="AB73" s="30">
        <f t="shared" si="61"/>
        <v>6.1865271018393707E-4</v>
      </c>
      <c r="AC73" s="30">
        <f t="shared" si="62"/>
        <v>6.490436699589823E-2</v>
      </c>
      <c r="AD73" s="30">
        <f t="shared" si="63"/>
        <v>-2.1990512098929459E-9</v>
      </c>
      <c r="AE73" s="30">
        <f t="shared" si="64"/>
        <v>-2.8339534432328922E-18</v>
      </c>
      <c r="AF73" s="30">
        <f t="shared" si="65"/>
        <v>3.5124512922659399E-8</v>
      </c>
      <c r="AG73" s="30">
        <f t="shared" si="66"/>
        <v>1.4102799403433364E-3</v>
      </c>
      <c r="AH73" s="30">
        <f t="shared" si="67"/>
        <v>5.8553137083200486E-2</v>
      </c>
      <c r="AI73" s="30">
        <f t="shared" si="68"/>
        <v>-2.1980313964685845E-9</v>
      </c>
      <c r="AJ73" s="30">
        <f t="shared" si="69"/>
        <v>-2.8339534432328922E-18</v>
      </c>
      <c r="AK73" s="30">
        <f t="shared" si="70"/>
        <v>3.8786923655864825E-8</v>
      </c>
      <c r="AL73" s="30">
        <f t="shared" si="71"/>
        <v>2.3349965624641146E-3</v>
      </c>
      <c r="AM73" s="30">
        <f t="shared" si="72"/>
        <v>5.2334996562464112E-2</v>
      </c>
      <c r="AN73" s="30">
        <f t="shared" si="73"/>
        <v>-2.1968401306946944E-9</v>
      </c>
      <c r="AO73" s="30">
        <f t="shared" si="74"/>
        <v>-2.8339534432328922E-18</v>
      </c>
      <c r="AP73" s="30">
        <f t="shared" si="75"/>
        <v>4.3229136123073576E-8</v>
      </c>
      <c r="AQ73" s="30">
        <f t="shared" si="77"/>
        <v>3.4295446009014983E-3</v>
      </c>
      <c r="AR73" s="30">
        <f t="shared" si="78"/>
        <v>4.6286687458044359E-2</v>
      </c>
      <c r="AS73" s="30">
        <f t="shared" si="79"/>
        <v>-2.195430079674871E-9</v>
      </c>
      <c r="AT73" s="30">
        <f t="shared" si="80"/>
        <v>-2.8339534432328922E-18</v>
      </c>
      <c r="AU73" s="30">
        <f t="shared" si="76"/>
        <v>4.8688636989585088E-8</v>
      </c>
    </row>
    <row r="74" spans="1:47" x14ac:dyDescent="0.3">
      <c r="A74" s="39">
        <v>151.02777777778101</v>
      </c>
      <c r="B74">
        <v>33</v>
      </c>
      <c r="C74">
        <v>7.29</v>
      </c>
      <c r="D74" s="39"/>
      <c r="E74" s="39"/>
      <c r="F74" s="39"/>
      <c r="G74" s="39">
        <v>151</v>
      </c>
      <c r="H74" s="40">
        <f t="shared" si="50"/>
        <v>0.33</v>
      </c>
      <c r="I74" s="41">
        <f t="shared" si="51"/>
        <v>7.29</v>
      </c>
      <c r="J74" s="39">
        <f t="shared" si="81"/>
        <v>850.67117066098251</v>
      </c>
      <c r="K74">
        <v>0.34</v>
      </c>
      <c r="L74">
        <v>7.29</v>
      </c>
      <c r="M74" s="29">
        <f t="shared" si="49"/>
        <v>6.4285714285714293E-2</v>
      </c>
      <c r="N74" s="29">
        <f t="shared" si="49"/>
        <v>5.7142857142857148E-2</v>
      </c>
      <c r="O74" s="29">
        <f t="shared" si="49"/>
        <v>4.9999999999999996E-2</v>
      </c>
      <c r="P74" s="29">
        <f t="shared" si="49"/>
        <v>4.2857142857142858E-2</v>
      </c>
      <c r="Q74" s="54">
        <v>0.33</v>
      </c>
      <c r="R74" s="54">
        <v>7.29</v>
      </c>
      <c r="S74" s="55">
        <f t="shared" si="52"/>
        <v>7.4521081472621562</v>
      </c>
      <c r="T74" s="55">
        <f t="shared" si="53"/>
        <v>7.4090626987636794</v>
      </c>
      <c r="U74" s="55">
        <f t="shared" si="54"/>
        <v>7.3620084077375667</v>
      </c>
      <c r="V74" s="55">
        <f t="shared" si="55"/>
        <v>7.3104027150347113</v>
      </c>
      <c r="W74" s="55">
        <f t="shared" si="56"/>
        <v>7.4667709027481513</v>
      </c>
      <c r="X74" s="41">
        <f t="shared" si="57"/>
        <v>7.447674173851607</v>
      </c>
      <c r="Y74" s="41">
        <f t="shared" si="58"/>
        <v>7.3981559256541276</v>
      </c>
      <c r="Z74" s="41">
        <f t="shared" si="59"/>
        <v>7.341816532736039</v>
      </c>
      <c r="AA74" s="41">
        <f t="shared" si="60"/>
        <v>7.2765410353773152</v>
      </c>
      <c r="AB74" s="30">
        <f t="shared" si="61"/>
        <v>6.5888398750748331E-4</v>
      </c>
      <c r="AC74" s="30">
        <f t="shared" si="62"/>
        <v>6.4944598273221771E-2</v>
      </c>
      <c r="AD74" s="30">
        <f t="shared" si="63"/>
        <v>-2.2124130904372954E-9</v>
      </c>
      <c r="AE74" s="30">
        <f t="shared" si="64"/>
        <v>-2.8512336471550436E-18</v>
      </c>
      <c r="AF74" s="30">
        <f t="shared" si="65"/>
        <v>3.5309523167827257E-8</v>
      </c>
      <c r="AG74" s="30">
        <f t="shared" si="66"/>
        <v>1.4517936048190267E-3</v>
      </c>
      <c r="AH74" s="30">
        <f t="shared" si="67"/>
        <v>5.8594650747676176E-2</v>
      </c>
      <c r="AI74" s="30">
        <f t="shared" si="68"/>
        <v>-2.2113916249782607E-9</v>
      </c>
      <c r="AJ74" s="30">
        <f t="shared" si="69"/>
        <v>-2.8512336471550436E-18</v>
      </c>
      <c r="AK74" s="30">
        <f t="shared" si="70"/>
        <v>3.8988569511231246E-8</v>
      </c>
      <c r="AL74" s="30">
        <f t="shared" si="71"/>
        <v>2.3776781554374796E-3</v>
      </c>
      <c r="AM74" s="30">
        <f t="shared" si="72"/>
        <v>5.2377678155437472E-2</v>
      </c>
      <c r="AN74" s="30">
        <f t="shared" si="73"/>
        <v>-2.210198854621007E-9</v>
      </c>
      <c r="AO74" s="30">
        <f t="shared" si="74"/>
        <v>-2.8512336471550436E-18</v>
      </c>
      <c r="AP74" s="30">
        <f t="shared" si="75"/>
        <v>4.3450181233876037E-8</v>
      </c>
      <c r="AQ74" s="30">
        <f t="shared" si="77"/>
        <v>3.4731482012170956E-3</v>
      </c>
      <c r="AR74" s="30">
        <f t="shared" si="78"/>
        <v>4.6330291058359951E-2</v>
      </c>
      <c r="AS74" s="30">
        <f t="shared" si="79"/>
        <v>-2.2087876158256379E-9</v>
      </c>
      <c r="AT74" s="30">
        <f t="shared" si="80"/>
        <v>-2.8512336471550436E-18</v>
      </c>
      <c r="AU74" s="30">
        <f t="shared" si="76"/>
        <v>4.8932486500980549E-8</v>
      </c>
    </row>
    <row r="75" spans="1:47" x14ac:dyDescent="0.3">
      <c r="A75" s="39">
        <v>152.03125</v>
      </c>
      <c r="B75">
        <v>33.1</v>
      </c>
      <c r="C75">
        <v>7.32</v>
      </c>
      <c r="D75" s="39"/>
      <c r="E75" s="39"/>
      <c r="F75" s="39"/>
      <c r="G75" s="39">
        <v>152</v>
      </c>
      <c r="H75" s="40">
        <f t="shared" si="50"/>
        <v>0.33100000000000002</v>
      </c>
      <c r="I75" s="41">
        <f t="shared" si="51"/>
        <v>7.32</v>
      </c>
      <c r="J75" s="39">
        <f t="shared" si="81"/>
        <v>857.67663428678793</v>
      </c>
      <c r="K75">
        <v>0.32300000000000001</v>
      </c>
      <c r="L75">
        <v>7.29</v>
      </c>
      <c r="M75" s="29">
        <f t="shared" si="49"/>
        <v>6.4285714285714293E-2</v>
      </c>
      <c r="N75" s="29">
        <f t="shared" si="49"/>
        <v>5.7142857142857148E-2</v>
      </c>
      <c r="O75" s="29">
        <f t="shared" si="49"/>
        <v>4.9999999999999996E-2</v>
      </c>
      <c r="P75" s="29">
        <f t="shared" si="49"/>
        <v>4.2857142857142858E-2</v>
      </c>
      <c r="Q75" s="54">
        <v>0.33100000000000002</v>
      </c>
      <c r="R75" s="54">
        <v>7.32</v>
      </c>
      <c r="S75" s="55">
        <f t="shared" si="52"/>
        <v>7.4509724883258626</v>
      </c>
      <c r="T75" s="55">
        <f t="shared" si="53"/>
        <v>7.4079417466014785</v>
      </c>
      <c r="U75" s="55">
        <f t="shared" si="54"/>
        <v>7.360905802684246</v>
      </c>
      <c r="V75" s="55">
        <f t="shared" si="55"/>
        <v>7.3093226256354908</v>
      </c>
      <c r="W75" s="55">
        <f t="shared" si="56"/>
        <v>7.4655028951261038</v>
      </c>
      <c r="X75" s="41">
        <f t="shared" si="57"/>
        <v>7.4464043185271755</v>
      </c>
      <c r="Y75" s="41">
        <f t="shared" si="58"/>
        <v>7.3968815952647899</v>
      </c>
      <c r="Z75" s="41">
        <f t="shared" si="59"/>
        <v>7.340537627792858</v>
      </c>
      <c r="AA75" s="41">
        <f t="shared" si="60"/>
        <v>7.2752574526494902</v>
      </c>
      <c r="AB75" s="30">
        <f t="shared" si="61"/>
        <v>6.7893494915705402E-4</v>
      </c>
      <c r="AC75" s="30">
        <f t="shared" si="62"/>
        <v>6.4964649234871344E-2</v>
      </c>
      <c r="AD75" s="30">
        <f t="shared" si="63"/>
        <v>-2.2190941140296024E-9</v>
      </c>
      <c r="AE75" s="30">
        <f t="shared" si="64"/>
        <v>-2.8598737491161193E-18</v>
      </c>
      <c r="AF75" s="30">
        <f t="shared" si="65"/>
        <v>3.5401976680694854E-8</v>
      </c>
      <c r="AG75" s="30">
        <f t="shared" si="66"/>
        <v>1.472478608941592E-3</v>
      </c>
      <c r="AH75" s="30">
        <f t="shared" si="67"/>
        <v>5.8615335751798739E-2</v>
      </c>
      <c r="AI75" s="30">
        <f t="shared" si="68"/>
        <v>-2.2180718317656361E-9</v>
      </c>
      <c r="AJ75" s="30">
        <f t="shared" si="69"/>
        <v>-2.8598737491161193E-18</v>
      </c>
      <c r="AK75" s="30">
        <f t="shared" si="70"/>
        <v>3.9089332412948672E-8</v>
      </c>
      <c r="AL75" s="30">
        <f t="shared" si="71"/>
        <v>2.3989389788984239E-3</v>
      </c>
      <c r="AM75" s="30">
        <f t="shared" si="72"/>
        <v>5.239893897889842E-2</v>
      </c>
      <c r="AN75" s="30">
        <f t="shared" si="73"/>
        <v>-2.2168783196093779E-9</v>
      </c>
      <c r="AO75" s="30">
        <f t="shared" si="74"/>
        <v>-2.8598737491161193E-18</v>
      </c>
      <c r="AP75" s="30">
        <f t="shared" si="75"/>
        <v>4.3560634529530546E-8</v>
      </c>
      <c r="AQ75" s="30">
        <f t="shared" si="77"/>
        <v>3.494860883864046E-3</v>
      </c>
      <c r="AR75" s="30">
        <f t="shared" si="78"/>
        <v>4.6352003741006904E-2</v>
      </c>
      <c r="AS75" s="30">
        <f t="shared" si="79"/>
        <v>-2.2154664987066151E-9</v>
      </c>
      <c r="AT75" s="30">
        <f t="shared" si="80"/>
        <v>-2.8598737491161193E-18</v>
      </c>
      <c r="AU75" s="30">
        <f t="shared" si="76"/>
        <v>4.9054332937901918E-8</v>
      </c>
    </row>
    <row r="76" spans="1:47" x14ac:dyDescent="0.3">
      <c r="A76" s="39">
        <v>153.03125</v>
      </c>
      <c r="B76">
        <v>31.5</v>
      </c>
      <c r="C76">
        <v>7.34</v>
      </c>
      <c r="D76" s="39">
        <v>10.7</v>
      </c>
      <c r="E76" s="39"/>
      <c r="F76" s="39"/>
      <c r="G76" s="39">
        <v>153</v>
      </c>
      <c r="H76" s="40">
        <f t="shared" si="50"/>
        <v>0.315</v>
      </c>
      <c r="I76" s="41">
        <f t="shared" si="51"/>
        <v>7.34</v>
      </c>
      <c r="J76" s="39">
        <f t="shared" si="81"/>
        <v>864.68209791259335</v>
      </c>
      <c r="K76">
        <v>0.32900000000000001</v>
      </c>
      <c r="L76">
        <v>7.38</v>
      </c>
      <c r="M76" s="29">
        <f t="shared" si="49"/>
        <v>6.4285714285714293E-2</v>
      </c>
      <c r="N76" s="29">
        <f t="shared" si="49"/>
        <v>5.7142857142857148E-2</v>
      </c>
      <c r="O76" s="29">
        <f t="shared" si="49"/>
        <v>4.9999999999999996E-2</v>
      </c>
      <c r="P76" s="29">
        <f t="shared" si="49"/>
        <v>4.2857142857142858E-2</v>
      </c>
      <c r="Q76" s="54">
        <v>0.315</v>
      </c>
      <c r="R76" s="54">
        <v>7.34</v>
      </c>
      <c r="S76" s="55">
        <f t="shared" si="52"/>
        <v>7.4695631760693528</v>
      </c>
      <c r="T76" s="55">
        <f t="shared" si="53"/>
        <v>7.4262905022394019</v>
      </c>
      <c r="U76" s="55">
        <f t="shared" si="54"/>
        <v>7.3789513471847341</v>
      </c>
      <c r="V76" s="55">
        <f t="shared" si="55"/>
        <v>7.3269941201379689</v>
      </c>
      <c r="W76" s="55">
        <f t="shared" si="56"/>
        <v>7.4862503943909324</v>
      </c>
      <c r="X76" s="41">
        <f t="shared" si="57"/>
        <v>7.4671826426660939</v>
      </c>
      <c r="Y76" s="41">
        <f t="shared" si="58"/>
        <v>7.4177345999432491</v>
      </c>
      <c r="Z76" s="41">
        <f t="shared" si="59"/>
        <v>7.361467008452558</v>
      </c>
      <c r="AA76" s="41">
        <f t="shared" si="60"/>
        <v>7.2962649698810447</v>
      </c>
      <c r="AB76" s="30">
        <f t="shared" si="61"/>
        <v>3.5287139440997326E-4</v>
      </c>
      <c r="AC76" s="30">
        <f t="shared" si="62"/>
        <v>6.4638585680124261E-2</v>
      </c>
      <c r="AD76" s="30">
        <f t="shared" si="63"/>
        <v>-2.1122044975032198E-9</v>
      </c>
      <c r="AE76" s="30">
        <f t="shared" si="64"/>
        <v>-2.7216321177389057E-18</v>
      </c>
      <c r="AF76" s="30">
        <f t="shared" si="65"/>
        <v>3.3918514527435027E-8</v>
      </c>
      <c r="AG76" s="30">
        <f t="shared" si="66"/>
        <v>1.1356839520734554E-3</v>
      </c>
      <c r="AH76" s="30">
        <f t="shared" si="67"/>
        <v>5.8278541094930601E-2</v>
      </c>
      <c r="AI76" s="30">
        <f t="shared" si="68"/>
        <v>-2.1111960395767499E-9</v>
      </c>
      <c r="AJ76" s="30">
        <f t="shared" si="69"/>
        <v>-2.7216321177389057E-18</v>
      </c>
      <c r="AK76" s="30">
        <f t="shared" si="70"/>
        <v>3.7472226437662088E-8</v>
      </c>
      <c r="AL76" s="30">
        <f t="shared" si="71"/>
        <v>2.0522614980004626E-3</v>
      </c>
      <c r="AM76" s="30">
        <f t="shared" si="72"/>
        <v>5.2052261498000456E-2</v>
      </c>
      <c r="AN76" s="30">
        <f t="shared" si="73"/>
        <v>-2.1100152589641177E-9</v>
      </c>
      <c r="AO76" s="30">
        <f t="shared" si="74"/>
        <v>-2.7216321177389057E-18</v>
      </c>
      <c r="AP76" s="30">
        <f t="shared" si="75"/>
        <v>4.1787717765438372E-8</v>
      </c>
      <c r="AQ76" s="30">
        <f t="shared" si="77"/>
        <v>3.1401991127781052E-3</v>
      </c>
      <c r="AR76" s="30">
        <f t="shared" si="78"/>
        <v>4.599734196992096E-2</v>
      </c>
      <c r="AS76" s="30">
        <f t="shared" si="79"/>
        <v>-2.1086137238196101E-9</v>
      </c>
      <c r="AT76" s="30">
        <f t="shared" si="80"/>
        <v>-2.7216321177389057E-18</v>
      </c>
      <c r="AU76" s="30">
        <f t="shared" si="76"/>
        <v>4.7098370294687647E-8</v>
      </c>
    </row>
    <row r="77" spans="1:47" x14ac:dyDescent="0.3">
      <c r="A77" s="39">
        <v>154.03819444444525</v>
      </c>
      <c r="B77">
        <v>32.1</v>
      </c>
      <c r="C77">
        <v>7.32</v>
      </c>
      <c r="D77" s="39"/>
      <c r="E77" s="39">
        <v>895.85202097235469</v>
      </c>
      <c r="F77" s="39">
        <v>847.52310210444273</v>
      </c>
      <c r="G77" s="39">
        <v>154</v>
      </c>
      <c r="H77" s="40">
        <f t="shared" si="50"/>
        <v>0.32100000000000001</v>
      </c>
      <c r="I77" s="41">
        <f t="shared" si="51"/>
        <v>7.32</v>
      </c>
      <c r="J77" s="42">
        <f>AVERAGE(E77:F77)</f>
        <v>871.68756153839877</v>
      </c>
      <c r="K77">
        <v>0.33</v>
      </c>
      <c r="L77">
        <v>7.35</v>
      </c>
      <c r="M77" s="29">
        <f t="shared" si="49"/>
        <v>6.4285714285714293E-2</v>
      </c>
      <c r="N77" s="29">
        <f t="shared" si="49"/>
        <v>5.7142857142857148E-2</v>
      </c>
      <c r="O77" s="29">
        <f t="shared" si="49"/>
        <v>4.9999999999999996E-2</v>
      </c>
      <c r="P77" s="29">
        <f t="shared" si="49"/>
        <v>4.2857142857142858E-2</v>
      </c>
      <c r="Q77" s="54">
        <v>0.32100000000000001</v>
      </c>
      <c r="R77" s="54">
        <v>7.32</v>
      </c>
      <c r="S77" s="55">
        <f t="shared" si="52"/>
        <v>7.4624846671333493</v>
      </c>
      <c r="T77" s="55">
        <f t="shared" si="53"/>
        <v>7.4193043932762954</v>
      </c>
      <c r="U77" s="55">
        <f t="shared" si="54"/>
        <v>7.372081393148477</v>
      </c>
      <c r="V77" s="55">
        <f t="shared" si="55"/>
        <v>7.3202679472976806</v>
      </c>
      <c r="W77" s="55">
        <f t="shared" si="56"/>
        <v>7.4783531643914491</v>
      </c>
      <c r="X77" s="41">
        <f t="shared" si="57"/>
        <v>7.4592735299777972</v>
      </c>
      <c r="Y77" s="41">
        <f t="shared" si="58"/>
        <v>7.4097966926221837</v>
      </c>
      <c r="Z77" s="41">
        <f t="shared" si="59"/>
        <v>7.3534996439289122</v>
      </c>
      <c r="AA77" s="41">
        <f t="shared" si="60"/>
        <v>7.2882674597785071</v>
      </c>
      <c r="AB77" s="30">
        <f t="shared" si="61"/>
        <v>4.7647017878625956E-4</v>
      </c>
      <c r="AC77" s="30">
        <f t="shared" si="62"/>
        <v>6.476218446450055E-2</v>
      </c>
      <c r="AD77" s="30">
        <f t="shared" si="63"/>
        <v>-2.1522863968326356E-9</v>
      </c>
      <c r="AE77" s="30">
        <f t="shared" si="64"/>
        <v>-2.7734727295053607E-18</v>
      </c>
      <c r="AF77" s="30">
        <f t="shared" si="65"/>
        <v>3.4475877814630775E-8</v>
      </c>
      <c r="AG77" s="30">
        <f t="shared" si="66"/>
        <v>1.2634560136494028E-3</v>
      </c>
      <c r="AH77" s="30">
        <f t="shared" si="67"/>
        <v>5.8406313156506552E-2</v>
      </c>
      <c r="AI77" s="30">
        <f t="shared" si="68"/>
        <v>-2.1512725626836845E-9</v>
      </c>
      <c r="AJ77" s="30">
        <f t="shared" si="69"/>
        <v>-2.7734727295053607E-18</v>
      </c>
      <c r="AK77" s="30">
        <f t="shared" si="70"/>
        <v>3.8079883120474383E-8</v>
      </c>
      <c r="AL77" s="30">
        <f t="shared" si="71"/>
        <v>2.1839102215179362E-3</v>
      </c>
      <c r="AM77" s="30">
        <f t="shared" si="72"/>
        <v>5.2183910221517929E-2</v>
      </c>
      <c r="AN77" s="30">
        <f t="shared" si="73"/>
        <v>-2.1500867879630437E-9</v>
      </c>
      <c r="AO77" s="30">
        <f t="shared" si="74"/>
        <v>-2.7734727295053607E-18</v>
      </c>
      <c r="AP77" s="30">
        <f t="shared" si="75"/>
        <v>4.2453999147595822E-8</v>
      </c>
      <c r="AQ77" s="30">
        <f t="shared" si="77"/>
        <v>3.2750346120186914E-3</v>
      </c>
      <c r="AR77" s="30">
        <f t="shared" si="78"/>
        <v>4.6132177469161546E-2</v>
      </c>
      <c r="AS77" s="30">
        <f t="shared" si="79"/>
        <v>-2.1486811474561396E-9</v>
      </c>
      <c r="AT77" s="30">
        <f t="shared" si="80"/>
        <v>-2.7734727295053607E-18</v>
      </c>
      <c r="AU77" s="30">
        <f t="shared" si="76"/>
        <v>4.783348822964065E-8</v>
      </c>
    </row>
    <row r="78" spans="1:47" x14ac:dyDescent="0.3">
      <c r="A78" s="39">
        <v>155.02500000000146</v>
      </c>
      <c r="B78">
        <v>32.5</v>
      </c>
      <c r="C78">
        <v>7.31</v>
      </c>
      <c r="D78" s="39"/>
      <c r="E78" s="39"/>
      <c r="F78" s="39"/>
      <c r="G78" s="39">
        <v>155</v>
      </c>
      <c r="H78" s="40">
        <f t="shared" si="50"/>
        <v>0.32500000000000001</v>
      </c>
      <c r="I78" s="41">
        <f t="shared" si="51"/>
        <v>7.31</v>
      </c>
      <c r="J78" s="39">
        <f>$J$77+($J$84-$J$77)*(G78-$G$77)/($G$84-$G$77)</f>
        <v>868.25261053703673</v>
      </c>
      <c r="K78">
        <v>0.33200000000000002</v>
      </c>
      <c r="L78">
        <v>7.41</v>
      </c>
      <c r="M78" s="29">
        <f t="shared" si="49"/>
        <v>6.4285714285714293E-2</v>
      </c>
      <c r="N78" s="29">
        <f t="shared" si="49"/>
        <v>5.7142857142857148E-2</v>
      </c>
      <c r="O78" s="29">
        <f t="shared" si="49"/>
        <v>4.9999999999999996E-2</v>
      </c>
      <c r="P78" s="29">
        <f t="shared" si="49"/>
        <v>4.2857142857142858E-2</v>
      </c>
      <c r="Q78" s="54">
        <v>0.32500000000000001</v>
      </c>
      <c r="R78" s="54">
        <v>7.31</v>
      </c>
      <c r="S78" s="55">
        <f t="shared" si="52"/>
        <v>7.457837878497922</v>
      </c>
      <c r="T78" s="55">
        <f t="shared" si="53"/>
        <v>7.4147180789776543</v>
      </c>
      <c r="U78" s="55">
        <f t="shared" si="54"/>
        <v>7.3675708653554652</v>
      </c>
      <c r="V78" s="55">
        <f t="shared" si="55"/>
        <v>7.3158509039602002</v>
      </c>
      <c r="W78" s="55">
        <f t="shared" si="56"/>
        <v>7.4731672214436502</v>
      </c>
      <c r="X78" s="41">
        <f t="shared" si="57"/>
        <v>7.4540798843947425</v>
      </c>
      <c r="Y78" s="41">
        <f t="shared" si="58"/>
        <v>7.4045843857168618</v>
      </c>
      <c r="Z78" s="41">
        <f t="shared" si="59"/>
        <v>7.3482682522363021</v>
      </c>
      <c r="AA78" s="41">
        <f t="shared" si="60"/>
        <v>7.2830165435717165</v>
      </c>
      <c r="AB78" s="30">
        <f t="shared" si="61"/>
        <v>5.5798029807507398E-4</v>
      </c>
      <c r="AC78" s="30">
        <f t="shared" si="62"/>
        <v>6.4843694583789371E-2</v>
      </c>
      <c r="AD78" s="30">
        <f t="shared" si="63"/>
        <v>-2.1790088083966557E-9</v>
      </c>
      <c r="AE78" s="30">
        <f t="shared" si="64"/>
        <v>-2.8080331373496643E-18</v>
      </c>
      <c r="AF78" s="30">
        <f t="shared" si="65"/>
        <v>3.48467373125736E-8</v>
      </c>
      <c r="AG78" s="30">
        <f t="shared" si="66"/>
        <v>1.3476477849710693E-3</v>
      </c>
      <c r="AH78" s="30">
        <f t="shared" si="67"/>
        <v>5.8490504927828216E-2</v>
      </c>
      <c r="AI78" s="30">
        <f t="shared" si="68"/>
        <v>-2.177991519610675E-9</v>
      </c>
      <c r="AJ78" s="30">
        <f t="shared" si="69"/>
        <v>-2.8080331373496643E-18</v>
      </c>
      <c r="AK78" s="30">
        <f t="shared" si="70"/>
        <v>3.848415197515541E-8</v>
      </c>
      <c r="AL78" s="30">
        <f t="shared" si="71"/>
        <v>2.2705712759968884E-3</v>
      </c>
      <c r="AM78" s="30">
        <f t="shared" si="72"/>
        <v>5.2270571275996887E-2</v>
      </c>
      <c r="AN78" s="30">
        <f t="shared" si="73"/>
        <v>-2.1768025638371143E-9</v>
      </c>
      <c r="AO78" s="30">
        <f t="shared" si="74"/>
        <v>-2.8080331373496643E-18</v>
      </c>
      <c r="AP78" s="30">
        <f t="shared" si="75"/>
        <v>4.2897218662989642E-8</v>
      </c>
      <c r="AQ78" s="30">
        <f t="shared" si="77"/>
        <v>3.3636899305237054E-3</v>
      </c>
      <c r="AR78" s="30">
        <f t="shared" si="78"/>
        <v>4.622083278766656E-2</v>
      </c>
      <c r="AS78" s="30">
        <f t="shared" si="79"/>
        <v>-2.1753943542204724E-9</v>
      </c>
      <c r="AT78" s="30">
        <f t="shared" si="80"/>
        <v>-2.8080331373496643E-18</v>
      </c>
      <c r="AU78" s="30">
        <f t="shared" si="76"/>
        <v>4.8322466764852769E-8</v>
      </c>
    </row>
    <row r="79" spans="1:47" x14ac:dyDescent="0.3">
      <c r="A79" s="39">
        <v>156.03125</v>
      </c>
      <c r="B79">
        <v>33.1</v>
      </c>
      <c r="C79">
        <v>7.37</v>
      </c>
      <c r="D79" s="39"/>
      <c r="E79" s="39"/>
      <c r="F79" s="39"/>
      <c r="G79" s="39">
        <v>156</v>
      </c>
      <c r="H79" s="40">
        <f t="shared" si="50"/>
        <v>0.33100000000000002</v>
      </c>
      <c r="I79" s="41">
        <f t="shared" si="51"/>
        <v>7.37</v>
      </c>
      <c r="J79" s="39">
        <f t="shared" ref="J79:J83" si="82">$J$77+($J$84-$J$77)*(G79-$G$77)/($G$84-$G$77)</f>
        <v>864.81765953567458</v>
      </c>
      <c r="K79">
        <v>0.32600000000000001</v>
      </c>
      <c r="L79">
        <v>7.38</v>
      </c>
      <c r="M79" s="29">
        <f t="shared" si="49"/>
        <v>6.4285714285714293E-2</v>
      </c>
      <c r="N79" s="29">
        <f t="shared" si="49"/>
        <v>5.7142857142857148E-2</v>
      </c>
      <c r="O79" s="29">
        <f t="shared" si="49"/>
        <v>4.9999999999999996E-2</v>
      </c>
      <c r="P79" s="29">
        <f t="shared" si="49"/>
        <v>4.2857142857142858E-2</v>
      </c>
      <c r="Q79" s="54">
        <v>0.33100000000000002</v>
      </c>
      <c r="R79" s="54">
        <v>7.37</v>
      </c>
      <c r="S79" s="55">
        <f t="shared" si="52"/>
        <v>7.4509724883258626</v>
      </c>
      <c r="T79" s="55">
        <f t="shared" si="53"/>
        <v>7.4079417466014785</v>
      </c>
      <c r="U79" s="55">
        <f t="shared" si="54"/>
        <v>7.360905802684246</v>
      </c>
      <c r="V79" s="55">
        <f t="shared" si="55"/>
        <v>7.3093226256354908</v>
      </c>
      <c r="W79" s="55">
        <f t="shared" si="56"/>
        <v>7.4655028951261038</v>
      </c>
      <c r="X79" s="41">
        <f t="shared" si="57"/>
        <v>7.4464043185271755</v>
      </c>
      <c r="Y79" s="41">
        <f t="shared" si="58"/>
        <v>7.3968815952647899</v>
      </c>
      <c r="Z79" s="41">
        <f t="shared" si="59"/>
        <v>7.340537627792858</v>
      </c>
      <c r="AA79" s="41">
        <f t="shared" si="60"/>
        <v>7.2752574526494902</v>
      </c>
      <c r="AB79" s="30">
        <f t="shared" si="61"/>
        <v>6.7893494915705402E-4</v>
      </c>
      <c r="AC79" s="30">
        <f t="shared" si="62"/>
        <v>6.4964649234871344E-2</v>
      </c>
      <c r="AD79" s="30">
        <f t="shared" si="63"/>
        <v>-2.2190941140296024E-9</v>
      </c>
      <c r="AE79" s="30">
        <f t="shared" si="64"/>
        <v>-2.8598737491161193E-18</v>
      </c>
      <c r="AF79" s="30">
        <f t="shared" si="65"/>
        <v>3.5401976680694854E-8</v>
      </c>
      <c r="AG79" s="30">
        <f t="shared" si="66"/>
        <v>1.472478608941592E-3</v>
      </c>
      <c r="AH79" s="30">
        <f t="shared" si="67"/>
        <v>5.8615335751798739E-2</v>
      </c>
      <c r="AI79" s="30">
        <f t="shared" si="68"/>
        <v>-2.2180718317656361E-9</v>
      </c>
      <c r="AJ79" s="30">
        <f t="shared" si="69"/>
        <v>-2.8598737491161193E-18</v>
      </c>
      <c r="AK79" s="30">
        <f t="shared" si="70"/>
        <v>3.9089332412948672E-8</v>
      </c>
      <c r="AL79" s="30">
        <f t="shared" si="71"/>
        <v>2.3989389788984239E-3</v>
      </c>
      <c r="AM79" s="30">
        <f t="shared" si="72"/>
        <v>5.239893897889842E-2</v>
      </c>
      <c r="AN79" s="30">
        <f t="shared" si="73"/>
        <v>-2.2168783196093779E-9</v>
      </c>
      <c r="AO79" s="30">
        <f t="shared" si="74"/>
        <v>-2.8598737491161193E-18</v>
      </c>
      <c r="AP79" s="30">
        <f t="shared" si="75"/>
        <v>4.3560634529530546E-8</v>
      </c>
      <c r="AQ79" s="30">
        <f t="shared" si="77"/>
        <v>3.494860883864046E-3</v>
      </c>
      <c r="AR79" s="30">
        <f t="shared" si="78"/>
        <v>4.6352003741006904E-2</v>
      </c>
      <c r="AS79" s="30">
        <f t="shared" si="79"/>
        <v>-2.2154664987066151E-9</v>
      </c>
      <c r="AT79" s="30">
        <f t="shared" si="80"/>
        <v>-2.8598737491161193E-18</v>
      </c>
      <c r="AU79" s="30">
        <f t="shared" si="76"/>
        <v>4.9054332937901918E-8</v>
      </c>
    </row>
    <row r="80" spans="1:47" x14ac:dyDescent="0.3">
      <c r="A80" s="39">
        <v>157.03125</v>
      </c>
      <c r="B80">
        <v>32.9</v>
      </c>
      <c r="C80">
        <v>7.38</v>
      </c>
      <c r="D80" s="39">
        <v>20.8</v>
      </c>
      <c r="E80" s="39"/>
      <c r="F80" s="39"/>
      <c r="G80" s="39">
        <v>157</v>
      </c>
      <c r="H80" s="40">
        <f t="shared" si="50"/>
        <v>0.32899999999999996</v>
      </c>
      <c r="I80" s="41">
        <f t="shared" si="51"/>
        <v>7.38</v>
      </c>
      <c r="J80" s="39">
        <f t="shared" si="82"/>
        <v>861.38270853431254</v>
      </c>
      <c r="K80">
        <v>0.33900000000000002</v>
      </c>
      <c r="L80">
        <v>7.38</v>
      </c>
      <c r="M80" s="29">
        <f t="shared" si="49"/>
        <v>6.4285714285714293E-2</v>
      </c>
      <c r="N80" s="29">
        <f t="shared" si="49"/>
        <v>5.7142857142857148E-2</v>
      </c>
      <c r="O80" s="29">
        <f t="shared" si="49"/>
        <v>4.9999999999999996E-2</v>
      </c>
      <c r="P80" s="29">
        <f t="shared" si="49"/>
        <v>4.2857142857142858E-2</v>
      </c>
      <c r="Q80" s="54">
        <v>0.32900000000000001</v>
      </c>
      <c r="R80" s="54">
        <v>7.38</v>
      </c>
      <c r="S80" s="55">
        <f t="shared" si="52"/>
        <v>7.4532472073797784</v>
      </c>
      <c r="T80" s="55">
        <f t="shared" si="53"/>
        <v>7.4101869979167301</v>
      </c>
      <c r="U80" s="55">
        <f t="shared" si="54"/>
        <v>7.3631142811722299</v>
      </c>
      <c r="V80" s="55">
        <f t="shared" si="55"/>
        <v>7.3114859610190424</v>
      </c>
      <c r="W80" s="55">
        <f t="shared" si="56"/>
        <v>7.4680426329135203</v>
      </c>
      <c r="X80" s="41">
        <f t="shared" si="57"/>
        <v>7.4489477618297153</v>
      </c>
      <c r="Y80" s="41">
        <f t="shared" si="58"/>
        <v>7.3994340133680945</v>
      </c>
      <c r="Z80" s="41">
        <f t="shared" si="59"/>
        <v>7.3430992204941861</v>
      </c>
      <c r="AA80" s="41">
        <f t="shared" si="60"/>
        <v>7.2778284272710216</v>
      </c>
      <c r="AB80" s="30">
        <f t="shared" si="61"/>
        <v>6.387899545544992E-4</v>
      </c>
      <c r="AC80" s="30">
        <f t="shared" si="62"/>
        <v>6.4924504240268799E-2</v>
      </c>
      <c r="AD80" s="30">
        <f t="shared" si="63"/>
        <v>-2.205732122331576E-9</v>
      </c>
      <c r="AE80" s="30">
        <f t="shared" si="64"/>
        <v>-2.8425935451939679E-18</v>
      </c>
      <c r="AF80" s="30">
        <f t="shared" si="65"/>
        <v>3.5217035296951035E-8</v>
      </c>
      <c r="AG80" s="30">
        <f t="shared" si="66"/>
        <v>1.4310607709795197E-3</v>
      </c>
      <c r="AH80" s="30">
        <f t="shared" si="67"/>
        <v>5.8573917913836669E-2</v>
      </c>
      <c r="AI80" s="30">
        <f t="shared" si="68"/>
        <v>-2.2047114798074972E-9</v>
      </c>
      <c r="AJ80" s="30">
        <f t="shared" si="69"/>
        <v>-2.8425935451939679E-18</v>
      </c>
      <c r="AK80" s="30">
        <f t="shared" si="70"/>
        <v>3.8887766653329789E-8</v>
      </c>
      <c r="AL80" s="30">
        <f t="shared" si="71"/>
        <v>2.3563640836591687E-3</v>
      </c>
      <c r="AM80" s="30">
        <f t="shared" si="72"/>
        <v>5.2356364083659165E-2</v>
      </c>
      <c r="AN80" s="30">
        <f t="shared" si="73"/>
        <v>-2.2035194582297573E-9</v>
      </c>
      <c r="AO80" s="30">
        <f t="shared" si="74"/>
        <v>-2.8425935451939679E-18</v>
      </c>
      <c r="AP80" s="30">
        <f t="shared" si="75"/>
        <v>4.3339681842204149E-8</v>
      </c>
      <c r="AQ80" s="30">
        <f t="shared" si="77"/>
        <v>3.4513761882754602E-3</v>
      </c>
      <c r="AR80" s="30">
        <f t="shared" si="78"/>
        <v>4.6308519045418314E-2</v>
      </c>
      <c r="AS80" s="30">
        <f t="shared" si="79"/>
        <v>-2.2021088093768867E-9</v>
      </c>
      <c r="AT80" s="30">
        <f t="shared" si="80"/>
        <v>-2.8425935451939679E-18</v>
      </c>
      <c r="AU80" s="30">
        <f t="shared" si="76"/>
        <v>4.8810587947796407E-8</v>
      </c>
    </row>
    <row r="81" spans="1:47" x14ac:dyDescent="0.3">
      <c r="A81" s="39">
        <v>158.03125</v>
      </c>
      <c r="B81">
        <v>32.9</v>
      </c>
      <c r="C81">
        <v>7.39</v>
      </c>
      <c r="D81" s="39"/>
      <c r="E81" s="39"/>
      <c r="F81" s="39"/>
      <c r="G81" s="39">
        <v>158</v>
      </c>
      <c r="H81" s="40">
        <f t="shared" si="50"/>
        <v>0.32899999999999996</v>
      </c>
      <c r="I81" s="41">
        <f t="shared" si="51"/>
        <v>7.39</v>
      </c>
      <c r="J81" s="39">
        <f t="shared" si="82"/>
        <v>857.94775753295039</v>
      </c>
      <c r="K81">
        <v>0.33300000000000002</v>
      </c>
      <c r="L81">
        <v>7.39</v>
      </c>
      <c r="M81" s="29">
        <f t="shared" ref="M81:P96" si="83">M80</f>
        <v>6.4285714285714293E-2</v>
      </c>
      <c r="N81" s="29">
        <f t="shared" si="83"/>
        <v>5.7142857142857148E-2</v>
      </c>
      <c r="O81" s="29">
        <f t="shared" si="83"/>
        <v>4.9999999999999996E-2</v>
      </c>
      <c r="P81" s="29">
        <f t="shared" si="83"/>
        <v>4.2857142857142858E-2</v>
      </c>
      <c r="Q81" s="54">
        <v>0.32900000000000001</v>
      </c>
      <c r="R81" s="54">
        <v>7.39</v>
      </c>
      <c r="S81" s="55">
        <f t="shared" si="52"/>
        <v>7.4532472073797784</v>
      </c>
      <c r="T81" s="55">
        <f t="shared" si="53"/>
        <v>7.4101869979167301</v>
      </c>
      <c r="U81" s="55">
        <f t="shared" si="54"/>
        <v>7.3631142811722299</v>
      </c>
      <c r="V81" s="55">
        <f t="shared" si="55"/>
        <v>7.3114859610190424</v>
      </c>
      <c r="W81" s="55">
        <f t="shared" si="56"/>
        <v>7.4680426329135203</v>
      </c>
      <c r="X81" s="41">
        <f t="shared" si="57"/>
        <v>7.4489477618297153</v>
      </c>
      <c r="Y81" s="41">
        <f t="shared" si="58"/>
        <v>7.3994340133680945</v>
      </c>
      <c r="Z81" s="41">
        <f t="shared" si="59"/>
        <v>7.3430992204941861</v>
      </c>
      <c r="AA81" s="41">
        <f t="shared" si="60"/>
        <v>7.2778284272710216</v>
      </c>
      <c r="AB81" s="30">
        <f t="shared" si="61"/>
        <v>6.387899545544992E-4</v>
      </c>
      <c r="AC81" s="30">
        <f t="shared" si="62"/>
        <v>6.4924504240268799E-2</v>
      </c>
      <c r="AD81" s="30">
        <f t="shared" si="63"/>
        <v>-2.205732122331576E-9</v>
      </c>
      <c r="AE81" s="30">
        <f t="shared" si="64"/>
        <v>-2.8425935451939679E-18</v>
      </c>
      <c r="AF81" s="30">
        <f t="shared" si="65"/>
        <v>3.5217035296951035E-8</v>
      </c>
      <c r="AG81" s="30">
        <f t="shared" si="66"/>
        <v>1.4310607709795197E-3</v>
      </c>
      <c r="AH81" s="30">
        <f t="shared" si="67"/>
        <v>5.8573917913836669E-2</v>
      </c>
      <c r="AI81" s="30">
        <f t="shared" si="68"/>
        <v>-2.2047114798074972E-9</v>
      </c>
      <c r="AJ81" s="30">
        <f t="shared" si="69"/>
        <v>-2.8425935451939679E-18</v>
      </c>
      <c r="AK81" s="30">
        <f t="shared" si="70"/>
        <v>3.8887766653329789E-8</v>
      </c>
      <c r="AL81" s="30">
        <f t="shared" si="71"/>
        <v>2.3563640836591687E-3</v>
      </c>
      <c r="AM81" s="30">
        <f t="shared" si="72"/>
        <v>5.2356364083659165E-2</v>
      </c>
      <c r="AN81" s="30">
        <f t="shared" si="73"/>
        <v>-2.2035194582297573E-9</v>
      </c>
      <c r="AO81" s="30">
        <f t="shared" si="74"/>
        <v>-2.8425935451939679E-18</v>
      </c>
      <c r="AP81" s="30">
        <f t="shared" si="75"/>
        <v>4.3339681842204149E-8</v>
      </c>
      <c r="AQ81" s="30">
        <f t="shared" si="77"/>
        <v>3.4513761882754602E-3</v>
      </c>
      <c r="AR81" s="30">
        <f t="shared" si="78"/>
        <v>4.6308519045418314E-2</v>
      </c>
      <c r="AS81" s="30">
        <f t="shared" si="79"/>
        <v>-2.2021088093768867E-9</v>
      </c>
      <c r="AT81" s="30">
        <f t="shared" si="80"/>
        <v>-2.8425935451939679E-18</v>
      </c>
      <c r="AU81" s="30">
        <f t="shared" si="76"/>
        <v>4.8810587947796407E-8</v>
      </c>
    </row>
    <row r="82" spans="1:47" x14ac:dyDescent="0.3">
      <c r="A82" s="39">
        <v>159.03472222221899</v>
      </c>
      <c r="B82">
        <v>33.200000000000003</v>
      </c>
      <c r="C82">
        <v>7.35</v>
      </c>
      <c r="D82" s="39"/>
      <c r="E82" s="39"/>
      <c r="F82" s="39"/>
      <c r="G82" s="39">
        <v>159</v>
      </c>
      <c r="H82" s="40">
        <f t="shared" si="50"/>
        <v>0.33200000000000002</v>
      </c>
      <c r="I82" s="41">
        <f t="shared" si="51"/>
        <v>7.35</v>
      </c>
      <c r="J82" s="39">
        <f t="shared" si="82"/>
        <v>854.51280653158835</v>
      </c>
      <c r="K82">
        <v>0.32600000000000001</v>
      </c>
      <c r="L82">
        <v>7.39</v>
      </c>
      <c r="M82" s="29">
        <f t="shared" si="83"/>
        <v>6.4285714285714293E-2</v>
      </c>
      <c r="N82" s="29">
        <f t="shared" si="83"/>
        <v>5.7142857142857148E-2</v>
      </c>
      <c r="O82" s="29">
        <f t="shared" si="83"/>
        <v>4.9999999999999996E-2</v>
      </c>
      <c r="P82" s="29">
        <f t="shared" si="83"/>
        <v>4.2857142857142858E-2</v>
      </c>
      <c r="Q82" s="54">
        <v>0.33200000000000002</v>
      </c>
      <c r="R82" s="54">
        <v>7.35</v>
      </c>
      <c r="S82" s="55">
        <f t="shared" si="52"/>
        <v>7.4498402099597509</v>
      </c>
      <c r="T82" s="55">
        <f t="shared" si="53"/>
        <v>7.40682412103284</v>
      </c>
      <c r="U82" s="55">
        <f t="shared" si="54"/>
        <v>7.3598064460069539</v>
      </c>
      <c r="V82" s="55">
        <f t="shared" si="55"/>
        <v>7.3082456734819461</v>
      </c>
      <c r="W82" s="55">
        <f t="shared" si="56"/>
        <v>7.4642385882663023</v>
      </c>
      <c r="X82" s="41">
        <f t="shared" si="57"/>
        <v>7.4451381739929259</v>
      </c>
      <c r="Y82" s="41">
        <f t="shared" si="58"/>
        <v>7.3956110001340081</v>
      </c>
      <c r="Z82" s="41">
        <f t="shared" si="59"/>
        <v>7.3392624833870901</v>
      </c>
      <c r="AA82" s="41">
        <f t="shared" si="60"/>
        <v>7.2739776565890431</v>
      </c>
      <c r="AB82" s="30">
        <f t="shared" si="61"/>
        <v>6.9894297899904072E-4</v>
      </c>
      <c r="AC82" s="30">
        <f t="shared" si="62"/>
        <v>6.4984657264713336E-2</v>
      </c>
      <c r="AD82" s="30">
        <f t="shared" si="63"/>
        <v>-2.2257751929287914E-9</v>
      </c>
      <c r="AE82" s="30">
        <f t="shared" si="64"/>
        <v>-2.8685138510771954E-18</v>
      </c>
      <c r="AF82" s="30">
        <f t="shared" si="65"/>
        <v>3.5494395980126159E-8</v>
      </c>
      <c r="AG82" s="30">
        <f t="shared" si="66"/>
        <v>1.4931159496411948E-3</v>
      </c>
      <c r="AH82" s="30">
        <f t="shared" si="67"/>
        <v>5.8635973092498343E-2</v>
      </c>
      <c r="AI82" s="30">
        <f t="shared" si="68"/>
        <v>-2.2247520999553947E-9</v>
      </c>
      <c r="AJ82" s="30">
        <f t="shared" si="69"/>
        <v>-2.8685138510771954E-18</v>
      </c>
      <c r="AK82" s="30">
        <f t="shared" si="70"/>
        <v>3.9190055540731609E-8</v>
      </c>
      <c r="AL82" s="30">
        <f t="shared" si="71"/>
        <v>2.4201467541245525E-3</v>
      </c>
      <c r="AM82" s="30">
        <f t="shared" si="72"/>
        <v>5.2420146754124548E-2</v>
      </c>
      <c r="AN82" s="30">
        <f t="shared" si="73"/>
        <v>-2.2235578529371135E-9</v>
      </c>
      <c r="AO82" s="30">
        <f t="shared" si="74"/>
        <v>-2.8685138510771954E-18</v>
      </c>
      <c r="AP82" s="30">
        <f t="shared" si="75"/>
        <v>4.3671041959059239E-8</v>
      </c>
      <c r="AQ82" s="30">
        <f t="shared" si="77"/>
        <v>3.516514479014706E-3</v>
      </c>
      <c r="AR82" s="30">
        <f t="shared" si="78"/>
        <v>4.6373657336157566E-2</v>
      </c>
      <c r="AS82" s="30">
        <f t="shared" si="79"/>
        <v>-2.2221454577070329E-9</v>
      </c>
      <c r="AT82" s="30">
        <f t="shared" si="80"/>
        <v>-2.8685138510771954E-18</v>
      </c>
      <c r="AU82" s="30">
        <f t="shared" si="76"/>
        <v>4.9176127545199977E-8</v>
      </c>
    </row>
    <row r="83" spans="1:47" x14ac:dyDescent="0.3">
      <c r="A83" s="39">
        <v>160.03472222221899</v>
      </c>
      <c r="B83">
        <v>34</v>
      </c>
      <c r="C83">
        <v>7.4</v>
      </c>
      <c r="D83" s="39"/>
      <c r="E83" s="39"/>
      <c r="F83" s="39"/>
      <c r="G83" s="39">
        <v>160</v>
      </c>
      <c r="H83" s="40">
        <f t="shared" si="50"/>
        <v>0.34</v>
      </c>
      <c r="I83" s="41">
        <f t="shared" si="51"/>
        <v>7.4</v>
      </c>
      <c r="J83" s="39">
        <f t="shared" si="82"/>
        <v>851.0778555302262</v>
      </c>
      <c r="K83">
        <v>0.34599999999999997</v>
      </c>
      <c r="L83">
        <v>7.41</v>
      </c>
      <c r="M83" s="29">
        <f t="shared" si="83"/>
        <v>6.4285714285714293E-2</v>
      </c>
      <c r="N83" s="29">
        <f t="shared" si="83"/>
        <v>5.7142857142857148E-2</v>
      </c>
      <c r="O83" s="29">
        <f t="shared" si="83"/>
        <v>4.9999999999999996E-2</v>
      </c>
      <c r="P83" s="29">
        <f t="shared" si="83"/>
        <v>4.2857142857142858E-2</v>
      </c>
      <c r="Q83" s="54">
        <v>0.34</v>
      </c>
      <c r="R83" s="54">
        <v>7.4</v>
      </c>
      <c r="S83" s="55">
        <f t="shared" si="52"/>
        <v>7.4409012703706381</v>
      </c>
      <c r="T83" s="55">
        <f t="shared" si="53"/>
        <v>7.3980004861594066</v>
      </c>
      <c r="U83" s="55">
        <f t="shared" si="54"/>
        <v>7.3511261928186284</v>
      </c>
      <c r="V83" s="55">
        <f t="shared" si="55"/>
        <v>7.2997407342112863</v>
      </c>
      <c r="W83" s="55">
        <f t="shared" si="56"/>
        <v>7.4542548091239924</v>
      </c>
      <c r="X83" s="41">
        <f t="shared" si="57"/>
        <v>7.4351400448602076</v>
      </c>
      <c r="Y83" s="41">
        <f t="shared" si="58"/>
        <v>7.3855781234982327</v>
      </c>
      <c r="Z83" s="41">
        <f t="shared" si="59"/>
        <v>7.3291940979682284</v>
      </c>
      <c r="AA83" s="41">
        <f t="shared" si="60"/>
        <v>7.2638729728956468</v>
      </c>
      <c r="AB83" s="30">
        <f t="shared" si="61"/>
        <v>8.5747821094492652E-4</v>
      </c>
      <c r="AC83" s="30">
        <f t="shared" si="62"/>
        <v>6.5143192496659216E-2</v>
      </c>
      <c r="AD83" s="30">
        <f t="shared" si="63"/>
        <v>-2.2792257938646146E-9</v>
      </c>
      <c r="AE83" s="30">
        <f t="shared" si="64"/>
        <v>-2.9376346667658026E-18</v>
      </c>
      <c r="AF83" s="30">
        <f t="shared" si="65"/>
        <v>3.6232535770045578E-8</v>
      </c>
      <c r="AG83" s="30">
        <f t="shared" si="66"/>
        <v>1.6565184917391163E-3</v>
      </c>
      <c r="AH83" s="30">
        <f t="shared" si="67"/>
        <v>5.8799375634596265E-2</v>
      </c>
      <c r="AI83" s="30">
        <f t="shared" si="68"/>
        <v>-2.2781964305810967E-9</v>
      </c>
      <c r="AJ83" s="30">
        <f t="shared" si="69"/>
        <v>-2.9376346667658026E-18</v>
      </c>
      <c r="AK83" s="30">
        <f t="shared" si="70"/>
        <v>3.9994430205383538E-8</v>
      </c>
      <c r="AL83" s="30">
        <f t="shared" si="71"/>
        <v>2.5879228990359593E-3</v>
      </c>
      <c r="AM83" s="30">
        <f t="shared" si="72"/>
        <v>5.2587922899035952E-2</v>
      </c>
      <c r="AN83" s="30">
        <f t="shared" si="73"/>
        <v>-2.2769965492709516E-9</v>
      </c>
      <c r="AO83" s="30">
        <f t="shared" si="74"/>
        <v>-2.9376346667658026E-18</v>
      </c>
      <c r="AP83" s="30">
        <f t="shared" si="75"/>
        <v>4.4552677300548275E-8</v>
      </c>
      <c r="AQ83" s="30">
        <f t="shared" si="77"/>
        <v>3.6876447914830947E-3</v>
      </c>
      <c r="AR83" s="30">
        <f t="shared" si="78"/>
        <v>4.6544787648625949E-2</v>
      </c>
      <c r="AS83" s="30">
        <f t="shared" si="79"/>
        <v>-2.2755798330360192E-9</v>
      </c>
      <c r="AT83" s="30">
        <f t="shared" si="80"/>
        <v>-2.9376346667658026E-18</v>
      </c>
      <c r="AU83" s="30">
        <f t="shared" si="76"/>
        <v>5.0148652248001072E-8</v>
      </c>
    </row>
    <row r="84" spans="1:47" x14ac:dyDescent="0.3">
      <c r="A84" s="39">
        <v>161.03472222221899</v>
      </c>
      <c r="B84">
        <v>29.1</v>
      </c>
      <c r="C84">
        <v>7.45</v>
      </c>
      <c r="D84" s="39">
        <v>56.3</v>
      </c>
      <c r="E84" s="39">
        <v>884.99991588785076</v>
      </c>
      <c r="F84" s="39">
        <v>810.28589316987745</v>
      </c>
      <c r="G84" s="39">
        <v>161</v>
      </c>
      <c r="H84" s="40">
        <f t="shared" si="50"/>
        <v>0.29100000000000004</v>
      </c>
      <c r="I84" s="41">
        <f t="shared" si="51"/>
        <v>7.45</v>
      </c>
      <c r="J84" s="42">
        <f>AVERAGE(E84:F84)</f>
        <v>847.64290452886416</v>
      </c>
      <c r="K84">
        <v>0.28599999999999998</v>
      </c>
      <c r="L84">
        <v>7.47</v>
      </c>
      <c r="M84" s="29">
        <f t="shared" si="83"/>
        <v>6.4285714285714293E-2</v>
      </c>
      <c r="N84" s="29">
        <f t="shared" si="83"/>
        <v>5.7142857142857148E-2</v>
      </c>
      <c r="O84" s="29">
        <f t="shared" si="83"/>
        <v>4.9999999999999996E-2</v>
      </c>
      <c r="P84" s="29">
        <f t="shared" si="83"/>
        <v>4.2857142857142858E-2</v>
      </c>
      <c r="Q84" s="54">
        <v>0.29099999999999998</v>
      </c>
      <c r="R84" s="54">
        <v>7.45</v>
      </c>
      <c r="S84" s="55">
        <f t="shared" si="52"/>
        <v>7.4992762602260328</v>
      </c>
      <c r="T84" s="55">
        <f t="shared" si="53"/>
        <v>7.4556128254703111</v>
      </c>
      <c r="U84" s="55">
        <f t="shared" si="54"/>
        <v>7.4077776058559035</v>
      </c>
      <c r="V84" s="55">
        <f t="shared" si="55"/>
        <v>7.3551995346025842</v>
      </c>
      <c r="W84" s="55">
        <f t="shared" si="56"/>
        <v>7.5193634486004859</v>
      </c>
      <c r="X84" s="41">
        <f t="shared" si="57"/>
        <v>7.5003475827476969</v>
      </c>
      <c r="Y84" s="41">
        <f t="shared" si="58"/>
        <v>7.4510253602695879</v>
      </c>
      <c r="Z84" s="41">
        <f t="shared" si="59"/>
        <v>7.3948866144033003</v>
      </c>
      <c r="AA84" s="41">
        <f t="shared" si="60"/>
        <v>7.3298165701078002</v>
      </c>
      <c r="AB84" s="30">
        <f t="shared" si="61"/>
        <v>-1.5814281376267886E-4</v>
      </c>
      <c r="AC84" s="30">
        <f t="shared" si="62"/>
        <v>6.4127571471951611E-2</v>
      </c>
      <c r="AD84" s="30">
        <f t="shared" si="63"/>
        <v>-1.9518983096958924E-9</v>
      </c>
      <c r="AE84" s="30">
        <f t="shared" si="64"/>
        <v>-2.5142696706730837E-18</v>
      </c>
      <c r="AF84" s="30">
        <f t="shared" si="65"/>
        <v>3.1675519021255723E-8</v>
      </c>
      <c r="AG84" s="30">
        <f t="shared" si="66"/>
        <v>6.0604492664628024E-4</v>
      </c>
      <c r="AH84" s="30">
        <f t="shared" si="67"/>
        <v>5.7748902069503429E-2</v>
      </c>
      <c r="AI84" s="30">
        <f t="shared" si="68"/>
        <v>-1.9509138451819011E-9</v>
      </c>
      <c r="AJ84" s="30">
        <f t="shared" si="69"/>
        <v>-2.5142696706730837E-18</v>
      </c>
      <c r="AK84" s="30">
        <f t="shared" si="70"/>
        <v>3.5025728305520031E-8</v>
      </c>
      <c r="AL84" s="30">
        <f t="shared" si="71"/>
        <v>1.5048873795790716E-3</v>
      </c>
      <c r="AM84" s="30">
        <f t="shared" si="72"/>
        <v>5.1504887379579069E-2</v>
      </c>
      <c r="AN84" s="30">
        <f t="shared" si="73"/>
        <v>-1.9497559117948676E-9</v>
      </c>
      <c r="AO84" s="30">
        <f t="shared" si="74"/>
        <v>-2.5142696706730837E-18</v>
      </c>
      <c r="AP84" s="30">
        <f t="shared" si="75"/>
        <v>3.9104108941485266E-8</v>
      </c>
      <c r="AQ84" s="30">
        <f t="shared" si="77"/>
        <v>2.5775340862573323E-3</v>
      </c>
      <c r="AR84" s="30">
        <f t="shared" si="78"/>
        <v>4.5434676943400192E-2</v>
      </c>
      <c r="AS84" s="30">
        <f t="shared" si="79"/>
        <v>-1.9483740751558644E-9</v>
      </c>
      <c r="AT84" s="30">
        <f t="shared" si="80"/>
        <v>-2.5142696706730837E-18</v>
      </c>
      <c r="AU84" s="30">
        <f t="shared" si="76"/>
        <v>4.4136761644029411E-8</v>
      </c>
    </row>
    <row r="85" spans="1:47" x14ac:dyDescent="0.3">
      <c r="A85" s="39">
        <v>162.03819444444525</v>
      </c>
      <c r="B85">
        <v>27</v>
      </c>
      <c r="C85">
        <v>7.38</v>
      </c>
      <c r="D85" s="39"/>
      <c r="E85" s="39"/>
      <c r="F85" s="39"/>
      <c r="G85" s="39">
        <v>162</v>
      </c>
      <c r="H85" s="40">
        <f t="shared" si="50"/>
        <v>0.27</v>
      </c>
      <c r="I85" s="41">
        <f t="shared" si="51"/>
        <v>7.38</v>
      </c>
      <c r="J85" s="39">
        <f>$J$84+($J$91-$J$84)*(G85-$G$84)/($G$91-$G$84)</f>
        <v>854.39593736524193</v>
      </c>
      <c r="K85">
        <v>0.26700000000000002</v>
      </c>
      <c r="L85">
        <v>7.46</v>
      </c>
      <c r="M85" s="29">
        <f t="shared" si="83"/>
        <v>6.4285714285714293E-2</v>
      </c>
      <c r="N85" s="29">
        <f t="shared" si="83"/>
        <v>5.7142857142857148E-2</v>
      </c>
      <c r="O85" s="29">
        <f t="shared" si="83"/>
        <v>4.9999999999999996E-2</v>
      </c>
      <c r="P85" s="29">
        <f t="shared" si="83"/>
        <v>4.2857142857142858E-2</v>
      </c>
      <c r="Q85" s="54">
        <v>0.27</v>
      </c>
      <c r="R85" s="54">
        <v>7.38</v>
      </c>
      <c r="S85" s="55">
        <f t="shared" si="52"/>
        <v>7.5273353383257247</v>
      </c>
      <c r="T85" s="55">
        <f t="shared" si="53"/>
        <v>7.4833004335337039</v>
      </c>
      <c r="U85" s="55">
        <f t="shared" si="54"/>
        <v>7.4349862341097452</v>
      </c>
      <c r="V85" s="55">
        <f t="shared" si="55"/>
        <v>7.3817982823019586</v>
      </c>
      <c r="W85" s="55">
        <f t="shared" si="56"/>
        <v>7.5505726892632135</v>
      </c>
      <c r="X85" s="41">
        <f t="shared" si="57"/>
        <v>7.5316088929142255</v>
      </c>
      <c r="Y85" s="41">
        <f t="shared" si="58"/>
        <v>7.4824130799109021</v>
      </c>
      <c r="Z85" s="41">
        <f t="shared" si="59"/>
        <v>7.4264039961126054</v>
      </c>
      <c r="AA85" s="41">
        <f t="shared" si="60"/>
        <v>7.361467008452558</v>
      </c>
      <c r="AB85" s="30">
        <f t="shared" si="61"/>
        <v>-6.283849064922432E-4</v>
      </c>
      <c r="AC85" s="30">
        <f t="shared" si="62"/>
        <v>6.3657329379222055E-2</v>
      </c>
      <c r="AD85" s="30">
        <f t="shared" si="63"/>
        <v>-1.8116601599331138E-9</v>
      </c>
      <c r="AE85" s="30">
        <f t="shared" si="64"/>
        <v>-2.3328275294904903E-18</v>
      </c>
      <c r="AF85" s="30">
        <f t="shared" si="65"/>
        <v>2.9693723602185175E-8</v>
      </c>
      <c r="AG85" s="30">
        <f t="shared" si="66"/>
        <v>1.1670807301409796E-4</v>
      </c>
      <c r="AH85" s="30">
        <f t="shared" si="67"/>
        <v>5.7259565215871243E-2</v>
      </c>
      <c r="AI85" s="30">
        <f t="shared" si="68"/>
        <v>-1.8107002942362951E-9</v>
      </c>
      <c r="AJ85" s="30">
        <f t="shared" si="69"/>
        <v>-2.3328275294904903E-18</v>
      </c>
      <c r="AK85" s="30">
        <f t="shared" si="70"/>
        <v>3.2862421860949194E-8</v>
      </c>
      <c r="AL85" s="30">
        <f t="shared" si="71"/>
        <v>9.9676990990561504E-4</v>
      </c>
      <c r="AM85" s="30">
        <f t="shared" si="72"/>
        <v>5.0996769909905613E-2</v>
      </c>
      <c r="AN85" s="30">
        <f t="shared" si="73"/>
        <v>-1.8095665549694572E-9</v>
      </c>
      <c r="AO85" s="30">
        <f t="shared" si="74"/>
        <v>-2.3328275294904903E-18</v>
      </c>
      <c r="AP85" s="30">
        <f t="shared" si="75"/>
        <v>3.6729394247877433E-8</v>
      </c>
      <c r="AQ85" s="30">
        <f t="shared" si="77"/>
        <v>2.0522614980004626E-3</v>
      </c>
      <c r="AR85" s="30">
        <f t="shared" si="78"/>
        <v>4.4909404355143318E-2</v>
      </c>
      <c r="AS85" s="30">
        <f t="shared" si="79"/>
        <v>-1.8082068184042782E-9</v>
      </c>
      <c r="AT85" s="30">
        <f t="shared" si="80"/>
        <v>-2.3328275294904903E-18</v>
      </c>
      <c r="AU85" s="30">
        <f t="shared" si="76"/>
        <v>4.1514682200357428E-8</v>
      </c>
    </row>
    <row r="86" spans="1:47" x14ac:dyDescent="0.3">
      <c r="A86" s="39">
        <v>163.03819444444525</v>
      </c>
      <c r="B86">
        <v>25.2</v>
      </c>
      <c r="C86">
        <v>7.43</v>
      </c>
      <c r="D86" s="39"/>
      <c r="E86" s="39"/>
      <c r="F86" s="39"/>
      <c r="G86" s="39">
        <v>163</v>
      </c>
      <c r="H86" s="40">
        <f t="shared" si="50"/>
        <v>0.252</v>
      </c>
      <c r="I86" s="41">
        <f t="shared" si="51"/>
        <v>7.43</v>
      </c>
      <c r="J86" s="39">
        <f t="shared" ref="J86:J90" si="84">$J$84+($J$91-$J$84)*(G86-$G$84)/($G$91-$G$84)</f>
        <v>861.14897020161959</v>
      </c>
      <c r="K86">
        <v>0.25800000000000001</v>
      </c>
      <c r="L86">
        <v>7.46</v>
      </c>
      <c r="M86" s="29">
        <f t="shared" si="83"/>
        <v>6.4285714285714293E-2</v>
      </c>
      <c r="N86" s="29">
        <f t="shared" si="83"/>
        <v>5.7142857142857148E-2</v>
      </c>
      <c r="O86" s="29">
        <f t="shared" si="83"/>
        <v>4.9999999999999996E-2</v>
      </c>
      <c r="P86" s="29">
        <f t="shared" si="83"/>
        <v>4.2857142857142858E-2</v>
      </c>
      <c r="Q86" s="54">
        <v>0.252</v>
      </c>
      <c r="R86" s="54">
        <v>7.43</v>
      </c>
      <c r="S86" s="55">
        <f t="shared" si="52"/>
        <v>7.5531621168499665</v>
      </c>
      <c r="T86" s="55">
        <f t="shared" si="53"/>
        <v>7.5087852622659845</v>
      </c>
      <c r="U86" s="55">
        <f t="shared" si="54"/>
        <v>7.4600235473530683</v>
      </c>
      <c r="V86" s="55">
        <f t="shared" si="55"/>
        <v>7.4062564926490877</v>
      </c>
      <c r="W86" s="55">
        <f t="shared" si="56"/>
        <v>7.5792408182461699</v>
      </c>
      <c r="X86" s="41">
        <f t="shared" si="57"/>
        <v>7.5603276922623257</v>
      </c>
      <c r="Y86" s="41">
        <f t="shared" si="58"/>
        <v>7.5112550299773266</v>
      </c>
      <c r="Z86" s="41">
        <f t="shared" si="59"/>
        <v>7.4553724704724358</v>
      </c>
      <c r="AA86" s="41">
        <f t="shared" si="60"/>
        <v>7.3905655376224315</v>
      </c>
      <c r="AB86" s="30">
        <f t="shared" si="61"/>
        <v>-1.0498995360582522E-3</v>
      </c>
      <c r="AC86" s="30">
        <f t="shared" si="62"/>
        <v>6.3235814749656047E-2</v>
      </c>
      <c r="AD86" s="30">
        <f t="shared" si="63"/>
        <v>-1.6914797997417486E-9</v>
      </c>
      <c r="AE86" s="30">
        <f t="shared" si="64"/>
        <v>-2.1773056941911241E-18</v>
      </c>
      <c r="AF86" s="30">
        <f t="shared" si="65"/>
        <v>2.7979366889237032E-8</v>
      </c>
      <c r="AG86" s="30">
        <f t="shared" si="66"/>
        <v>-3.2352162116360862E-4</v>
      </c>
      <c r="AH86" s="30">
        <f t="shared" si="67"/>
        <v>5.6819335521693541E-2</v>
      </c>
      <c r="AI86" s="30">
        <f t="shared" si="68"/>
        <v>-1.6905440437185258E-9</v>
      </c>
      <c r="AJ86" s="30">
        <f t="shared" si="69"/>
        <v>-2.1773056941911241E-18</v>
      </c>
      <c r="AK86" s="30">
        <f t="shared" si="70"/>
        <v>3.0989512027855378E-8</v>
      </c>
      <c r="AL86" s="30">
        <f t="shared" si="71"/>
        <v>5.3766879439998442E-4</v>
      </c>
      <c r="AM86" s="30">
        <f t="shared" si="72"/>
        <v>5.0537668794399977E-2</v>
      </c>
      <c r="AN86" s="30">
        <f t="shared" si="73"/>
        <v>-1.6894346155517535E-9</v>
      </c>
      <c r="AO86" s="30">
        <f t="shared" si="74"/>
        <v>-2.1773056941911241E-18</v>
      </c>
      <c r="AP86" s="30">
        <f t="shared" si="75"/>
        <v>3.4671805096499858E-8</v>
      </c>
      <c r="AQ86" s="30">
        <f t="shared" si="77"/>
        <v>1.5751919768544702E-3</v>
      </c>
      <c r="AR86" s="30">
        <f t="shared" si="78"/>
        <v>4.4432334833997326E-2</v>
      </c>
      <c r="AS86" s="30">
        <f t="shared" si="79"/>
        <v>-1.6880980267770852E-9</v>
      </c>
      <c r="AT86" s="30">
        <f t="shared" si="80"/>
        <v>-2.1773056941911241E-18</v>
      </c>
      <c r="AU86" s="30">
        <f t="shared" si="76"/>
        <v>3.9241310927688311E-8</v>
      </c>
    </row>
    <row r="87" spans="1:47" x14ac:dyDescent="0.3">
      <c r="A87" s="39">
        <v>164.03472222221899</v>
      </c>
      <c r="B87">
        <v>24.1</v>
      </c>
      <c r="C87">
        <v>7.43</v>
      </c>
      <c r="D87" s="39">
        <v>0</v>
      </c>
      <c r="E87" s="39"/>
      <c r="F87" s="39"/>
      <c r="G87" s="39">
        <v>164</v>
      </c>
      <c r="H87" s="40">
        <f t="shared" si="50"/>
        <v>0.24100000000000002</v>
      </c>
      <c r="I87" s="41">
        <f t="shared" si="51"/>
        <v>7.43</v>
      </c>
      <c r="J87" s="39">
        <f t="shared" si="84"/>
        <v>867.90200303799736</v>
      </c>
      <c r="K87">
        <v>0.252</v>
      </c>
      <c r="L87">
        <v>7.47</v>
      </c>
      <c r="M87" s="29">
        <f t="shared" si="83"/>
        <v>6.4285714285714293E-2</v>
      </c>
      <c r="N87" s="29">
        <f t="shared" si="83"/>
        <v>5.7142857142857148E-2</v>
      </c>
      <c r="O87" s="29">
        <f t="shared" si="83"/>
        <v>4.9999999999999996E-2</v>
      </c>
      <c r="P87" s="29">
        <f t="shared" si="83"/>
        <v>4.2857142857142858E-2</v>
      </c>
      <c r="Q87" s="54">
        <v>0.24099999999999999</v>
      </c>
      <c r="R87" s="54">
        <v>7.43</v>
      </c>
      <c r="S87" s="55">
        <f t="shared" si="52"/>
        <v>7.5698604105185607</v>
      </c>
      <c r="T87" s="55">
        <f t="shared" si="53"/>
        <v>7.5252633612635798</v>
      </c>
      <c r="U87" s="55">
        <f t="shared" si="54"/>
        <v>7.4762099969683353</v>
      </c>
      <c r="V87" s="55">
        <f t="shared" si="55"/>
        <v>7.4220606565728993</v>
      </c>
      <c r="W87" s="55">
        <f t="shared" si="56"/>
        <v>7.5977440739508202</v>
      </c>
      <c r="X87" s="41">
        <f t="shared" si="57"/>
        <v>7.5788651537858858</v>
      </c>
      <c r="Y87" s="41">
        <f t="shared" si="58"/>
        <v>7.5298757029971188</v>
      </c>
      <c r="Z87" s="41">
        <f t="shared" si="59"/>
        <v>7.4740787486560833</v>
      </c>
      <c r="AA87" s="41">
        <f t="shared" si="60"/>
        <v>7.4093599316589049</v>
      </c>
      <c r="AB87" s="30">
        <f t="shared" si="61"/>
        <v>-1.3163830792819299E-3</v>
      </c>
      <c r="AC87" s="30">
        <f t="shared" si="62"/>
        <v>6.2969331206432361E-2</v>
      </c>
      <c r="AD87" s="30">
        <f t="shared" si="63"/>
        <v>-1.6180477004655462E-9</v>
      </c>
      <c r="AE87" s="30">
        <f t="shared" si="64"/>
        <v>-2.0822645726192894E-18</v>
      </c>
      <c r="AF87" s="30">
        <f t="shared" si="65"/>
        <v>2.6924000470957803E-8</v>
      </c>
      <c r="AG87" s="30">
        <f t="shared" si="66"/>
        <v>-6.0261881623378355E-4</v>
      </c>
      <c r="AH87" s="30">
        <f t="shared" si="67"/>
        <v>5.6540238326623367E-2</v>
      </c>
      <c r="AI87" s="30">
        <f t="shared" si="68"/>
        <v>-1.6171281939736598E-9</v>
      </c>
      <c r="AJ87" s="30">
        <f t="shared" si="69"/>
        <v>-2.0822645726192894E-18</v>
      </c>
      <c r="AK87" s="30">
        <f t="shared" si="70"/>
        <v>2.9835727967145441E-8</v>
      </c>
      <c r="AL87" s="30">
        <f t="shared" si="71"/>
        <v>2.4563448895455702E-4</v>
      </c>
      <c r="AM87" s="30">
        <f t="shared" si="72"/>
        <v>5.0245634488954555E-2</v>
      </c>
      <c r="AN87" s="30">
        <f t="shared" si="73"/>
        <v>-1.6160354320335287E-9</v>
      </c>
      <c r="AO87" s="30">
        <f t="shared" si="74"/>
        <v>-2.0822645726192894E-18</v>
      </c>
      <c r="AP87" s="30">
        <f t="shared" si="75"/>
        <v>3.3403348379264762E-8</v>
      </c>
      <c r="AQ87" s="30">
        <f t="shared" si="77"/>
        <v>1.270502007584363E-3</v>
      </c>
      <c r="AR87" s="30">
        <f t="shared" si="78"/>
        <v>4.4127644864727221E-2</v>
      </c>
      <c r="AS87" s="30">
        <f t="shared" si="79"/>
        <v>-1.614715146912109E-9</v>
      </c>
      <c r="AT87" s="30">
        <f t="shared" si="80"/>
        <v>-2.0822645726192894E-18</v>
      </c>
      <c r="AU87" s="30">
        <f t="shared" si="76"/>
        <v>3.7838973249762011E-8</v>
      </c>
    </row>
    <row r="88" spans="1:47" x14ac:dyDescent="0.3">
      <c r="A88" s="39">
        <v>165.04513888889051</v>
      </c>
      <c r="B88">
        <v>22.8</v>
      </c>
      <c r="C88">
        <v>7.43</v>
      </c>
      <c r="D88" s="39"/>
      <c r="E88" s="39"/>
      <c r="F88" s="39"/>
      <c r="G88" s="39">
        <v>165</v>
      </c>
      <c r="H88" s="40">
        <f t="shared" si="50"/>
        <v>0.22800000000000001</v>
      </c>
      <c r="I88" s="41">
        <f t="shared" si="51"/>
        <v>7.43</v>
      </c>
      <c r="J88" s="39">
        <f t="shared" si="84"/>
        <v>874.65503587437513</v>
      </c>
      <c r="K88">
        <v>0.25900000000000001</v>
      </c>
      <c r="L88">
        <v>7.44</v>
      </c>
      <c r="M88" s="29">
        <f t="shared" si="83"/>
        <v>6.4285714285714293E-2</v>
      </c>
      <c r="N88" s="29">
        <f t="shared" si="83"/>
        <v>5.7142857142857148E-2</v>
      </c>
      <c r="O88" s="29">
        <f t="shared" si="83"/>
        <v>4.9999999999999996E-2</v>
      </c>
      <c r="P88" s="29">
        <f t="shared" si="83"/>
        <v>4.2857142857142858E-2</v>
      </c>
      <c r="Q88" s="54">
        <v>0.22800000000000001</v>
      </c>
      <c r="R88" s="54">
        <v>7.43</v>
      </c>
      <c r="S88" s="55">
        <f t="shared" si="52"/>
        <v>7.5905963971968022</v>
      </c>
      <c r="T88" s="55">
        <f t="shared" si="53"/>
        <v>7.5457277797199707</v>
      </c>
      <c r="U88" s="55">
        <f t="shared" si="54"/>
        <v>7.4963108111494803</v>
      </c>
      <c r="V88" s="55">
        <f t="shared" si="55"/>
        <v>7.4416793896348405</v>
      </c>
      <c r="W88" s="55">
        <f t="shared" si="56"/>
        <v>7.6206842360669249</v>
      </c>
      <c r="X88" s="41">
        <f t="shared" si="57"/>
        <v>7.6018494158522003</v>
      </c>
      <c r="Y88" s="41">
        <f t="shared" si="58"/>
        <v>7.5529673366651027</v>
      </c>
      <c r="Z88" s="41">
        <f t="shared" si="59"/>
        <v>7.4972809783552501</v>
      </c>
      <c r="AA88" s="41">
        <f t="shared" si="60"/>
        <v>7.4326761465364664</v>
      </c>
      <c r="AB88" s="30">
        <f t="shared" si="61"/>
        <v>-1.6404652874802653E-3</v>
      </c>
      <c r="AC88" s="30">
        <f t="shared" si="62"/>
        <v>6.2645248998234024E-2</v>
      </c>
      <c r="AD88" s="30">
        <f t="shared" si="63"/>
        <v>-1.5312760941743492E-9</v>
      </c>
      <c r="AE88" s="30">
        <f t="shared" si="64"/>
        <v>-1.9699432471253029E-18</v>
      </c>
      <c r="AF88" s="30">
        <f t="shared" si="65"/>
        <v>2.5668683957061059E-8</v>
      </c>
      <c r="AG88" s="30">
        <f t="shared" si="66"/>
        <v>-9.4285887397951471E-4</v>
      </c>
      <c r="AH88" s="30">
        <f t="shared" si="67"/>
        <v>5.6199998268877636E-2</v>
      </c>
      <c r="AI88" s="30">
        <f t="shared" si="68"/>
        <v>-1.5303774030248986E-9</v>
      </c>
      <c r="AJ88" s="30">
        <f t="shared" si="69"/>
        <v>-1.9699432471253029E-18</v>
      </c>
      <c r="AK88" s="30">
        <f t="shared" si="70"/>
        <v>2.846244604033962E-8</v>
      </c>
      <c r="AL88" s="30">
        <f t="shared" si="71"/>
        <v>-1.1140142200218583E-4</v>
      </c>
      <c r="AM88" s="30">
        <f t="shared" si="72"/>
        <v>4.9888598577997809E-2</v>
      </c>
      <c r="AN88" s="30">
        <f t="shared" si="73"/>
        <v>-1.529306278335137E-9</v>
      </c>
      <c r="AO88" s="30">
        <f t="shared" si="74"/>
        <v>-1.9699432471253029E-18</v>
      </c>
      <c r="AP88" s="30">
        <f t="shared" si="75"/>
        <v>3.1892545871436923E-8</v>
      </c>
      <c r="AQ88" s="30">
        <f t="shared" si="77"/>
        <v>8.9669228211409135E-4</v>
      </c>
      <c r="AR88" s="30">
        <f t="shared" si="78"/>
        <v>4.3753835139256951E-2</v>
      </c>
      <c r="AS88" s="30">
        <f t="shared" si="79"/>
        <v>-1.5280076020727445E-9</v>
      </c>
      <c r="AT88" s="30">
        <f t="shared" si="80"/>
        <v>-1.9699432471253029E-18</v>
      </c>
      <c r="AU88" s="30">
        <f t="shared" si="76"/>
        <v>3.6167676570549011E-8</v>
      </c>
    </row>
    <row r="89" spans="1:47" x14ac:dyDescent="0.3">
      <c r="A89" s="39">
        <v>166.03819444444525</v>
      </c>
      <c r="B89">
        <v>23.5</v>
      </c>
      <c r="C89">
        <v>7.42</v>
      </c>
      <c r="D89" s="39"/>
      <c r="E89" s="39"/>
      <c r="F89" s="39"/>
      <c r="G89" s="39">
        <v>166</v>
      </c>
      <c r="H89" s="40">
        <f t="shared" si="50"/>
        <v>0.23499999999999999</v>
      </c>
      <c r="I89" s="41">
        <f t="shared" si="51"/>
        <v>7.42</v>
      </c>
      <c r="J89" s="39">
        <f t="shared" si="84"/>
        <v>881.4080687107529</v>
      </c>
      <c r="K89">
        <v>0.245</v>
      </c>
      <c r="L89">
        <v>7.38</v>
      </c>
      <c r="M89" s="29">
        <f t="shared" si="83"/>
        <v>6.4285714285714293E-2</v>
      </c>
      <c r="N89" s="29">
        <f t="shared" si="83"/>
        <v>5.7142857142857148E-2</v>
      </c>
      <c r="O89" s="29">
        <f t="shared" si="83"/>
        <v>4.9999999999999996E-2</v>
      </c>
      <c r="P89" s="29">
        <f t="shared" si="83"/>
        <v>4.2857142857142858E-2</v>
      </c>
      <c r="Q89" s="54">
        <v>0.23499999999999999</v>
      </c>
      <c r="R89" s="54">
        <v>7.42</v>
      </c>
      <c r="S89" s="55">
        <f t="shared" si="52"/>
        <v>7.5792895983235793</v>
      </c>
      <c r="T89" s="55">
        <f t="shared" si="53"/>
        <v>7.5345687525125085</v>
      </c>
      <c r="U89" s="55">
        <f t="shared" si="54"/>
        <v>7.4853501822162043</v>
      </c>
      <c r="V89" s="55">
        <f t="shared" si="55"/>
        <v>7.4309825648937684</v>
      </c>
      <c r="W89" s="55">
        <f t="shared" si="56"/>
        <v>7.608180783529285</v>
      </c>
      <c r="X89" s="41">
        <f t="shared" si="57"/>
        <v>7.5893216913782027</v>
      </c>
      <c r="Y89" s="41">
        <f t="shared" si="58"/>
        <v>7.5403805038500504</v>
      </c>
      <c r="Z89" s="41">
        <f t="shared" si="59"/>
        <v>7.4846332432323246</v>
      </c>
      <c r="AA89" s="41">
        <f t="shared" si="60"/>
        <v>7.4199656225115289</v>
      </c>
      <c r="AB89" s="30">
        <f t="shared" si="61"/>
        <v>-1.4647024494977492E-3</v>
      </c>
      <c r="AC89" s="30">
        <f t="shared" si="62"/>
        <v>6.282101183621655E-2</v>
      </c>
      <c r="AD89" s="30">
        <f t="shared" si="63"/>
        <v>-1.5779976474197555E-9</v>
      </c>
      <c r="AE89" s="30">
        <f t="shared" si="64"/>
        <v>-2.030423960852834E-18</v>
      </c>
      <c r="AF89" s="30">
        <f t="shared" si="65"/>
        <v>2.6345740007206473E-8</v>
      </c>
      <c r="AG89" s="30">
        <f t="shared" si="66"/>
        <v>-7.5822150618636171E-4</v>
      </c>
      <c r="AH89" s="30">
        <f t="shared" si="67"/>
        <v>5.6384635636670788E-2</v>
      </c>
      <c r="AI89" s="30">
        <f t="shared" si="68"/>
        <v>-1.5770875236612547E-9</v>
      </c>
      <c r="AJ89" s="30">
        <f t="shared" si="69"/>
        <v>-2.030423960852834E-18</v>
      </c>
      <c r="AK89" s="30">
        <f t="shared" si="70"/>
        <v>2.9203254112454637E-8</v>
      </c>
      <c r="AL89" s="30">
        <f t="shared" si="71"/>
        <v>8.2490382240863329E-5</v>
      </c>
      <c r="AM89" s="30">
        <f t="shared" si="72"/>
        <v>5.0082490382240857E-2</v>
      </c>
      <c r="AN89" s="30">
        <f t="shared" si="73"/>
        <v>-1.5760044769478854E-9</v>
      </c>
      <c r="AO89" s="30">
        <f t="shared" si="74"/>
        <v>-2.030423960852834E-18</v>
      </c>
      <c r="AP89" s="30">
        <f t="shared" si="75"/>
        <v>3.270768584886766E-8</v>
      </c>
      <c r="AQ89" s="30">
        <f t="shared" si="77"/>
        <v>1.0998712169785997E-3</v>
      </c>
      <c r="AR89" s="30">
        <f t="shared" si="78"/>
        <v>4.3957014074121455E-2</v>
      </c>
      <c r="AS89" s="30">
        <f t="shared" si="79"/>
        <v>-1.5746938365436333E-9</v>
      </c>
      <c r="AT89" s="30">
        <f t="shared" si="80"/>
        <v>-2.030423960852834E-18</v>
      </c>
      <c r="AU89" s="30">
        <f t="shared" si="76"/>
        <v>3.7069560336123193E-8</v>
      </c>
    </row>
    <row r="90" spans="1:47" x14ac:dyDescent="0.3">
      <c r="A90" s="39">
        <v>167.03819444444525</v>
      </c>
      <c r="B90">
        <v>23.8</v>
      </c>
      <c r="C90">
        <v>7.49</v>
      </c>
      <c r="D90" s="39">
        <v>16.100000000000001</v>
      </c>
      <c r="E90" s="39"/>
      <c r="F90" s="39"/>
      <c r="G90" s="39">
        <v>167</v>
      </c>
      <c r="H90" s="40">
        <f t="shared" si="50"/>
        <v>0.23800000000000002</v>
      </c>
      <c r="I90" s="41">
        <f t="shared" si="51"/>
        <v>7.49</v>
      </c>
      <c r="J90" s="39">
        <f t="shared" si="84"/>
        <v>888.16110154713056</v>
      </c>
      <c r="K90">
        <v>0.23300000000000001</v>
      </c>
      <c r="L90">
        <v>7.5</v>
      </c>
      <c r="M90" s="29">
        <f t="shared" si="83"/>
        <v>6.4285714285714293E-2</v>
      </c>
      <c r="N90" s="29">
        <f t="shared" si="83"/>
        <v>5.7142857142857148E-2</v>
      </c>
      <c r="O90" s="29">
        <f t="shared" si="83"/>
        <v>4.9999999999999996E-2</v>
      </c>
      <c r="P90" s="29">
        <f t="shared" si="83"/>
        <v>4.2857142857142858E-2</v>
      </c>
      <c r="Q90" s="54">
        <v>0.23799999999999999</v>
      </c>
      <c r="R90" s="54">
        <v>7.49</v>
      </c>
      <c r="S90" s="55">
        <f t="shared" si="52"/>
        <v>7.5745455786103024</v>
      </c>
      <c r="T90" s="55">
        <f t="shared" si="53"/>
        <v>7.5298869597813258</v>
      </c>
      <c r="U90" s="55">
        <f t="shared" si="54"/>
        <v>7.4807515440852796</v>
      </c>
      <c r="V90" s="55">
        <f t="shared" si="55"/>
        <v>7.4264939513473935</v>
      </c>
      <c r="W90" s="55">
        <f t="shared" si="56"/>
        <v>7.6029309343023659</v>
      </c>
      <c r="X90" s="41">
        <f t="shared" si="57"/>
        <v>7.5840618195940834</v>
      </c>
      <c r="Y90" s="41">
        <f t="shared" si="58"/>
        <v>7.5350962336271152</v>
      </c>
      <c r="Z90" s="41">
        <f t="shared" si="59"/>
        <v>7.4793238475694119</v>
      </c>
      <c r="AA90" s="41">
        <f t="shared" si="60"/>
        <v>7.4146303375706024</v>
      </c>
      <c r="AB90" s="30">
        <f t="shared" si="61"/>
        <v>-1.3902766977544338E-3</v>
      </c>
      <c r="AC90" s="30">
        <f t="shared" si="62"/>
        <v>6.289543758795986E-2</v>
      </c>
      <c r="AD90" s="30">
        <f t="shared" si="63"/>
        <v>-1.5980223311824268E-9</v>
      </c>
      <c r="AE90" s="30">
        <f t="shared" si="64"/>
        <v>-2.0563442667360615E-18</v>
      </c>
      <c r="AF90" s="30">
        <f t="shared" si="65"/>
        <v>2.663510550318608E-8</v>
      </c>
      <c r="AG90" s="30">
        <f t="shared" si="66"/>
        <v>-6.8011752155923823E-4</v>
      </c>
      <c r="AH90" s="30">
        <f t="shared" si="67"/>
        <v>5.6462739621297907E-2</v>
      </c>
      <c r="AI90" s="30">
        <f t="shared" si="68"/>
        <v>-1.5971074689420627E-9</v>
      </c>
      <c r="AJ90" s="30">
        <f t="shared" si="69"/>
        <v>-2.0563442667360615E-18</v>
      </c>
      <c r="AK90" s="30">
        <f t="shared" si="70"/>
        <v>2.9519774813189097E-8</v>
      </c>
      <c r="AL90" s="30">
        <f t="shared" si="71"/>
        <v>1.6440918828281638E-4</v>
      </c>
      <c r="AM90" s="30">
        <f t="shared" si="72"/>
        <v>5.0164409188282813E-2</v>
      </c>
      <c r="AN90" s="30">
        <f t="shared" si="73"/>
        <v>-1.5960195077867159E-9</v>
      </c>
      <c r="AO90" s="30">
        <f t="shared" si="74"/>
        <v>-2.0563442667360615E-18</v>
      </c>
      <c r="AP90" s="30">
        <f t="shared" si="75"/>
        <v>3.3055859651339027E-8</v>
      </c>
      <c r="AQ90" s="30">
        <f t="shared" si="77"/>
        <v>1.1855866669298618E-3</v>
      </c>
      <c r="AR90" s="30">
        <f t="shared" si="78"/>
        <v>4.4042729524072718E-2</v>
      </c>
      <c r="AS90" s="30">
        <f t="shared" si="79"/>
        <v>-1.5947039763576496E-9</v>
      </c>
      <c r="AT90" s="30">
        <f t="shared" si="80"/>
        <v>-2.0563442667360615E-18</v>
      </c>
      <c r="AU90" s="30">
        <f t="shared" si="76"/>
        <v>3.7454676351380318E-8</v>
      </c>
    </row>
    <row r="91" spans="1:47" x14ac:dyDescent="0.3">
      <c r="A91" s="39">
        <v>168.04513888889051</v>
      </c>
      <c r="B91">
        <v>23.6</v>
      </c>
      <c r="C91">
        <v>7.41</v>
      </c>
      <c r="D91" s="39"/>
      <c r="E91" s="39">
        <v>920.14566666666667</v>
      </c>
      <c r="F91" s="39">
        <v>869.6826021003501</v>
      </c>
      <c r="G91" s="39">
        <v>168</v>
      </c>
      <c r="H91" s="40">
        <f t="shared" si="50"/>
        <v>0.23600000000000002</v>
      </c>
      <c r="I91" s="41">
        <f t="shared" si="51"/>
        <v>7.41</v>
      </c>
      <c r="J91" s="42">
        <f>AVERAGE(E91:F91)</f>
        <v>894.91413438350833</v>
      </c>
      <c r="K91">
        <v>0.23400000000000001</v>
      </c>
      <c r="L91">
        <v>7.44</v>
      </c>
      <c r="M91" s="29">
        <f t="shared" si="83"/>
        <v>6.4285714285714293E-2</v>
      </c>
      <c r="N91" s="29">
        <f t="shared" si="83"/>
        <v>5.7142857142857148E-2</v>
      </c>
      <c r="O91" s="29">
        <f t="shared" si="83"/>
        <v>4.9999999999999996E-2</v>
      </c>
      <c r="P91" s="29">
        <f t="shared" si="83"/>
        <v>4.2857142857142858E-2</v>
      </c>
      <c r="Q91" s="54">
        <v>0.23599999999999999</v>
      </c>
      <c r="R91" s="54">
        <v>7.41</v>
      </c>
      <c r="S91" s="55">
        <f t="shared" si="52"/>
        <v>7.5777016277185343</v>
      </c>
      <c r="T91" s="55">
        <f t="shared" si="53"/>
        <v>7.5330015975007516</v>
      </c>
      <c r="U91" s="55">
        <f t="shared" si="54"/>
        <v>7.4838108688704708</v>
      </c>
      <c r="V91" s="55">
        <f t="shared" si="55"/>
        <v>7.4294801253693947</v>
      </c>
      <c r="W91" s="55">
        <f t="shared" si="56"/>
        <v>7.6064237401835735</v>
      </c>
      <c r="X91" s="41">
        <f t="shared" si="57"/>
        <v>7.587561282613227</v>
      </c>
      <c r="Y91" s="41">
        <f t="shared" si="58"/>
        <v>7.5386119018782187</v>
      </c>
      <c r="Z91" s="41">
        <f t="shared" si="59"/>
        <v>7.4828562030399723</v>
      </c>
      <c r="AA91" s="41">
        <f t="shared" si="60"/>
        <v>7.4181798866246744</v>
      </c>
      <c r="AB91" s="30">
        <f t="shared" si="61"/>
        <v>-1.4398343771094245E-3</v>
      </c>
      <c r="AC91" s="30">
        <f t="shared" si="62"/>
        <v>6.2845879908604865E-2</v>
      </c>
      <c r="AD91" s="30">
        <f t="shared" si="63"/>
        <v>-1.5846724653713129E-9</v>
      </c>
      <c r="AE91" s="30">
        <f t="shared" si="64"/>
        <v>-2.0390640628139097E-18</v>
      </c>
      <c r="AF91" s="30">
        <f t="shared" si="65"/>
        <v>2.6442247887431339E-8</v>
      </c>
      <c r="AG91" s="30">
        <f t="shared" si="66"/>
        <v>-7.3211914720820997E-4</v>
      </c>
      <c r="AH91" s="30">
        <f t="shared" si="67"/>
        <v>5.6410737995648941E-2</v>
      </c>
      <c r="AI91" s="30">
        <f t="shared" si="68"/>
        <v>-1.5837607515436662E-9</v>
      </c>
      <c r="AJ91" s="30">
        <f t="shared" si="69"/>
        <v>-2.0390640628139097E-18</v>
      </c>
      <c r="AK91" s="30">
        <f t="shared" si="70"/>
        <v>2.9308824643269035E-8</v>
      </c>
      <c r="AL91" s="30">
        <f t="shared" si="71"/>
        <v>1.0987426042666634E-4</v>
      </c>
      <c r="AM91" s="30">
        <f t="shared" si="72"/>
        <v>5.0109874260426665E-2</v>
      </c>
      <c r="AN91" s="30">
        <f t="shared" si="73"/>
        <v>-1.5826760539137521E-9</v>
      </c>
      <c r="AO91" s="30">
        <f t="shared" si="74"/>
        <v>-2.0390640628139097E-18</v>
      </c>
      <c r="AP91" s="30">
        <f t="shared" si="75"/>
        <v>3.2823820661923405E-8</v>
      </c>
      <c r="AQ91" s="30">
        <f t="shared" si="77"/>
        <v>1.1285326363228083E-3</v>
      </c>
      <c r="AR91" s="30">
        <f t="shared" si="78"/>
        <v>4.3985675493465666E-2</v>
      </c>
      <c r="AS91" s="30">
        <f t="shared" si="79"/>
        <v>-1.5813637677176754E-9</v>
      </c>
      <c r="AT91" s="30">
        <f t="shared" si="80"/>
        <v>-2.0390640628139097E-18</v>
      </c>
      <c r="AU91" s="30">
        <f t="shared" si="76"/>
        <v>3.719802437148195E-8</v>
      </c>
    </row>
    <row r="92" spans="1:47" x14ac:dyDescent="0.3">
      <c r="A92" s="39">
        <v>169.03819444444525</v>
      </c>
      <c r="B92">
        <v>23.9</v>
      </c>
      <c r="C92">
        <v>7.4</v>
      </c>
      <c r="D92" s="39">
        <v>25.5</v>
      </c>
      <c r="E92" s="39"/>
      <c r="F92" s="39"/>
      <c r="G92" s="39">
        <v>169</v>
      </c>
      <c r="H92" s="40">
        <f t="shared" si="50"/>
        <v>0.23899999999999999</v>
      </c>
      <c r="I92" s="41">
        <f t="shared" si="51"/>
        <v>7.4</v>
      </c>
      <c r="J92" s="39">
        <f>$J$91+($J$98-$J$91)*(G92-$G$91)/($G$98-$G$91)</f>
        <v>903.22847815776845</v>
      </c>
      <c r="K92">
        <v>0.245</v>
      </c>
      <c r="L92">
        <v>7.42</v>
      </c>
      <c r="M92" s="29">
        <f t="shared" si="83"/>
        <v>6.4285714285714293E-2</v>
      </c>
      <c r="N92" s="29">
        <f t="shared" si="83"/>
        <v>5.7142857142857148E-2</v>
      </c>
      <c r="O92" s="29">
        <f t="shared" si="83"/>
        <v>4.9999999999999996E-2</v>
      </c>
      <c r="P92" s="29">
        <f t="shared" si="83"/>
        <v>4.2857142857142858E-2</v>
      </c>
      <c r="Q92" s="54">
        <v>0.23899999999999999</v>
      </c>
      <c r="R92" s="54">
        <v>7.4</v>
      </c>
      <c r="S92" s="55">
        <f t="shared" si="52"/>
        <v>7.5729773894702568</v>
      </c>
      <c r="T92" s="55">
        <f t="shared" si="53"/>
        <v>7.5283393666975575</v>
      </c>
      <c r="U92" s="55">
        <f t="shared" si="54"/>
        <v>7.4792314233352393</v>
      </c>
      <c r="V92" s="55">
        <f t="shared" si="55"/>
        <v>7.4250101099990076</v>
      </c>
      <c r="W92" s="55">
        <f t="shared" si="56"/>
        <v>7.6011950572690257</v>
      </c>
      <c r="X92" s="41">
        <f t="shared" si="57"/>
        <v>7.5823226503046737</v>
      </c>
      <c r="Y92" s="41">
        <f t="shared" si="58"/>
        <v>7.5333490509790728</v>
      </c>
      <c r="Z92" s="41">
        <f t="shared" si="59"/>
        <v>7.4775684145108805</v>
      </c>
      <c r="AA92" s="41">
        <f t="shared" si="60"/>
        <v>7.4128664051269046</v>
      </c>
      <c r="AB92" s="30">
        <f t="shared" si="61"/>
        <v>-1.3655866545848449E-3</v>
      </c>
      <c r="AC92" s="30">
        <f t="shared" si="62"/>
        <v>6.2920127631129447E-2</v>
      </c>
      <c r="AD92" s="30">
        <f t="shared" si="63"/>
        <v>-1.6046973784800457E-9</v>
      </c>
      <c r="AE92" s="30">
        <f t="shared" si="64"/>
        <v>-2.0649843686971376E-18</v>
      </c>
      <c r="AF92" s="30">
        <f t="shared" si="65"/>
        <v>2.6731455761331665E-8</v>
      </c>
      <c r="AG92" s="30">
        <f t="shared" si="66"/>
        <v>-6.5421772040553071E-4</v>
      </c>
      <c r="AH92" s="30">
        <f t="shared" si="67"/>
        <v>5.6488639422451616E-2</v>
      </c>
      <c r="AI92" s="30">
        <f t="shared" si="68"/>
        <v>-1.6037809577695006E-9</v>
      </c>
      <c r="AJ92" s="30">
        <f t="shared" si="69"/>
        <v>-2.0649843686971376E-18</v>
      </c>
      <c r="AK92" s="30">
        <f t="shared" si="70"/>
        <v>2.9625155138623876E-8</v>
      </c>
      <c r="AL92" s="30">
        <f t="shared" si="71"/>
        <v>1.9156090393009781E-4</v>
      </c>
      <c r="AM92" s="30">
        <f t="shared" si="72"/>
        <v>5.0191560903930094E-2</v>
      </c>
      <c r="AN92" s="30">
        <f t="shared" si="73"/>
        <v>-1.6026913838358686E-9</v>
      </c>
      <c r="AO92" s="30">
        <f t="shared" si="74"/>
        <v>-2.0649843686971376E-18</v>
      </c>
      <c r="AP92" s="30">
        <f t="shared" si="75"/>
        <v>3.3171764742790831E-8</v>
      </c>
      <c r="AQ92" s="30">
        <f t="shared" si="77"/>
        <v>1.2139801228751765E-3</v>
      </c>
      <c r="AR92" s="30">
        <f t="shared" si="78"/>
        <v>4.4071122980018036E-2</v>
      </c>
      <c r="AS92" s="30">
        <f t="shared" si="79"/>
        <v>-1.6013742527354202E-9</v>
      </c>
      <c r="AT92" s="30">
        <f t="shared" si="80"/>
        <v>-2.0649843686971376E-18</v>
      </c>
      <c r="AU92" s="30">
        <f t="shared" si="76"/>
        <v>3.7582865522135699E-8</v>
      </c>
    </row>
    <row r="93" spans="1:47" x14ac:dyDescent="0.3">
      <c r="A93" s="39">
        <v>170.03472222221899</v>
      </c>
      <c r="B93">
        <v>24.3</v>
      </c>
      <c r="C93">
        <v>7.42</v>
      </c>
      <c r="D93" s="39"/>
      <c r="E93" s="39"/>
      <c r="F93" s="39"/>
      <c r="G93" s="39">
        <v>170</v>
      </c>
      <c r="H93" s="40">
        <f t="shared" si="50"/>
        <v>0.24299999999999999</v>
      </c>
      <c r="I93" s="41">
        <f t="shared" si="51"/>
        <v>7.42</v>
      </c>
      <c r="J93" s="39">
        <f t="shared" ref="J93:J97" si="85">$J$91+($J$98-$J$91)*(G93-$G$91)/($G$98-$G$91)</f>
        <v>911.54282193202846</v>
      </c>
      <c r="K93">
        <v>0.24399999999999999</v>
      </c>
      <c r="L93">
        <v>7.45</v>
      </c>
      <c r="M93" s="29">
        <f t="shared" si="83"/>
        <v>6.4285714285714293E-2</v>
      </c>
      <c r="N93" s="29">
        <f t="shared" si="83"/>
        <v>5.7142857142857148E-2</v>
      </c>
      <c r="O93" s="29">
        <f t="shared" si="83"/>
        <v>4.9999999999999996E-2</v>
      </c>
      <c r="P93" s="29">
        <f t="shared" si="83"/>
        <v>4.2857142857142858E-2</v>
      </c>
      <c r="Q93" s="54">
        <v>0.24299999999999999</v>
      </c>
      <c r="R93" s="54">
        <v>7.42</v>
      </c>
      <c r="S93" s="55">
        <f t="shared" si="52"/>
        <v>7.5667689430555383</v>
      </c>
      <c r="T93" s="55">
        <f t="shared" si="53"/>
        <v>7.5222125768105723</v>
      </c>
      <c r="U93" s="55">
        <f t="shared" si="54"/>
        <v>7.4732133076726948</v>
      </c>
      <c r="V93" s="55">
        <f t="shared" si="55"/>
        <v>7.4191351671164503</v>
      </c>
      <c r="W93" s="55">
        <f t="shared" si="56"/>
        <v>7.5943204180583379</v>
      </c>
      <c r="X93" s="41">
        <f t="shared" si="57"/>
        <v>7.5754350780667608</v>
      </c>
      <c r="Y93" s="41">
        <f t="shared" si="58"/>
        <v>7.5264300052501207</v>
      </c>
      <c r="Z93" s="41">
        <f t="shared" si="59"/>
        <v>7.470616972485165</v>
      </c>
      <c r="AA93" s="41">
        <f t="shared" si="60"/>
        <v>7.4058815980035204</v>
      </c>
      <c r="AB93" s="30">
        <f t="shared" si="61"/>
        <v>-1.2674134224905785E-3</v>
      </c>
      <c r="AC93" s="30">
        <f t="shared" si="62"/>
        <v>6.3018300863223714E-2</v>
      </c>
      <c r="AD93" s="30">
        <f t="shared" si="63"/>
        <v>-1.6313983237964643E-9</v>
      </c>
      <c r="AE93" s="30">
        <f t="shared" si="64"/>
        <v>-2.0995447765414412E-18</v>
      </c>
      <c r="AF93" s="30">
        <f t="shared" si="65"/>
        <v>2.7116339141056924E-8</v>
      </c>
      <c r="AG93" s="30">
        <f t="shared" si="66"/>
        <v>-5.5128575953922209E-4</v>
      </c>
      <c r="AH93" s="30">
        <f t="shared" si="67"/>
        <v>5.6591571383317926E-2</v>
      </c>
      <c r="AI93" s="30">
        <f t="shared" si="68"/>
        <v>-1.6304757726557121E-9</v>
      </c>
      <c r="AJ93" s="30">
        <f t="shared" si="69"/>
        <v>-2.0995447765414412E-18</v>
      </c>
      <c r="AK93" s="30">
        <f t="shared" si="70"/>
        <v>3.004605259886889E-8</v>
      </c>
      <c r="AL93" s="30">
        <f t="shared" si="71"/>
        <v>2.9940379016981424E-4</v>
      </c>
      <c r="AM93" s="30">
        <f t="shared" si="72"/>
        <v>5.0299403790169811E-2</v>
      </c>
      <c r="AN93" s="30">
        <f t="shared" si="73"/>
        <v>-1.6293798722246694E-9</v>
      </c>
      <c r="AO93" s="30">
        <f t="shared" si="74"/>
        <v>-2.0995447765414412E-18</v>
      </c>
      <c r="AP93" s="30">
        <f t="shared" si="75"/>
        <v>3.3634632924983244E-8</v>
      </c>
      <c r="AQ93" s="30">
        <f t="shared" si="77"/>
        <v>1.3266732804678965E-3</v>
      </c>
      <c r="AR93" s="30">
        <f t="shared" si="78"/>
        <v>4.4183816137610757E-2</v>
      </c>
      <c r="AS93" s="30">
        <f t="shared" si="79"/>
        <v>-1.6280564927643248E-9</v>
      </c>
      <c r="AT93" s="30">
        <f t="shared" si="80"/>
        <v>-2.0995447765414412E-18</v>
      </c>
      <c r="AU93" s="30">
        <f t="shared" si="76"/>
        <v>3.8094724128864525E-8</v>
      </c>
    </row>
    <row r="94" spans="1:47" x14ac:dyDescent="0.3">
      <c r="A94" s="39">
        <v>171.03819444444525</v>
      </c>
      <c r="B94">
        <v>24.2</v>
      </c>
      <c r="C94">
        <v>7.42</v>
      </c>
      <c r="D94" s="39">
        <v>24.2</v>
      </c>
      <c r="E94" s="39"/>
      <c r="F94" s="39"/>
      <c r="G94" s="39">
        <v>171</v>
      </c>
      <c r="H94" s="40">
        <f t="shared" si="50"/>
        <v>0.24199999999999999</v>
      </c>
      <c r="I94" s="41">
        <f t="shared" si="51"/>
        <v>7.42</v>
      </c>
      <c r="J94" s="39">
        <f t="shared" si="85"/>
        <v>919.85716570628858</v>
      </c>
      <c r="K94">
        <v>0.24099999999999999</v>
      </c>
      <c r="L94">
        <v>7.48</v>
      </c>
      <c r="M94" s="29">
        <f t="shared" si="83"/>
        <v>6.4285714285714293E-2</v>
      </c>
      <c r="N94" s="29">
        <f t="shared" si="83"/>
        <v>5.7142857142857148E-2</v>
      </c>
      <c r="O94" s="29">
        <f t="shared" si="83"/>
        <v>4.9999999999999996E-2</v>
      </c>
      <c r="P94" s="29">
        <f t="shared" si="83"/>
        <v>4.2857142857142858E-2</v>
      </c>
      <c r="Q94" s="54">
        <v>0.24199999999999999</v>
      </c>
      <c r="R94" s="54">
        <v>7.42</v>
      </c>
      <c r="S94" s="55">
        <f t="shared" si="52"/>
        <v>7.568311514097835</v>
      </c>
      <c r="T94" s="55">
        <f t="shared" si="53"/>
        <v>7.5237348425881274</v>
      </c>
      <c r="U94" s="55">
        <f t="shared" si="54"/>
        <v>7.4747085860934277</v>
      </c>
      <c r="V94" s="55">
        <f t="shared" si="55"/>
        <v>7.4205949416551498</v>
      </c>
      <c r="W94" s="55">
        <f t="shared" si="56"/>
        <v>7.5960288572643666</v>
      </c>
      <c r="X94" s="41">
        <f t="shared" si="57"/>
        <v>7.5771467156406258</v>
      </c>
      <c r="Y94" s="41">
        <f t="shared" si="58"/>
        <v>7.5281494254716383</v>
      </c>
      <c r="Z94" s="41">
        <f t="shared" si="59"/>
        <v>7.4723444023187033</v>
      </c>
      <c r="AA94" s="41">
        <f t="shared" si="60"/>
        <v>7.4076172756639247</v>
      </c>
      <c r="AB94" s="30">
        <f t="shared" si="61"/>
        <v>-1.291869117731193E-3</v>
      </c>
      <c r="AC94" s="30">
        <f t="shared" si="62"/>
        <v>6.2993845167983106E-2</v>
      </c>
      <c r="AD94" s="30">
        <f t="shared" si="63"/>
        <v>-1.6247229746002311E-9</v>
      </c>
      <c r="AE94" s="30">
        <f t="shared" si="64"/>
        <v>-2.0909046745803651E-18</v>
      </c>
      <c r="AF94" s="30">
        <f t="shared" si="65"/>
        <v>2.702019543413729E-8</v>
      </c>
      <c r="AG94" s="30">
        <f t="shared" si="66"/>
        <v>-5.7691918748683276E-4</v>
      </c>
      <c r="AH94" s="30">
        <f t="shared" si="67"/>
        <v>5.6565937955370314E-2</v>
      </c>
      <c r="AI94" s="30">
        <f t="shared" si="68"/>
        <v>-1.6238019406731109E-9</v>
      </c>
      <c r="AJ94" s="30">
        <f t="shared" si="69"/>
        <v>-2.0909046745803651E-18</v>
      </c>
      <c r="AK94" s="30">
        <f t="shared" si="70"/>
        <v>2.9940921141371554E-8</v>
      </c>
      <c r="AL94" s="30">
        <f t="shared" si="71"/>
        <v>2.7255701265242949E-4</v>
      </c>
      <c r="AM94" s="30">
        <f t="shared" si="72"/>
        <v>5.0272557012652423E-2</v>
      </c>
      <c r="AN94" s="30">
        <f t="shared" si="73"/>
        <v>-1.6227076033391074E-9</v>
      </c>
      <c r="AO94" s="30">
        <f t="shared" si="74"/>
        <v>-2.0909046745803651E-18</v>
      </c>
      <c r="AP94" s="30">
        <f t="shared" si="75"/>
        <v>3.3519027817422041E-8</v>
      </c>
      <c r="AQ94" s="30">
        <f t="shared" si="77"/>
        <v>1.2986312649870089E-3</v>
      </c>
      <c r="AR94" s="30">
        <f t="shared" si="78"/>
        <v>4.4155774122129864E-2</v>
      </c>
      <c r="AS94" s="30">
        <f t="shared" si="79"/>
        <v>-1.6213857636435336E-9</v>
      </c>
      <c r="AT94" s="30">
        <f t="shared" si="80"/>
        <v>-2.0909046745803651E-18</v>
      </c>
      <c r="AU94" s="30">
        <f t="shared" si="76"/>
        <v>3.7966893000279522E-8</v>
      </c>
    </row>
    <row r="95" spans="1:47" x14ac:dyDescent="0.3">
      <c r="A95" s="39">
        <v>172.03472222221899</v>
      </c>
      <c r="B95">
        <v>24.2</v>
      </c>
      <c r="C95">
        <v>7.4</v>
      </c>
      <c r="D95" s="39"/>
      <c r="E95" s="39"/>
      <c r="F95" s="39"/>
      <c r="G95" s="39">
        <v>172</v>
      </c>
      <c r="H95" s="40">
        <f t="shared" si="50"/>
        <v>0.24199999999999999</v>
      </c>
      <c r="I95" s="41">
        <f t="shared" si="51"/>
        <v>7.4</v>
      </c>
      <c r="J95" s="39">
        <f t="shared" si="85"/>
        <v>928.17150948054871</v>
      </c>
      <c r="K95">
        <v>0.23899999999999999</v>
      </c>
      <c r="L95">
        <v>7.42</v>
      </c>
      <c r="M95" s="29">
        <f t="shared" si="83"/>
        <v>6.4285714285714293E-2</v>
      </c>
      <c r="N95" s="29">
        <f t="shared" si="83"/>
        <v>5.7142857142857148E-2</v>
      </c>
      <c r="O95" s="29">
        <f t="shared" si="83"/>
        <v>4.9999999999999996E-2</v>
      </c>
      <c r="P95" s="29">
        <f t="shared" si="83"/>
        <v>4.2857142857142858E-2</v>
      </c>
      <c r="Q95" s="54">
        <v>0.24199999999999999</v>
      </c>
      <c r="R95" s="54">
        <v>7.4</v>
      </c>
      <c r="S95" s="55">
        <f t="shared" si="52"/>
        <v>7.568311514097835</v>
      </c>
      <c r="T95" s="55">
        <f t="shared" si="53"/>
        <v>7.5237348425881274</v>
      </c>
      <c r="U95" s="55">
        <f t="shared" si="54"/>
        <v>7.4747085860934277</v>
      </c>
      <c r="V95" s="55">
        <f t="shared" si="55"/>
        <v>7.4205949416551498</v>
      </c>
      <c r="W95" s="55">
        <f t="shared" si="56"/>
        <v>7.5960288572643666</v>
      </c>
      <c r="X95" s="41">
        <f t="shared" si="57"/>
        <v>7.5771467156406258</v>
      </c>
      <c r="Y95" s="41">
        <f t="shared" si="58"/>
        <v>7.5281494254716383</v>
      </c>
      <c r="Z95" s="41">
        <f t="shared" si="59"/>
        <v>7.4723444023187033</v>
      </c>
      <c r="AA95" s="41">
        <f t="shared" si="60"/>
        <v>7.4076172756639247</v>
      </c>
      <c r="AB95" s="30">
        <f t="shared" si="61"/>
        <v>-1.291869117731193E-3</v>
      </c>
      <c r="AC95" s="30">
        <f t="shared" si="62"/>
        <v>6.2993845167983106E-2</v>
      </c>
      <c r="AD95" s="30">
        <f t="shared" si="63"/>
        <v>-1.6247229746002311E-9</v>
      </c>
      <c r="AE95" s="30">
        <f t="shared" si="64"/>
        <v>-2.0909046745803651E-18</v>
      </c>
      <c r="AF95" s="30">
        <f t="shared" si="65"/>
        <v>2.702019543413729E-8</v>
      </c>
      <c r="AG95" s="30">
        <f t="shared" si="66"/>
        <v>-5.7691918748683276E-4</v>
      </c>
      <c r="AH95" s="30">
        <f t="shared" si="67"/>
        <v>5.6565937955370314E-2</v>
      </c>
      <c r="AI95" s="30">
        <f t="shared" si="68"/>
        <v>-1.6238019406731109E-9</v>
      </c>
      <c r="AJ95" s="30">
        <f t="shared" si="69"/>
        <v>-2.0909046745803651E-18</v>
      </c>
      <c r="AK95" s="30">
        <f t="shared" si="70"/>
        <v>2.9940921141371554E-8</v>
      </c>
      <c r="AL95" s="30">
        <f t="shared" si="71"/>
        <v>2.7255701265242949E-4</v>
      </c>
      <c r="AM95" s="30">
        <f t="shared" si="72"/>
        <v>5.0272557012652423E-2</v>
      </c>
      <c r="AN95" s="30">
        <f t="shared" si="73"/>
        <v>-1.6227076033391074E-9</v>
      </c>
      <c r="AO95" s="30">
        <f t="shared" si="74"/>
        <v>-2.0909046745803651E-18</v>
      </c>
      <c r="AP95" s="30">
        <f t="shared" si="75"/>
        <v>3.3519027817422041E-8</v>
      </c>
      <c r="AQ95" s="30">
        <f t="shared" si="77"/>
        <v>1.2986312649870089E-3</v>
      </c>
      <c r="AR95" s="30">
        <f t="shared" si="78"/>
        <v>4.4155774122129864E-2</v>
      </c>
      <c r="AS95" s="30">
        <f t="shared" si="79"/>
        <v>-1.6213857636435336E-9</v>
      </c>
      <c r="AT95" s="30">
        <f t="shared" si="80"/>
        <v>-2.0909046745803651E-18</v>
      </c>
      <c r="AU95" s="30">
        <f t="shared" si="76"/>
        <v>3.7966893000279522E-8</v>
      </c>
    </row>
    <row r="96" spans="1:47" x14ac:dyDescent="0.3">
      <c r="A96" s="39">
        <v>173.03472222221899</v>
      </c>
      <c r="B96">
        <v>24.1</v>
      </c>
      <c r="C96">
        <v>7.42</v>
      </c>
      <c r="D96" s="39"/>
      <c r="E96" s="39"/>
      <c r="F96" s="39"/>
      <c r="G96" s="39">
        <v>173</v>
      </c>
      <c r="H96" s="40">
        <f t="shared" si="50"/>
        <v>0.24100000000000002</v>
      </c>
      <c r="I96" s="41">
        <f t="shared" si="51"/>
        <v>7.42</v>
      </c>
      <c r="J96" s="39">
        <f t="shared" si="85"/>
        <v>936.48585325480883</v>
      </c>
      <c r="K96">
        <v>0.24199999999999999</v>
      </c>
      <c r="L96">
        <v>7.44</v>
      </c>
      <c r="M96" s="29">
        <f t="shared" si="83"/>
        <v>6.4285714285714293E-2</v>
      </c>
      <c r="N96" s="29">
        <f t="shared" si="83"/>
        <v>5.7142857142857148E-2</v>
      </c>
      <c r="O96" s="29">
        <f t="shared" si="83"/>
        <v>4.9999999999999996E-2</v>
      </c>
      <c r="P96" s="29">
        <f t="shared" si="83"/>
        <v>4.2857142857142858E-2</v>
      </c>
      <c r="Q96" s="54">
        <v>0.24099999999999999</v>
      </c>
      <c r="R96" s="54">
        <v>7.42</v>
      </c>
      <c r="S96" s="55">
        <f t="shared" si="52"/>
        <v>7.5698604105185607</v>
      </c>
      <c r="T96" s="55">
        <f t="shared" si="53"/>
        <v>7.5252633612635798</v>
      </c>
      <c r="U96" s="55">
        <f t="shared" si="54"/>
        <v>7.4762099969683353</v>
      </c>
      <c r="V96" s="55">
        <f t="shared" si="55"/>
        <v>7.4220606565728993</v>
      </c>
      <c r="W96" s="55">
        <f t="shared" si="56"/>
        <v>7.5977440739508202</v>
      </c>
      <c r="X96" s="41">
        <f t="shared" si="57"/>
        <v>7.5788651537858858</v>
      </c>
      <c r="Y96" s="41">
        <f t="shared" si="58"/>
        <v>7.5298757029971188</v>
      </c>
      <c r="Z96" s="41">
        <f t="shared" si="59"/>
        <v>7.4740787486560833</v>
      </c>
      <c r="AA96" s="41">
        <f t="shared" si="60"/>
        <v>7.4093599316589049</v>
      </c>
      <c r="AB96" s="30">
        <f t="shared" si="61"/>
        <v>-1.3163830792819299E-3</v>
      </c>
      <c r="AC96" s="30">
        <f t="shared" si="62"/>
        <v>6.2969331206432361E-2</v>
      </c>
      <c r="AD96" s="30">
        <f t="shared" si="63"/>
        <v>-1.6180477004655462E-9</v>
      </c>
      <c r="AE96" s="30">
        <f t="shared" si="64"/>
        <v>-2.0822645726192894E-18</v>
      </c>
      <c r="AF96" s="30">
        <f t="shared" si="65"/>
        <v>2.6924000470957803E-8</v>
      </c>
      <c r="AG96" s="30">
        <f t="shared" si="66"/>
        <v>-6.0261881623378355E-4</v>
      </c>
      <c r="AH96" s="30">
        <f t="shared" si="67"/>
        <v>5.6540238326623367E-2</v>
      </c>
      <c r="AI96" s="30">
        <f t="shared" si="68"/>
        <v>-1.6171281939736598E-9</v>
      </c>
      <c r="AJ96" s="30">
        <f t="shared" si="69"/>
        <v>-2.0822645726192894E-18</v>
      </c>
      <c r="AK96" s="30">
        <f t="shared" si="70"/>
        <v>2.9835727967145441E-8</v>
      </c>
      <c r="AL96" s="30">
        <f t="shared" si="71"/>
        <v>2.4563448895455702E-4</v>
      </c>
      <c r="AM96" s="30">
        <f t="shared" si="72"/>
        <v>5.0245634488954555E-2</v>
      </c>
      <c r="AN96" s="30">
        <f t="shared" si="73"/>
        <v>-1.6160354320335287E-9</v>
      </c>
      <c r="AO96" s="30">
        <f t="shared" si="74"/>
        <v>-2.0822645726192894E-18</v>
      </c>
      <c r="AP96" s="30">
        <f t="shared" si="75"/>
        <v>3.3403348379264762E-8</v>
      </c>
      <c r="AQ96" s="30">
        <f t="shared" si="77"/>
        <v>1.270502007584363E-3</v>
      </c>
      <c r="AR96" s="30">
        <f t="shared" si="78"/>
        <v>4.4127644864727221E-2</v>
      </c>
      <c r="AS96" s="30">
        <f t="shared" si="79"/>
        <v>-1.614715146912109E-9</v>
      </c>
      <c r="AT96" s="30">
        <f t="shared" si="80"/>
        <v>-2.0822645726192894E-18</v>
      </c>
      <c r="AU96" s="30">
        <f t="shared" si="76"/>
        <v>3.7838973249762011E-8</v>
      </c>
    </row>
    <row r="97" spans="1:47" x14ac:dyDescent="0.3">
      <c r="A97" s="39">
        <v>174.04513888889051</v>
      </c>
      <c r="B97">
        <v>24.3</v>
      </c>
      <c r="C97">
        <v>7.45</v>
      </c>
      <c r="D97" s="39">
        <v>0</v>
      </c>
      <c r="E97" s="39"/>
      <c r="F97" s="39"/>
      <c r="G97" s="39">
        <v>174</v>
      </c>
      <c r="H97" s="40">
        <f t="shared" si="50"/>
        <v>0.24299999999999999</v>
      </c>
      <c r="I97" s="41">
        <f t="shared" si="51"/>
        <v>7.45</v>
      </c>
      <c r="J97" s="39">
        <f t="shared" si="85"/>
        <v>944.80019702906884</v>
      </c>
      <c r="K97">
        <v>0.23799999999999999</v>
      </c>
      <c r="L97">
        <v>7.48</v>
      </c>
      <c r="M97" s="29">
        <f t="shared" ref="M97:P112" si="86">M96</f>
        <v>6.4285714285714293E-2</v>
      </c>
      <c r="N97" s="29">
        <f t="shared" si="86"/>
        <v>5.7142857142857148E-2</v>
      </c>
      <c r="O97" s="29">
        <f t="shared" si="86"/>
        <v>4.9999999999999996E-2</v>
      </c>
      <c r="P97" s="29">
        <f t="shared" si="86"/>
        <v>4.2857142857142858E-2</v>
      </c>
      <c r="Q97" s="54">
        <v>0.24299999999999999</v>
      </c>
      <c r="R97" s="54">
        <v>7.45</v>
      </c>
      <c r="S97" s="55">
        <f t="shared" si="52"/>
        <v>7.5667689430555383</v>
      </c>
      <c r="T97" s="55">
        <f t="shared" si="53"/>
        <v>7.5222125768105723</v>
      </c>
      <c r="U97" s="55">
        <f t="shared" si="54"/>
        <v>7.4732133076726948</v>
      </c>
      <c r="V97" s="55">
        <f t="shared" si="55"/>
        <v>7.4191351671164503</v>
      </c>
      <c r="W97" s="55">
        <f t="shared" si="56"/>
        <v>7.5943204180583379</v>
      </c>
      <c r="X97" s="41">
        <f t="shared" si="57"/>
        <v>7.5754350780667608</v>
      </c>
      <c r="Y97" s="41">
        <f t="shared" si="58"/>
        <v>7.5264300052501207</v>
      </c>
      <c r="Z97" s="41">
        <f t="shared" si="59"/>
        <v>7.470616972485165</v>
      </c>
      <c r="AA97" s="41">
        <f t="shared" si="60"/>
        <v>7.4058815980035204</v>
      </c>
      <c r="AB97" s="30">
        <f t="shared" si="61"/>
        <v>-1.2674134224905785E-3</v>
      </c>
      <c r="AC97" s="30">
        <f t="shared" si="62"/>
        <v>6.3018300863223714E-2</v>
      </c>
      <c r="AD97" s="30">
        <f t="shared" si="63"/>
        <v>-1.6313983237964643E-9</v>
      </c>
      <c r="AE97" s="30">
        <f t="shared" si="64"/>
        <v>-2.0995447765414412E-18</v>
      </c>
      <c r="AF97" s="30">
        <f t="shared" si="65"/>
        <v>2.7116339141056924E-8</v>
      </c>
      <c r="AG97" s="30">
        <f t="shared" si="66"/>
        <v>-5.5128575953922209E-4</v>
      </c>
      <c r="AH97" s="30">
        <f t="shared" si="67"/>
        <v>5.6591571383317926E-2</v>
      </c>
      <c r="AI97" s="30">
        <f t="shared" si="68"/>
        <v>-1.6304757726557121E-9</v>
      </c>
      <c r="AJ97" s="30">
        <f t="shared" si="69"/>
        <v>-2.0995447765414412E-18</v>
      </c>
      <c r="AK97" s="30">
        <f t="shared" si="70"/>
        <v>3.004605259886889E-8</v>
      </c>
      <c r="AL97" s="30">
        <f t="shared" si="71"/>
        <v>2.9940379016981424E-4</v>
      </c>
      <c r="AM97" s="30">
        <f t="shared" si="72"/>
        <v>5.0299403790169811E-2</v>
      </c>
      <c r="AN97" s="30">
        <f t="shared" si="73"/>
        <v>-1.6293798722246694E-9</v>
      </c>
      <c r="AO97" s="30">
        <f t="shared" si="74"/>
        <v>-2.0995447765414412E-18</v>
      </c>
      <c r="AP97" s="30">
        <f t="shared" si="75"/>
        <v>3.3634632924983244E-8</v>
      </c>
      <c r="AQ97" s="30">
        <f t="shared" si="77"/>
        <v>1.3266732804678965E-3</v>
      </c>
      <c r="AR97" s="30">
        <f t="shared" si="78"/>
        <v>4.4183816137610757E-2</v>
      </c>
      <c r="AS97" s="30">
        <f t="shared" si="79"/>
        <v>-1.6280564927643248E-9</v>
      </c>
      <c r="AT97" s="30">
        <f t="shared" si="80"/>
        <v>-2.0995447765414412E-18</v>
      </c>
      <c r="AU97" s="30">
        <f t="shared" si="76"/>
        <v>3.8094724128864525E-8</v>
      </c>
    </row>
    <row r="98" spans="1:47" x14ac:dyDescent="0.3">
      <c r="A98" s="39">
        <v>175.02777777778101</v>
      </c>
      <c r="B98">
        <v>24.2</v>
      </c>
      <c r="C98">
        <v>7.46</v>
      </c>
      <c r="D98" s="39"/>
      <c r="E98" s="39">
        <v>966.94995117187511</v>
      </c>
      <c r="F98" s="39">
        <v>939.27913043478293</v>
      </c>
      <c r="G98" s="39">
        <v>175</v>
      </c>
      <c r="H98" s="40">
        <f t="shared" si="50"/>
        <v>0.24199999999999999</v>
      </c>
      <c r="I98" s="41">
        <f t="shared" si="51"/>
        <v>7.46</v>
      </c>
      <c r="J98" s="42">
        <f>AVERAGE(E98:F98)</f>
        <v>953.11454080332896</v>
      </c>
      <c r="K98">
        <v>0.22900000000000001</v>
      </c>
      <c r="L98">
        <v>7.43</v>
      </c>
      <c r="M98" s="29">
        <f t="shared" si="86"/>
        <v>6.4285714285714293E-2</v>
      </c>
      <c r="N98" s="29">
        <f t="shared" si="86"/>
        <v>5.7142857142857148E-2</v>
      </c>
      <c r="O98" s="29">
        <f t="shared" si="86"/>
        <v>4.9999999999999996E-2</v>
      </c>
      <c r="P98" s="29">
        <f t="shared" si="86"/>
        <v>4.2857142857142858E-2</v>
      </c>
      <c r="Q98" s="54">
        <v>0.24199999999999999</v>
      </c>
      <c r="R98" s="54">
        <v>7.46</v>
      </c>
      <c r="S98" s="55">
        <f t="shared" si="52"/>
        <v>7.568311514097835</v>
      </c>
      <c r="T98" s="55">
        <f t="shared" si="53"/>
        <v>7.5237348425881274</v>
      </c>
      <c r="U98" s="55">
        <f t="shared" si="54"/>
        <v>7.4747085860934277</v>
      </c>
      <c r="V98" s="55">
        <f t="shared" si="55"/>
        <v>7.4205949416551498</v>
      </c>
      <c r="W98" s="55">
        <f t="shared" si="56"/>
        <v>7.5960288572643666</v>
      </c>
      <c r="X98" s="41">
        <f t="shared" si="57"/>
        <v>7.5771467156406258</v>
      </c>
      <c r="Y98" s="41">
        <f t="shared" si="58"/>
        <v>7.5281494254716383</v>
      </c>
      <c r="Z98" s="41">
        <f t="shared" si="59"/>
        <v>7.4723444023187033</v>
      </c>
      <c r="AA98" s="41">
        <f t="shared" si="60"/>
        <v>7.4076172756639247</v>
      </c>
      <c r="AB98" s="30">
        <f t="shared" si="61"/>
        <v>-1.291869117731193E-3</v>
      </c>
      <c r="AC98" s="30">
        <f t="shared" si="62"/>
        <v>6.2993845167983106E-2</v>
      </c>
      <c r="AD98" s="30">
        <f t="shared" si="63"/>
        <v>-1.6247229746002311E-9</v>
      </c>
      <c r="AE98" s="30">
        <f t="shared" si="64"/>
        <v>-2.0909046745803651E-18</v>
      </c>
      <c r="AF98" s="30">
        <f t="shared" si="65"/>
        <v>2.702019543413729E-8</v>
      </c>
      <c r="AG98" s="30">
        <f t="shared" si="66"/>
        <v>-5.7691918748683276E-4</v>
      </c>
      <c r="AH98" s="30">
        <f t="shared" si="67"/>
        <v>5.6565937955370314E-2</v>
      </c>
      <c r="AI98" s="30">
        <f t="shared" si="68"/>
        <v>-1.6238019406731109E-9</v>
      </c>
      <c r="AJ98" s="30">
        <f t="shared" si="69"/>
        <v>-2.0909046745803651E-18</v>
      </c>
      <c r="AK98" s="30">
        <f t="shared" si="70"/>
        <v>2.9940921141371554E-8</v>
      </c>
      <c r="AL98" s="30">
        <f t="shared" si="71"/>
        <v>2.7255701265242949E-4</v>
      </c>
      <c r="AM98" s="30">
        <f t="shared" si="72"/>
        <v>5.0272557012652423E-2</v>
      </c>
      <c r="AN98" s="30">
        <f t="shared" si="73"/>
        <v>-1.6227076033391074E-9</v>
      </c>
      <c r="AO98" s="30">
        <f t="shared" si="74"/>
        <v>-2.0909046745803651E-18</v>
      </c>
      <c r="AP98" s="30">
        <f t="shared" si="75"/>
        <v>3.3519027817422041E-8</v>
      </c>
      <c r="AQ98" s="30">
        <f t="shared" si="77"/>
        <v>1.2986312649870089E-3</v>
      </c>
      <c r="AR98" s="30">
        <f t="shared" si="78"/>
        <v>4.4155774122129864E-2</v>
      </c>
      <c r="AS98" s="30">
        <f t="shared" si="79"/>
        <v>-1.6213857636435336E-9</v>
      </c>
      <c r="AT98" s="30">
        <f t="shared" si="80"/>
        <v>-2.0909046745803651E-18</v>
      </c>
      <c r="AU98" s="30">
        <f t="shared" si="76"/>
        <v>3.7966893000279522E-8</v>
      </c>
    </row>
    <row r="99" spans="1:47" x14ac:dyDescent="0.3">
      <c r="A99" s="39">
        <v>176.03819444444525</v>
      </c>
      <c r="B99">
        <v>24</v>
      </c>
      <c r="C99">
        <v>7.43</v>
      </c>
      <c r="D99" s="39">
        <v>43.8</v>
      </c>
      <c r="E99" s="39"/>
      <c r="F99" s="39"/>
      <c r="G99" s="39">
        <v>176</v>
      </c>
      <c r="H99" s="40">
        <f t="shared" si="50"/>
        <v>0.24</v>
      </c>
      <c r="I99" s="41">
        <f t="shared" si="51"/>
        <v>7.43</v>
      </c>
      <c r="J99" s="39">
        <f>$J$98+($J$106-$J$98)*(G99-$G$98)/($G$106-$G$98)</f>
        <v>938.53201933355763</v>
      </c>
      <c r="K99">
        <v>0.24399999999999999</v>
      </c>
      <c r="L99">
        <v>7.43</v>
      </c>
      <c r="M99" s="29">
        <f t="shared" si="86"/>
        <v>6.4285714285714293E-2</v>
      </c>
      <c r="N99" s="29">
        <f t="shared" si="86"/>
        <v>5.7142857142857148E-2</v>
      </c>
      <c r="O99" s="29">
        <f t="shared" si="86"/>
        <v>4.9999999999999996E-2</v>
      </c>
      <c r="P99" s="29">
        <f t="shared" si="86"/>
        <v>4.2857142857142858E-2</v>
      </c>
      <c r="Q99" s="54">
        <v>0.24</v>
      </c>
      <c r="R99" s="54">
        <v>7.43</v>
      </c>
      <c r="S99" s="55">
        <f t="shared" si="52"/>
        <v>7.5714156846503498</v>
      </c>
      <c r="T99" s="55">
        <f t="shared" si="53"/>
        <v>7.5267981850222858</v>
      </c>
      <c r="U99" s="55">
        <f t="shared" si="54"/>
        <v>7.4777175919490588</v>
      </c>
      <c r="V99" s="55">
        <f t="shared" si="55"/>
        <v>7.4235323623228107</v>
      </c>
      <c r="W99" s="55">
        <f t="shared" si="56"/>
        <v>7.5994661223298126</v>
      </c>
      <c r="X99" s="41">
        <f t="shared" si="57"/>
        <v>7.5805904469662497</v>
      </c>
      <c r="Y99" s="41">
        <f t="shared" si="58"/>
        <v>7.5316088929142255</v>
      </c>
      <c r="Z99" s="41">
        <f t="shared" si="59"/>
        <v>7.4758200672448547</v>
      </c>
      <c r="AA99" s="41">
        <f t="shared" si="60"/>
        <v>7.4111096224348145</v>
      </c>
      <c r="AB99" s="30">
        <f t="shared" si="61"/>
        <v>-1.3409555201832242E-3</v>
      </c>
      <c r="AC99" s="30">
        <f t="shared" si="62"/>
        <v>6.2944758765531073E-2</v>
      </c>
      <c r="AD99" s="30">
        <f t="shared" si="63"/>
        <v>-1.6113725016668582E-9</v>
      </c>
      <c r="AE99" s="30">
        <f t="shared" si="64"/>
        <v>-2.0736244706582133E-18</v>
      </c>
      <c r="AF99" s="30">
        <f t="shared" si="65"/>
        <v>2.682775399834032E-8</v>
      </c>
      <c r="AG99" s="30">
        <f t="shared" si="66"/>
        <v>-6.283849064922432E-4</v>
      </c>
      <c r="AH99" s="30">
        <f t="shared" si="67"/>
        <v>5.6514472236364903E-2</v>
      </c>
      <c r="AI99" s="30">
        <f t="shared" si="68"/>
        <v>-1.610454532893221E-9</v>
      </c>
      <c r="AJ99" s="30">
        <f t="shared" si="69"/>
        <v>-2.0736244706582133E-18</v>
      </c>
      <c r="AK99" s="30">
        <f t="shared" si="70"/>
        <v>2.9730472744337131E-8</v>
      </c>
      <c r="AL99" s="30">
        <f t="shared" si="71"/>
        <v>2.1863589478059604E-4</v>
      </c>
      <c r="AM99" s="30">
        <f t="shared" si="72"/>
        <v>5.0218635894780594E-2</v>
      </c>
      <c r="AN99" s="30">
        <f t="shared" si="73"/>
        <v>-1.6093633587257065E-9</v>
      </c>
      <c r="AO99" s="30">
        <f t="shared" si="74"/>
        <v>-2.0736244706582133E-18</v>
      </c>
      <c r="AP99" s="30">
        <f t="shared" si="75"/>
        <v>3.3287594169309832E-8</v>
      </c>
      <c r="AQ99" s="30">
        <f t="shared" si="77"/>
        <v>1.242285097880067E-3</v>
      </c>
      <c r="AR99" s="30">
        <f t="shared" si="78"/>
        <v>4.4099427955022925E-2</v>
      </c>
      <c r="AS99" s="30">
        <f t="shared" si="79"/>
        <v>-1.6080446430987225E-9</v>
      </c>
      <c r="AT99" s="30">
        <f t="shared" si="80"/>
        <v>-2.0736244706582133E-18</v>
      </c>
      <c r="AU99" s="30">
        <f t="shared" si="76"/>
        <v>3.7710964288432514E-8</v>
      </c>
    </row>
    <row r="100" spans="1:47" x14ac:dyDescent="0.3">
      <c r="A100" s="39">
        <v>177.03472222221899</v>
      </c>
      <c r="B100">
        <v>24.2</v>
      </c>
      <c r="C100">
        <v>7.4</v>
      </c>
      <c r="D100" s="39"/>
      <c r="E100" s="39"/>
      <c r="F100" s="39"/>
      <c r="G100" s="39">
        <v>177</v>
      </c>
      <c r="H100" s="40">
        <f t="shared" si="50"/>
        <v>0.24199999999999999</v>
      </c>
      <c r="I100" s="41">
        <f t="shared" si="51"/>
        <v>7.4</v>
      </c>
      <c r="J100" s="39">
        <f t="shared" ref="J100:J105" si="87">$J$98+($J$106-$J$98)*(G100-$G$98)/($G$106-$G$98)</f>
        <v>923.94949786378629</v>
      </c>
      <c r="K100">
        <v>0.24099999999999999</v>
      </c>
      <c r="L100">
        <v>7.43</v>
      </c>
      <c r="M100" s="29">
        <f t="shared" si="86"/>
        <v>6.4285714285714293E-2</v>
      </c>
      <c r="N100" s="29">
        <f t="shared" si="86"/>
        <v>5.7142857142857148E-2</v>
      </c>
      <c r="O100" s="29">
        <f t="shared" si="86"/>
        <v>4.9999999999999996E-2</v>
      </c>
      <c r="P100" s="29">
        <f t="shared" si="86"/>
        <v>4.2857142857142858E-2</v>
      </c>
      <c r="Q100" s="54">
        <v>0.24199999999999999</v>
      </c>
      <c r="R100" s="54">
        <v>7.4</v>
      </c>
      <c r="S100" s="55">
        <f t="shared" si="52"/>
        <v>7.568311514097835</v>
      </c>
      <c r="T100" s="55">
        <f t="shared" si="53"/>
        <v>7.5237348425881274</v>
      </c>
      <c r="U100" s="55">
        <f t="shared" si="54"/>
        <v>7.4747085860934277</v>
      </c>
      <c r="V100" s="55">
        <f t="shared" si="55"/>
        <v>7.4205949416551498</v>
      </c>
      <c r="W100" s="55">
        <f t="shared" si="56"/>
        <v>7.5960288572643666</v>
      </c>
      <c r="X100" s="41">
        <f t="shared" si="57"/>
        <v>7.5771467156406258</v>
      </c>
      <c r="Y100" s="41">
        <f t="shared" si="58"/>
        <v>7.5281494254716383</v>
      </c>
      <c r="Z100" s="41">
        <f t="shared" si="59"/>
        <v>7.4723444023187033</v>
      </c>
      <c r="AA100" s="41">
        <f t="shared" si="60"/>
        <v>7.4076172756639247</v>
      </c>
      <c r="AB100" s="30">
        <f t="shared" si="61"/>
        <v>-1.291869117731193E-3</v>
      </c>
      <c r="AC100" s="30">
        <f t="shared" si="62"/>
        <v>6.2993845167983106E-2</v>
      </c>
      <c r="AD100" s="30">
        <f t="shared" si="63"/>
        <v>-1.6247229746002311E-9</v>
      </c>
      <c r="AE100" s="30">
        <f t="shared" si="64"/>
        <v>-2.0909046745803651E-18</v>
      </c>
      <c r="AF100" s="30">
        <f t="shared" si="65"/>
        <v>2.702019543413729E-8</v>
      </c>
      <c r="AG100" s="30">
        <f t="shared" si="66"/>
        <v>-5.7691918748683276E-4</v>
      </c>
      <c r="AH100" s="30">
        <f t="shared" si="67"/>
        <v>5.6565937955370314E-2</v>
      </c>
      <c r="AI100" s="30">
        <f t="shared" si="68"/>
        <v>-1.6238019406731109E-9</v>
      </c>
      <c r="AJ100" s="30">
        <f t="shared" si="69"/>
        <v>-2.0909046745803651E-18</v>
      </c>
      <c r="AK100" s="30">
        <f t="shared" si="70"/>
        <v>2.9940921141371554E-8</v>
      </c>
      <c r="AL100" s="30">
        <f t="shared" si="71"/>
        <v>2.7255701265242949E-4</v>
      </c>
      <c r="AM100" s="30">
        <f t="shared" si="72"/>
        <v>5.0272557012652423E-2</v>
      </c>
      <c r="AN100" s="30">
        <f t="shared" si="73"/>
        <v>-1.6227076033391074E-9</v>
      </c>
      <c r="AO100" s="30">
        <f t="shared" si="74"/>
        <v>-2.0909046745803651E-18</v>
      </c>
      <c r="AP100" s="30">
        <f t="shared" si="75"/>
        <v>3.3519027817422041E-8</v>
      </c>
      <c r="AQ100" s="30">
        <f t="shared" si="77"/>
        <v>1.2986312649870089E-3</v>
      </c>
      <c r="AR100" s="30">
        <f t="shared" si="78"/>
        <v>4.4155774122129864E-2</v>
      </c>
      <c r="AS100" s="30">
        <f t="shared" si="79"/>
        <v>-1.6213857636435336E-9</v>
      </c>
      <c r="AT100" s="30">
        <f t="shared" si="80"/>
        <v>-2.0909046745803651E-18</v>
      </c>
      <c r="AU100" s="30">
        <f t="shared" si="76"/>
        <v>3.7966893000279522E-8</v>
      </c>
    </row>
    <row r="101" spans="1:47" x14ac:dyDescent="0.3">
      <c r="A101" s="39">
        <v>178.03819444444525</v>
      </c>
      <c r="B101">
        <v>24</v>
      </c>
      <c r="C101">
        <v>7.41</v>
      </c>
      <c r="D101" s="39"/>
      <c r="E101" s="39"/>
      <c r="F101" s="39"/>
      <c r="G101" s="39">
        <v>178</v>
      </c>
      <c r="H101" s="40">
        <f t="shared" si="50"/>
        <v>0.24</v>
      </c>
      <c r="I101" s="41">
        <f t="shared" si="51"/>
        <v>7.41</v>
      </c>
      <c r="J101" s="39">
        <f t="shared" si="87"/>
        <v>909.36697639401496</v>
      </c>
      <c r="K101">
        <v>0.247</v>
      </c>
      <c r="L101">
        <v>7.43</v>
      </c>
      <c r="M101" s="29">
        <f t="shared" si="86"/>
        <v>6.4285714285714293E-2</v>
      </c>
      <c r="N101" s="29">
        <f t="shared" si="86"/>
        <v>5.7142857142857148E-2</v>
      </c>
      <c r="O101" s="29">
        <f t="shared" si="86"/>
        <v>4.9999999999999996E-2</v>
      </c>
      <c r="P101" s="29">
        <f t="shared" si="86"/>
        <v>4.2857142857142858E-2</v>
      </c>
      <c r="Q101" s="54">
        <v>0.24</v>
      </c>
      <c r="R101" s="54">
        <v>7.41</v>
      </c>
      <c r="S101" s="55">
        <f t="shared" si="52"/>
        <v>7.5714156846503498</v>
      </c>
      <c r="T101" s="55">
        <f t="shared" si="53"/>
        <v>7.5267981850222858</v>
      </c>
      <c r="U101" s="55">
        <f t="shared" si="54"/>
        <v>7.4777175919490588</v>
      </c>
      <c r="V101" s="55">
        <f t="shared" si="55"/>
        <v>7.4235323623228107</v>
      </c>
      <c r="W101" s="55">
        <f t="shared" si="56"/>
        <v>7.5994661223298126</v>
      </c>
      <c r="X101" s="41">
        <f t="shared" si="57"/>
        <v>7.5805904469662497</v>
      </c>
      <c r="Y101" s="41">
        <f t="shared" si="58"/>
        <v>7.5316088929142255</v>
      </c>
      <c r="Z101" s="41">
        <f t="shared" si="59"/>
        <v>7.4758200672448547</v>
      </c>
      <c r="AA101" s="41">
        <f t="shared" si="60"/>
        <v>7.4111096224348145</v>
      </c>
      <c r="AB101" s="30">
        <f t="shared" si="61"/>
        <v>-1.3409555201832242E-3</v>
      </c>
      <c r="AC101" s="30">
        <f t="shared" si="62"/>
        <v>6.2944758765531073E-2</v>
      </c>
      <c r="AD101" s="30">
        <f t="shared" si="63"/>
        <v>-1.6113725016668582E-9</v>
      </c>
      <c r="AE101" s="30">
        <f t="shared" si="64"/>
        <v>-2.0736244706582133E-18</v>
      </c>
      <c r="AF101" s="30">
        <f t="shared" si="65"/>
        <v>2.682775399834032E-8</v>
      </c>
      <c r="AG101" s="30">
        <f t="shared" si="66"/>
        <v>-6.283849064922432E-4</v>
      </c>
      <c r="AH101" s="30">
        <f t="shared" si="67"/>
        <v>5.6514472236364903E-2</v>
      </c>
      <c r="AI101" s="30">
        <f t="shared" si="68"/>
        <v>-1.610454532893221E-9</v>
      </c>
      <c r="AJ101" s="30">
        <f t="shared" si="69"/>
        <v>-2.0736244706582133E-18</v>
      </c>
      <c r="AK101" s="30">
        <f t="shared" si="70"/>
        <v>2.9730472744337131E-8</v>
      </c>
      <c r="AL101" s="30">
        <f t="shared" si="71"/>
        <v>2.1863589478059604E-4</v>
      </c>
      <c r="AM101" s="30">
        <f t="shared" si="72"/>
        <v>5.0218635894780594E-2</v>
      </c>
      <c r="AN101" s="30">
        <f t="shared" si="73"/>
        <v>-1.6093633587257065E-9</v>
      </c>
      <c r="AO101" s="30">
        <f t="shared" si="74"/>
        <v>-2.0736244706582133E-18</v>
      </c>
      <c r="AP101" s="30">
        <f t="shared" si="75"/>
        <v>3.3287594169309832E-8</v>
      </c>
      <c r="AQ101" s="30">
        <f t="shared" si="77"/>
        <v>1.242285097880067E-3</v>
      </c>
      <c r="AR101" s="30">
        <f t="shared" si="78"/>
        <v>4.4099427955022925E-2</v>
      </c>
      <c r="AS101" s="30">
        <f t="shared" si="79"/>
        <v>-1.6080446430987225E-9</v>
      </c>
      <c r="AT101" s="30">
        <f t="shared" si="80"/>
        <v>-2.0736244706582133E-18</v>
      </c>
      <c r="AU101" s="30">
        <f t="shared" si="76"/>
        <v>3.7710964288432514E-8</v>
      </c>
    </row>
    <row r="102" spans="1:47" x14ac:dyDescent="0.3">
      <c r="A102" s="39">
        <v>179.03472222221899</v>
      </c>
      <c r="B102">
        <v>24</v>
      </c>
      <c r="C102">
        <v>7.45</v>
      </c>
      <c r="D102" s="39"/>
      <c r="E102" s="39"/>
      <c r="F102" s="39"/>
      <c r="G102" s="39">
        <v>179</v>
      </c>
      <c r="H102" s="40">
        <f t="shared" si="50"/>
        <v>0.24</v>
      </c>
      <c r="I102" s="41">
        <f t="shared" si="51"/>
        <v>7.45</v>
      </c>
      <c r="J102" s="39">
        <f t="shared" si="87"/>
        <v>894.78445492424362</v>
      </c>
      <c r="K102">
        <v>0.252</v>
      </c>
      <c r="L102">
        <v>7.41</v>
      </c>
      <c r="M102" s="29">
        <f t="shared" si="86"/>
        <v>6.4285714285714293E-2</v>
      </c>
      <c r="N102" s="29">
        <f t="shared" si="86"/>
        <v>5.7142857142857148E-2</v>
      </c>
      <c r="O102" s="29">
        <f t="shared" si="86"/>
        <v>4.9999999999999996E-2</v>
      </c>
      <c r="P102" s="29">
        <f t="shared" si="86"/>
        <v>4.2857142857142858E-2</v>
      </c>
      <c r="Q102" s="54">
        <v>0.24</v>
      </c>
      <c r="R102" s="54">
        <v>7.45</v>
      </c>
      <c r="S102" s="55">
        <f t="shared" si="52"/>
        <v>7.5714156846503498</v>
      </c>
      <c r="T102" s="55">
        <f t="shared" si="53"/>
        <v>7.5267981850222858</v>
      </c>
      <c r="U102" s="55">
        <f t="shared" si="54"/>
        <v>7.4777175919490588</v>
      </c>
      <c r="V102" s="55">
        <f t="shared" si="55"/>
        <v>7.4235323623228107</v>
      </c>
      <c r="W102" s="55">
        <f t="shared" si="56"/>
        <v>7.5994661223298126</v>
      </c>
      <c r="X102" s="41">
        <f t="shared" si="57"/>
        <v>7.5805904469662497</v>
      </c>
      <c r="Y102" s="41">
        <f t="shared" si="58"/>
        <v>7.5316088929142255</v>
      </c>
      <c r="Z102" s="41">
        <f t="shared" si="59"/>
        <v>7.4758200672448547</v>
      </c>
      <c r="AA102" s="41">
        <f t="shared" si="60"/>
        <v>7.4111096224348145</v>
      </c>
      <c r="AB102" s="30">
        <f t="shared" si="61"/>
        <v>-1.3409555201832242E-3</v>
      </c>
      <c r="AC102" s="30">
        <f t="shared" si="62"/>
        <v>6.2944758765531073E-2</v>
      </c>
      <c r="AD102" s="30">
        <f t="shared" si="63"/>
        <v>-1.6113725016668582E-9</v>
      </c>
      <c r="AE102" s="30">
        <f t="shared" si="64"/>
        <v>-2.0736244706582133E-18</v>
      </c>
      <c r="AF102" s="30">
        <f t="shared" si="65"/>
        <v>2.682775399834032E-8</v>
      </c>
      <c r="AG102" s="30">
        <f t="shared" si="66"/>
        <v>-6.283849064922432E-4</v>
      </c>
      <c r="AH102" s="30">
        <f t="shared" si="67"/>
        <v>5.6514472236364903E-2</v>
      </c>
      <c r="AI102" s="30">
        <f t="shared" si="68"/>
        <v>-1.610454532893221E-9</v>
      </c>
      <c r="AJ102" s="30">
        <f t="shared" si="69"/>
        <v>-2.0736244706582133E-18</v>
      </c>
      <c r="AK102" s="30">
        <f t="shared" si="70"/>
        <v>2.9730472744337131E-8</v>
      </c>
      <c r="AL102" s="30">
        <f t="shared" si="71"/>
        <v>2.1863589478059604E-4</v>
      </c>
      <c r="AM102" s="30">
        <f t="shared" si="72"/>
        <v>5.0218635894780594E-2</v>
      </c>
      <c r="AN102" s="30">
        <f t="shared" si="73"/>
        <v>-1.6093633587257065E-9</v>
      </c>
      <c r="AO102" s="30">
        <f t="shared" si="74"/>
        <v>-2.0736244706582133E-18</v>
      </c>
      <c r="AP102" s="30">
        <f t="shared" si="75"/>
        <v>3.3287594169309832E-8</v>
      </c>
      <c r="AQ102" s="30">
        <f t="shared" si="77"/>
        <v>1.242285097880067E-3</v>
      </c>
      <c r="AR102" s="30">
        <f t="shared" si="78"/>
        <v>4.4099427955022925E-2</v>
      </c>
      <c r="AS102" s="30">
        <f t="shared" si="79"/>
        <v>-1.6080446430987225E-9</v>
      </c>
      <c r="AT102" s="30">
        <f t="shared" si="80"/>
        <v>-2.0736244706582133E-18</v>
      </c>
      <c r="AU102" s="30">
        <f t="shared" si="76"/>
        <v>3.7710964288432514E-8</v>
      </c>
    </row>
    <row r="103" spans="1:47" x14ac:dyDescent="0.3">
      <c r="A103" s="39">
        <v>180.03472222221899</v>
      </c>
      <c r="B103">
        <v>24.4</v>
      </c>
      <c r="C103">
        <v>7.41</v>
      </c>
      <c r="D103" s="39"/>
      <c r="E103" s="39"/>
      <c r="F103" s="39"/>
      <c r="G103" s="39">
        <v>180</v>
      </c>
      <c r="H103" s="40">
        <f t="shared" si="50"/>
        <v>0.24399999999999999</v>
      </c>
      <c r="I103" s="41">
        <f t="shared" si="51"/>
        <v>7.41</v>
      </c>
      <c r="J103" s="39">
        <f t="shared" si="87"/>
        <v>880.20193345447217</v>
      </c>
      <c r="K103">
        <v>0.23699999999999999</v>
      </c>
      <c r="L103">
        <v>7.44</v>
      </c>
      <c r="M103" s="29">
        <f t="shared" si="86"/>
        <v>6.4285714285714293E-2</v>
      </c>
      <c r="N103" s="29">
        <f t="shared" si="86"/>
        <v>5.7142857142857148E-2</v>
      </c>
      <c r="O103" s="29">
        <f t="shared" si="86"/>
        <v>4.9999999999999996E-2</v>
      </c>
      <c r="P103" s="29">
        <f t="shared" si="86"/>
        <v>4.2857142857142858E-2</v>
      </c>
      <c r="Q103" s="54">
        <v>0.24399999999999999</v>
      </c>
      <c r="R103" s="54">
        <v>7.41</v>
      </c>
      <c r="S103" s="55">
        <f t="shared" si="52"/>
        <v>7.5652326456931194</v>
      </c>
      <c r="T103" s="55">
        <f t="shared" si="53"/>
        <v>7.520696512383056</v>
      </c>
      <c r="U103" s="55">
        <f t="shared" si="54"/>
        <v>7.4717241106919561</v>
      </c>
      <c r="V103" s="55">
        <f t="shared" si="55"/>
        <v>7.4176812831341543</v>
      </c>
      <c r="W103" s="55">
        <f t="shared" si="56"/>
        <v>7.5926187027657521</v>
      </c>
      <c r="X103" s="41">
        <f t="shared" si="57"/>
        <v>7.5737301872493248</v>
      </c>
      <c r="Y103" s="41">
        <f t="shared" si="58"/>
        <v>7.524717387902685</v>
      </c>
      <c r="Z103" s="41">
        <f t="shared" si="59"/>
        <v>7.4688964040753829</v>
      </c>
      <c r="AA103" s="41">
        <f t="shared" si="60"/>
        <v>7.4041528429091867</v>
      </c>
      <c r="AB103" s="30">
        <f t="shared" si="61"/>
        <v>-1.2430157816205822E-3</v>
      </c>
      <c r="AC103" s="30">
        <f t="shared" si="62"/>
        <v>6.3042698504093705E-2</v>
      </c>
      <c r="AD103" s="30">
        <f t="shared" si="63"/>
        <v>-1.6380737477812142E-9</v>
      </c>
      <c r="AE103" s="30">
        <f t="shared" si="64"/>
        <v>-2.1081848785025169E-18</v>
      </c>
      <c r="AF103" s="30">
        <f t="shared" si="65"/>
        <v>2.7212431843137106E-8</v>
      </c>
      <c r="AG103" s="30">
        <f t="shared" si="66"/>
        <v>-5.2571827309918215E-4</v>
      </c>
      <c r="AH103" s="30">
        <f t="shared" si="67"/>
        <v>5.6617138869757964E-2</v>
      </c>
      <c r="AI103" s="30">
        <f t="shared" si="68"/>
        <v>-1.637149689587431E-9</v>
      </c>
      <c r="AJ103" s="30">
        <f t="shared" si="69"/>
        <v>-2.1081848785025169E-18</v>
      </c>
      <c r="AK103" s="30">
        <f t="shared" si="70"/>
        <v>3.0151122669046009E-8</v>
      </c>
      <c r="AL103" s="30">
        <f t="shared" si="71"/>
        <v>3.2617514391222296E-4</v>
      </c>
      <c r="AM103" s="30">
        <f t="shared" si="72"/>
        <v>5.0326175143912216E-2</v>
      </c>
      <c r="AN103" s="30">
        <f t="shared" si="73"/>
        <v>-1.6360522382748757E-9</v>
      </c>
      <c r="AO103" s="30">
        <f t="shared" si="74"/>
        <v>-2.1081848785025169E-18</v>
      </c>
      <c r="AP103" s="30">
        <f t="shared" si="75"/>
        <v>3.3750164139622013E-8</v>
      </c>
      <c r="AQ103" s="30">
        <f t="shared" si="77"/>
        <v>1.3546284618094174E-3</v>
      </c>
      <c r="AR103" s="30">
        <f t="shared" si="78"/>
        <v>4.4211771318952278E-2</v>
      </c>
      <c r="AS103" s="30">
        <f t="shared" si="79"/>
        <v>-1.6347273337491573E-9</v>
      </c>
      <c r="AT103" s="30">
        <f t="shared" si="80"/>
        <v>-2.1081848785025169E-18</v>
      </c>
      <c r="AU103" s="30">
        <f t="shared" si="76"/>
        <v>3.8222467219179916E-8</v>
      </c>
    </row>
    <row r="104" spans="1:47" x14ac:dyDescent="0.3">
      <c r="A104" s="39">
        <v>181.0625</v>
      </c>
      <c r="B104">
        <v>23.8</v>
      </c>
      <c r="C104">
        <v>7.36</v>
      </c>
      <c r="D104" s="39"/>
      <c r="E104" s="39"/>
      <c r="F104" s="39"/>
      <c r="G104" s="39">
        <v>181</v>
      </c>
      <c r="H104" s="40">
        <f t="shared" si="50"/>
        <v>0.23800000000000002</v>
      </c>
      <c r="I104" s="41">
        <f t="shared" si="51"/>
        <v>7.36</v>
      </c>
      <c r="J104" s="39">
        <f t="shared" si="87"/>
        <v>865.61941198470083</v>
      </c>
      <c r="K104">
        <v>0.23799999999999999</v>
      </c>
      <c r="L104">
        <v>7.36</v>
      </c>
      <c r="M104" s="29">
        <f t="shared" si="86"/>
        <v>6.4285714285714293E-2</v>
      </c>
      <c r="N104" s="29">
        <f t="shared" si="86"/>
        <v>5.7142857142857148E-2</v>
      </c>
      <c r="O104" s="29">
        <f t="shared" si="86"/>
        <v>4.9999999999999996E-2</v>
      </c>
      <c r="P104" s="29">
        <f t="shared" si="86"/>
        <v>4.2857142857142858E-2</v>
      </c>
      <c r="Q104" s="54">
        <v>0.23799999999999999</v>
      </c>
      <c r="R104" s="54">
        <v>7.36</v>
      </c>
      <c r="S104" s="55">
        <f t="shared" si="52"/>
        <v>7.5745455786103024</v>
      </c>
      <c r="T104" s="55">
        <f t="shared" si="53"/>
        <v>7.5298869597813258</v>
      </c>
      <c r="U104" s="55">
        <f t="shared" si="54"/>
        <v>7.4807515440852796</v>
      </c>
      <c r="V104" s="55">
        <f t="shared" si="55"/>
        <v>7.4264939513473935</v>
      </c>
      <c r="W104" s="55">
        <f t="shared" si="56"/>
        <v>7.6029309343023659</v>
      </c>
      <c r="X104" s="41">
        <f t="shared" si="57"/>
        <v>7.5840618195940834</v>
      </c>
      <c r="Y104" s="41">
        <f t="shared" si="58"/>
        <v>7.5350962336271152</v>
      </c>
      <c r="Z104" s="41">
        <f t="shared" si="59"/>
        <v>7.4793238475694119</v>
      </c>
      <c r="AA104" s="41">
        <f t="shared" si="60"/>
        <v>7.4146303375706024</v>
      </c>
      <c r="AB104" s="30">
        <f t="shared" si="61"/>
        <v>-1.3902766977544338E-3</v>
      </c>
      <c r="AC104" s="30">
        <f t="shared" si="62"/>
        <v>6.289543758795986E-2</v>
      </c>
      <c r="AD104" s="30">
        <f t="shared" si="63"/>
        <v>-1.5980223311824268E-9</v>
      </c>
      <c r="AE104" s="30">
        <f t="shared" si="64"/>
        <v>-2.0563442667360615E-18</v>
      </c>
      <c r="AF104" s="30">
        <f t="shared" si="65"/>
        <v>2.663510550318608E-8</v>
      </c>
      <c r="AG104" s="30">
        <f t="shared" si="66"/>
        <v>-6.8011752155923823E-4</v>
      </c>
      <c r="AH104" s="30">
        <f t="shared" si="67"/>
        <v>5.6462739621297907E-2</v>
      </c>
      <c r="AI104" s="30">
        <f t="shared" si="68"/>
        <v>-1.5971074689420627E-9</v>
      </c>
      <c r="AJ104" s="30">
        <f t="shared" si="69"/>
        <v>-2.0563442667360615E-18</v>
      </c>
      <c r="AK104" s="30">
        <f t="shared" si="70"/>
        <v>2.9519774813189097E-8</v>
      </c>
      <c r="AL104" s="30">
        <f t="shared" si="71"/>
        <v>1.6440918828281638E-4</v>
      </c>
      <c r="AM104" s="30">
        <f t="shared" si="72"/>
        <v>5.0164409188282813E-2</v>
      </c>
      <c r="AN104" s="30">
        <f t="shared" si="73"/>
        <v>-1.5960195077867159E-9</v>
      </c>
      <c r="AO104" s="30">
        <f t="shared" si="74"/>
        <v>-2.0563442667360615E-18</v>
      </c>
      <c r="AP104" s="30">
        <f t="shared" si="75"/>
        <v>3.3055859651339027E-8</v>
      </c>
      <c r="AQ104" s="30">
        <f t="shared" si="77"/>
        <v>1.1855866669298618E-3</v>
      </c>
      <c r="AR104" s="30">
        <f t="shared" si="78"/>
        <v>4.4042729524072718E-2</v>
      </c>
      <c r="AS104" s="30">
        <f t="shared" si="79"/>
        <v>-1.5947039763576496E-9</v>
      </c>
      <c r="AT104" s="30">
        <f t="shared" si="80"/>
        <v>-2.0563442667360615E-18</v>
      </c>
      <c r="AU104" s="30">
        <f t="shared" si="76"/>
        <v>3.7454676351380318E-8</v>
      </c>
    </row>
    <row r="105" spans="1:47" x14ac:dyDescent="0.3">
      <c r="A105" s="39">
        <v>182.04166666666424</v>
      </c>
      <c r="B105">
        <v>24.1</v>
      </c>
      <c r="C105">
        <v>7.41</v>
      </c>
      <c r="D105" s="39"/>
      <c r="E105" s="39"/>
      <c r="F105" s="39"/>
      <c r="G105" s="39">
        <v>182</v>
      </c>
      <c r="H105" s="40">
        <f t="shared" si="50"/>
        <v>0.24100000000000002</v>
      </c>
      <c r="I105" s="41">
        <f t="shared" si="51"/>
        <v>7.41</v>
      </c>
      <c r="J105" s="39">
        <f t="shared" si="87"/>
        <v>851.0368905149295</v>
      </c>
      <c r="K105">
        <v>0.23300000000000001</v>
      </c>
      <c r="L105">
        <v>7.41</v>
      </c>
      <c r="M105" s="29">
        <f t="shared" si="86"/>
        <v>6.4285714285714293E-2</v>
      </c>
      <c r="N105" s="29">
        <f t="shared" si="86"/>
        <v>5.7142857142857148E-2</v>
      </c>
      <c r="O105" s="29">
        <f t="shared" si="86"/>
        <v>4.9999999999999996E-2</v>
      </c>
      <c r="P105" s="29">
        <f t="shared" si="86"/>
        <v>4.2857142857142858E-2</v>
      </c>
      <c r="Q105" s="54">
        <v>0.24099999999999999</v>
      </c>
      <c r="R105" s="54">
        <v>7.41</v>
      </c>
      <c r="S105" s="55">
        <f t="shared" si="52"/>
        <v>7.5698604105185607</v>
      </c>
      <c r="T105" s="55">
        <f t="shared" si="53"/>
        <v>7.5252633612635798</v>
      </c>
      <c r="U105" s="55">
        <f t="shared" si="54"/>
        <v>7.4762099969683353</v>
      </c>
      <c r="V105" s="55">
        <f t="shared" si="55"/>
        <v>7.4220606565728993</v>
      </c>
      <c r="W105" s="55">
        <f t="shared" si="56"/>
        <v>7.5977440739508202</v>
      </c>
      <c r="X105" s="41">
        <f t="shared" si="57"/>
        <v>7.5788651537858858</v>
      </c>
      <c r="Y105" s="41">
        <f t="shared" si="58"/>
        <v>7.5298757029971188</v>
      </c>
      <c r="Z105" s="41">
        <f t="shared" si="59"/>
        <v>7.4740787486560833</v>
      </c>
      <c r="AA105" s="41">
        <f t="shared" si="60"/>
        <v>7.4093599316589049</v>
      </c>
      <c r="AB105" s="30">
        <f t="shared" si="61"/>
        <v>-1.3163830792819299E-3</v>
      </c>
      <c r="AC105" s="30">
        <f t="shared" si="62"/>
        <v>6.2969331206432361E-2</v>
      </c>
      <c r="AD105" s="30">
        <f t="shared" si="63"/>
        <v>-1.6180477004655462E-9</v>
      </c>
      <c r="AE105" s="30">
        <f t="shared" si="64"/>
        <v>-2.0822645726192894E-18</v>
      </c>
      <c r="AF105" s="30">
        <f t="shared" si="65"/>
        <v>2.6924000470957803E-8</v>
      </c>
      <c r="AG105" s="30">
        <f t="shared" si="66"/>
        <v>-6.0261881623378355E-4</v>
      </c>
      <c r="AH105" s="30">
        <f t="shared" si="67"/>
        <v>5.6540238326623367E-2</v>
      </c>
      <c r="AI105" s="30">
        <f t="shared" si="68"/>
        <v>-1.6171281939736598E-9</v>
      </c>
      <c r="AJ105" s="30">
        <f t="shared" si="69"/>
        <v>-2.0822645726192894E-18</v>
      </c>
      <c r="AK105" s="30">
        <f t="shared" si="70"/>
        <v>2.9835727967145441E-8</v>
      </c>
      <c r="AL105" s="30">
        <f t="shared" si="71"/>
        <v>2.4563448895455702E-4</v>
      </c>
      <c r="AM105" s="30">
        <f t="shared" si="72"/>
        <v>5.0245634488954555E-2</v>
      </c>
      <c r="AN105" s="30">
        <f t="shared" si="73"/>
        <v>-1.6160354320335287E-9</v>
      </c>
      <c r="AO105" s="30">
        <f t="shared" si="74"/>
        <v>-2.0822645726192894E-18</v>
      </c>
      <c r="AP105" s="30">
        <f t="shared" si="75"/>
        <v>3.3403348379264762E-8</v>
      </c>
      <c r="AQ105" s="30">
        <f t="shared" si="77"/>
        <v>1.270502007584363E-3</v>
      </c>
      <c r="AR105" s="30">
        <f t="shared" si="78"/>
        <v>4.4127644864727221E-2</v>
      </c>
      <c r="AS105" s="30">
        <f t="shared" si="79"/>
        <v>-1.614715146912109E-9</v>
      </c>
      <c r="AT105" s="30">
        <f t="shared" si="80"/>
        <v>-2.0822645726192894E-18</v>
      </c>
      <c r="AU105" s="30">
        <f t="shared" si="76"/>
        <v>3.7838973249762011E-8</v>
      </c>
    </row>
    <row r="106" spans="1:47" x14ac:dyDescent="0.3">
      <c r="A106" s="39">
        <v>183.03472222221899</v>
      </c>
      <c r="B106">
        <v>24.2</v>
      </c>
      <c r="C106">
        <v>7.38</v>
      </c>
      <c r="D106" s="39"/>
      <c r="E106" s="39">
        <v>822.1774015748033</v>
      </c>
      <c r="F106" s="39">
        <v>850.73133651551302</v>
      </c>
      <c r="G106" s="39">
        <v>183</v>
      </c>
      <c r="H106" s="40">
        <f t="shared" si="50"/>
        <v>0.24199999999999999</v>
      </c>
      <c r="I106" s="41">
        <f t="shared" si="51"/>
        <v>7.38</v>
      </c>
      <c r="J106" s="42">
        <f>AVERAGE(E106:F106)</f>
        <v>836.45436904515816</v>
      </c>
      <c r="K106">
        <v>0.23499999999999999</v>
      </c>
      <c r="L106">
        <v>7.39</v>
      </c>
      <c r="M106" s="29">
        <f t="shared" si="86"/>
        <v>6.4285714285714293E-2</v>
      </c>
      <c r="N106" s="29">
        <f t="shared" si="86"/>
        <v>5.7142857142857148E-2</v>
      </c>
      <c r="O106" s="29">
        <f t="shared" si="86"/>
        <v>4.9999999999999996E-2</v>
      </c>
      <c r="P106" s="29">
        <f t="shared" si="86"/>
        <v>4.2857142857142858E-2</v>
      </c>
      <c r="Q106" s="54">
        <v>0.24199999999999999</v>
      </c>
      <c r="R106" s="54">
        <v>7.38</v>
      </c>
      <c r="S106" s="55">
        <f t="shared" si="52"/>
        <v>7.568311514097835</v>
      </c>
      <c r="T106" s="55">
        <f t="shared" si="53"/>
        <v>7.5237348425881274</v>
      </c>
      <c r="U106" s="55">
        <f t="shared" si="54"/>
        <v>7.4747085860934277</v>
      </c>
      <c r="V106" s="55">
        <f t="shared" si="55"/>
        <v>7.4205949416551498</v>
      </c>
      <c r="W106" s="55">
        <f t="shared" si="56"/>
        <v>7.5960288572643666</v>
      </c>
      <c r="X106" s="41">
        <f t="shared" si="57"/>
        <v>7.5771467156406258</v>
      </c>
      <c r="Y106" s="41">
        <f t="shared" si="58"/>
        <v>7.5281494254716383</v>
      </c>
      <c r="Z106" s="41">
        <f t="shared" si="59"/>
        <v>7.4723444023187033</v>
      </c>
      <c r="AA106" s="41">
        <f t="shared" si="60"/>
        <v>7.4076172756639247</v>
      </c>
      <c r="AB106" s="30">
        <f t="shared" si="61"/>
        <v>-1.291869117731193E-3</v>
      </c>
      <c r="AC106" s="30">
        <f t="shared" si="62"/>
        <v>6.2993845167983106E-2</v>
      </c>
      <c r="AD106" s="30">
        <f t="shared" si="63"/>
        <v>-1.6247229746002311E-9</v>
      </c>
      <c r="AE106" s="30">
        <f t="shared" si="64"/>
        <v>-2.0909046745803651E-18</v>
      </c>
      <c r="AF106" s="30">
        <f t="shared" si="65"/>
        <v>2.702019543413729E-8</v>
      </c>
      <c r="AG106" s="30">
        <f t="shared" si="66"/>
        <v>-5.7691918748683276E-4</v>
      </c>
      <c r="AH106" s="30">
        <f t="shared" si="67"/>
        <v>5.6565937955370314E-2</v>
      </c>
      <c r="AI106" s="30">
        <f t="shared" si="68"/>
        <v>-1.6238019406731109E-9</v>
      </c>
      <c r="AJ106" s="30">
        <f t="shared" si="69"/>
        <v>-2.0909046745803651E-18</v>
      </c>
      <c r="AK106" s="30">
        <f t="shared" si="70"/>
        <v>2.9940921141371554E-8</v>
      </c>
      <c r="AL106" s="30">
        <f t="shared" si="71"/>
        <v>2.7255701265242949E-4</v>
      </c>
      <c r="AM106" s="30">
        <f t="shared" si="72"/>
        <v>5.0272557012652423E-2</v>
      </c>
      <c r="AN106" s="30">
        <f t="shared" si="73"/>
        <v>-1.6227076033391074E-9</v>
      </c>
      <c r="AO106" s="30">
        <f t="shared" si="74"/>
        <v>-2.0909046745803651E-18</v>
      </c>
      <c r="AP106" s="30">
        <f t="shared" si="75"/>
        <v>3.3519027817422041E-8</v>
      </c>
      <c r="AQ106" s="30">
        <f t="shared" si="77"/>
        <v>1.2986312649870089E-3</v>
      </c>
      <c r="AR106" s="30">
        <f t="shared" si="78"/>
        <v>4.4155774122129864E-2</v>
      </c>
      <c r="AS106" s="30">
        <f t="shared" si="79"/>
        <v>-1.6213857636435336E-9</v>
      </c>
      <c r="AT106" s="30">
        <f t="shared" si="80"/>
        <v>-2.0909046745803651E-18</v>
      </c>
      <c r="AU106" s="30">
        <f t="shared" si="76"/>
        <v>3.7966893000279522E-8</v>
      </c>
    </row>
    <row r="107" spans="1:47" x14ac:dyDescent="0.3">
      <c r="A107" s="39">
        <v>184.03819444444525</v>
      </c>
      <c r="B107">
        <v>24.2</v>
      </c>
      <c r="C107">
        <v>7.35</v>
      </c>
      <c r="D107" s="39"/>
      <c r="E107" s="39"/>
      <c r="F107" s="39"/>
      <c r="G107" s="39">
        <v>184</v>
      </c>
      <c r="H107" s="40">
        <f t="shared" si="50"/>
        <v>0.24199999999999999</v>
      </c>
      <c r="I107" s="41">
        <f t="shared" si="51"/>
        <v>7.35</v>
      </c>
      <c r="J107" s="39">
        <f>$J$106+($J$112-$J$106)*(G107-$G$106)/($G$112-$G$106)</f>
        <v>830.33602768195578</v>
      </c>
      <c r="K107">
        <v>0.24099999999999999</v>
      </c>
      <c r="L107">
        <v>7.35</v>
      </c>
      <c r="M107" s="29">
        <f t="shared" si="86"/>
        <v>6.4285714285714293E-2</v>
      </c>
      <c r="N107" s="29">
        <f t="shared" si="86"/>
        <v>5.7142857142857148E-2</v>
      </c>
      <c r="O107" s="29">
        <f t="shared" si="86"/>
        <v>4.9999999999999996E-2</v>
      </c>
      <c r="P107" s="29">
        <f t="shared" si="86"/>
        <v>4.2857142857142858E-2</v>
      </c>
      <c r="Q107" s="54">
        <v>0.24199999999999999</v>
      </c>
      <c r="R107" s="54">
        <v>7.35</v>
      </c>
      <c r="S107" s="55">
        <f t="shared" si="52"/>
        <v>7.568311514097835</v>
      </c>
      <c r="T107" s="55">
        <f t="shared" si="53"/>
        <v>7.5237348425881274</v>
      </c>
      <c r="U107" s="55">
        <f t="shared" si="54"/>
        <v>7.4747085860934277</v>
      </c>
      <c r="V107" s="55">
        <f t="shared" si="55"/>
        <v>7.4205949416551498</v>
      </c>
      <c r="W107" s="55">
        <f t="shared" si="56"/>
        <v>7.5960288572643666</v>
      </c>
      <c r="X107" s="41">
        <f t="shared" si="57"/>
        <v>7.5771467156406258</v>
      </c>
      <c r="Y107" s="41">
        <f t="shared" si="58"/>
        <v>7.5281494254716383</v>
      </c>
      <c r="Z107" s="41">
        <f t="shared" si="59"/>
        <v>7.4723444023187033</v>
      </c>
      <c r="AA107" s="41">
        <f t="shared" si="60"/>
        <v>7.4076172756639247</v>
      </c>
      <c r="AB107" s="30">
        <f t="shared" si="61"/>
        <v>-1.291869117731193E-3</v>
      </c>
      <c r="AC107" s="30">
        <f t="shared" si="62"/>
        <v>6.2993845167983106E-2</v>
      </c>
      <c r="AD107" s="30">
        <f t="shared" si="63"/>
        <v>-1.6247229746002311E-9</v>
      </c>
      <c r="AE107" s="30">
        <f t="shared" si="64"/>
        <v>-2.0909046745803651E-18</v>
      </c>
      <c r="AF107" s="30">
        <f t="shared" si="65"/>
        <v>2.702019543413729E-8</v>
      </c>
      <c r="AG107" s="30">
        <f t="shared" si="66"/>
        <v>-5.7691918748683276E-4</v>
      </c>
      <c r="AH107" s="30">
        <f t="shared" si="67"/>
        <v>5.6565937955370314E-2</v>
      </c>
      <c r="AI107" s="30">
        <f t="shared" si="68"/>
        <v>-1.6238019406731109E-9</v>
      </c>
      <c r="AJ107" s="30">
        <f t="shared" si="69"/>
        <v>-2.0909046745803651E-18</v>
      </c>
      <c r="AK107" s="30">
        <f t="shared" si="70"/>
        <v>2.9940921141371554E-8</v>
      </c>
      <c r="AL107" s="30">
        <f t="shared" si="71"/>
        <v>2.7255701265242949E-4</v>
      </c>
      <c r="AM107" s="30">
        <f t="shared" si="72"/>
        <v>5.0272557012652423E-2</v>
      </c>
      <c r="AN107" s="30">
        <f t="shared" si="73"/>
        <v>-1.6227076033391074E-9</v>
      </c>
      <c r="AO107" s="30">
        <f t="shared" si="74"/>
        <v>-2.0909046745803651E-18</v>
      </c>
      <c r="AP107" s="30">
        <f t="shared" si="75"/>
        <v>3.3519027817422041E-8</v>
      </c>
      <c r="AQ107" s="30">
        <f t="shared" si="77"/>
        <v>1.2986312649870089E-3</v>
      </c>
      <c r="AR107" s="30">
        <f t="shared" si="78"/>
        <v>4.4155774122129864E-2</v>
      </c>
      <c r="AS107" s="30">
        <f t="shared" si="79"/>
        <v>-1.6213857636435336E-9</v>
      </c>
      <c r="AT107" s="30">
        <f t="shared" si="80"/>
        <v>-2.0909046745803651E-18</v>
      </c>
      <c r="AU107" s="30">
        <f t="shared" si="76"/>
        <v>3.7966893000279522E-8</v>
      </c>
    </row>
    <row r="108" spans="1:47" x14ac:dyDescent="0.3">
      <c r="A108" s="39">
        <v>185.03472222221899</v>
      </c>
      <c r="B108">
        <v>24.1</v>
      </c>
      <c r="C108">
        <v>7.35</v>
      </c>
      <c r="D108" s="39">
        <v>54.8</v>
      </c>
      <c r="E108" s="39"/>
      <c r="F108" s="39"/>
      <c r="G108" s="39">
        <v>185</v>
      </c>
      <c r="H108" s="40">
        <f t="shared" si="50"/>
        <v>0.24100000000000002</v>
      </c>
      <c r="I108" s="41">
        <f t="shared" si="51"/>
        <v>7.35</v>
      </c>
      <c r="J108" s="39">
        <f t="shared" ref="J108:J111" si="88">$J$106+($J$112-$J$106)*(G108-$G$106)/($G$112-$G$106)</f>
        <v>824.21768631875341</v>
      </c>
      <c r="K108">
        <v>0.23499999999999999</v>
      </c>
      <c r="L108">
        <v>7.35</v>
      </c>
      <c r="M108" s="29">
        <f t="shared" si="86"/>
        <v>6.4285714285714293E-2</v>
      </c>
      <c r="N108" s="29">
        <f t="shared" si="86"/>
        <v>5.7142857142857148E-2</v>
      </c>
      <c r="O108" s="29">
        <f t="shared" si="86"/>
        <v>4.9999999999999996E-2</v>
      </c>
      <c r="P108" s="29">
        <f t="shared" si="86"/>
        <v>4.2857142857142858E-2</v>
      </c>
      <c r="Q108" s="54">
        <v>0.24099999999999999</v>
      </c>
      <c r="R108" s="54">
        <v>7.35</v>
      </c>
      <c r="S108" s="55">
        <f t="shared" si="52"/>
        <v>7.5698604105185607</v>
      </c>
      <c r="T108" s="55">
        <f t="shared" si="53"/>
        <v>7.5252633612635798</v>
      </c>
      <c r="U108" s="55">
        <f t="shared" si="54"/>
        <v>7.4762099969683353</v>
      </c>
      <c r="V108" s="55">
        <f t="shared" si="55"/>
        <v>7.4220606565728993</v>
      </c>
      <c r="W108" s="55">
        <f t="shared" si="56"/>
        <v>7.5977440739508202</v>
      </c>
      <c r="X108" s="41">
        <f t="shared" si="57"/>
        <v>7.5788651537858858</v>
      </c>
      <c r="Y108" s="41">
        <f t="shared" si="58"/>
        <v>7.5298757029971188</v>
      </c>
      <c r="Z108" s="41">
        <f t="shared" si="59"/>
        <v>7.4740787486560833</v>
      </c>
      <c r="AA108" s="41">
        <f t="shared" si="60"/>
        <v>7.4093599316589049</v>
      </c>
      <c r="AB108" s="30">
        <f t="shared" si="61"/>
        <v>-1.3163830792819299E-3</v>
      </c>
      <c r="AC108" s="30">
        <f t="shared" si="62"/>
        <v>6.2969331206432361E-2</v>
      </c>
      <c r="AD108" s="30">
        <f t="shared" si="63"/>
        <v>-1.6180477004655462E-9</v>
      </c>
      <c r="AE108" s="30">
        <f t="shared" si="64"/>
        <v>-2.0822645726192894E-18</v>
      </c>
      <c r="AF108" s="30">
        <f t="shared" si="65"/>
        <v>2.6924000470957803E-8</v>
      </c>
      <c r="AG108" s="30">
        <f t="shared" si="66"/>
        <v>-6.0261881623378355E-4</v>
      </c>
      <c r="AH108" s="30">
        <f t="shared" si="67"/>
        <v>5.6540238326623367E-2</v>
      </c>
      <c r="AI108" s="30">
        <f t="shared" si="68"/>
        <v>-1.6171281939736598E-9</v>
      </c>
      <c r="AJ108" s="30">
        <f t="shared" si="69"/>
        <v>-2.0822645726192894E-18</v>
      </c>
      <c r="AK108" s="30">
        <f t="shared" si="70"/>
        <v>2.9835727967145441E-8</v>
      </c>
      <c r="AL108" s="30">
        <f t="shared" si="71"/>
        <v>2.4563448895455702E-4</v>
      </c>
      <c r="AM108" s="30">
        <f t="shared" si="72"/>
        <v>5.0245634488954555E-2</v>
      </c>
      <c r="AN108" s="30">
        <f t="shared" si="73"/>
        <v>-1.6160354320335287E-9</v>
      </c>
      <c r="AO108" s="30">
        <f t="shared" si="74"/>
        <v>-2.0822645726192894E-18</v>
      </c>
      <c r="AP108" s="30">
        <f t="shared" si="75"/>
        <v>3.3403348379264762E-8</v>
      </c>
      <c r="AQ108" s="30">
        <f t="shared" si="77"/>
        <v>1.270502007584363E-3</v>
      </c>
      <c r="AR108" s="30">
        <f t="shared" si="78"/>
        <v>4.4127644864727221E-2</v>
      </c>
      <c r="AS108" s="30">
        <f t="shared" si="79"/>
        <v>-1.614715146912109E-9</v>
      </c>
      <c r="AT108" s="30">
        <f t="shared" si="80"/>
        <v>-2.0822645726192894E-18</v>
      </c>
      <c r="AU108" s="30">
        <f t="shared" si="76"/>
        <v>3.7838973249762011E-8</v>
      </c>
    </row>
    <row r="109" spans="1:47" x14ac:dyDescent="0.3">
      <c r="A109" s="39">
        <v>186.02430555555475</v>
      </c>
      <c r="B109">
        <v>24.6</v>
      </c>
      <c r="C109">
        <v>7.37</v>
      </c>
      <c r="D109" s="39"/>
      <c r="E109" s="39"/>
      <c r="F109" s="39"/>
      <c r="G109" s="39">
        <v>186</v>
      </c>
      <c r="H109" s="40">
        <f t="shared" si="50"/>
        <v>0.24600000000000002</v>
      </c>
      <c r="I109" s="41">
        <f t="shared" si="51"/>
        <v>7.37</v>
      </c>
      <c r="J109" s="39">
        <f t="shared" si="88"/>
        <v>818.09934495555103</v>
      </c>
      <c r="K109">
        <v>0.245</v>
      </c>
      <c r="L109">
        <v>7.38</v>
      </c>
      <c r="M109" s="29">
        <f t="shared" si="86"/>
        <v>6.4285714285714293E-2</v>
      </c>
      <c r="N109" s="29">
        <f t="shared" si="86"/>
        <v>5.7142857142857148E-2</v>
      </c>
      <c r="O109" s="29">
        <f t="shared" si="86"/>
        <v>4.9999999999999996E-2</v>
      </c>
      <c r="P109" s="29">
        <f t="shared" si="86"/>
        <v>4.2857142857142858E-2</v>
      </c>
      <c r="Q109" s="54">
        <v>0.246</v>
      </c>
      <c r="R109" s="54">
        <v>7.37</v>
      </c>
      <c r="S109" s="55">
        <f t="shared" si="52"/>
        <v>7.5621786683235559</v>
      </c>
      <c r="T109" s="55">
        <f t="shared" si="53"/>
        <v>7.5176827845129264</v>
      </c>
      <c r="U109" s="55">
        <f t="shared" si="54"/>
        <v>7.4687637601192804</v>
      </c>
      <c r="V109" s="55">
        <f t="shared" si="55"/>
        <v>7.4147909906387452</v>
      </c>
      <c r="W109" s="55">
        <f t="shared" si="56"/>
        <v>7.589235232817467</v>
      </c>
      <c r="X109" s="41">
        <f t="shared" si="57"/>
        <v>7.570340433806038</v>
      </c>
      <c r="Y109" s="41">
        <f t="shared" si="58"/>
        <v>7.5213123473369023</v>
      </c>
      <c r="Z109" s="41">
        <f t="shared" si="59"/>
        <v>7.4654756344804412</v>
      </c>
      <c r="AA109" s="41">
        <f t="shared" si="60"/>
        <v>7.4007158806692113</v>
      </c>
      <c r="AB109" s="30">
        <f t="shared" si="61"/>
        <v>-1.1943938206890245E-3</v>
      </c>
      <c r="AC109" s="30">
        <f t="shared" si="62"/>
        <v>6.3091320465025275E-2</v>
      </c>
      <c r="AD109" s="30">
        <f t="shared" si="63"/>
        <v>-1.6514248190311678E-9</v>
      </c>
      <c r="AE109" s="30">
        <f t="shared" si="64"/>
        <v>-2.1254650824246687E-18</v>
      </c>
      <c r="AF109" s="30">
        <f t="shared" si="65"/>
        <v>2.7404465229773934E-8</v>
      </c>
      <c r="AG109" s="30">
        <f t="shared" si="66"/>
        <v>-4.7478009461228649E-4</v>
      </c>
      <c r="AH109" s="30">
        <f t="shared" si="67"/>
        <v>5.6668077048244864E-2</v>
      </c>
      <c r="AI109" s="30">
        <f t="shared" si="68"/>
        <v>-1.6504977769711573E-9</v>
      </c>
      <c r="AJ109" s="30">
        <f t="shared" si="69"/>
        <v>-2.1254650824246687E-18</v>
      </c>
      <c r="AK109" s="30">
        <f t="shared" si="70"/>
        <v>3.0361079952992804E-8</v>
      </c>
      <c r="AL109" s="30">
        <f t="shared" si="71"/>
        <v>3.794928603324716E-4</v>
      </c>
      <c r="AM109" s="30">
        <f t="shared" si="72"/>
        <v>5.037949286033247E-2</v>
      </c>
      <c r="AN109" s="30">
        <f t="shared" si="73"/>
        <v>-1.6493972602199261E-9</v>
      </c>
      <c r="AO109" s="30">
        <f t="shared" si="74"/>
        <v>-2.1254650824246687E-18</v>
      </c>
      <c r="AP109" s="30">
        <f t="shared" si="75"/>
        <v>3.3981006623404285E-8</v>
      </c>
      <c r="AQ109" s="30">
        <f t="shared" si="77"/>
        <v>1.4102799403433364E-3</v>
      </c>
      <c r="AR109" s="30">
        <f t="shared" si="78"/>
        <v>4.4267422797486196E-2</v>
      </c>
      <c r="AS109" s="30">
        <f t="shared" si="79"/>
        <v>-1.6480693492262111E-9</v>
      </c>
      <c r="AT109" s="30">
        <f t="shared" si="80"/>
        <v>-2.1254650824246687E-18</v>
      </c>
      <c r="AU109" s="30">
        <f t="shared" si="76"/>
        <v>3.8477691593921159E-8</v>
      </c>
    </row>
    <row r="110" spans="1:47" x14ac:dyDescent="0.3">
      <c r="A110" s="39">
        <v>187.03472222221899</v>
      </c>
      <c r="B110">
        <v>25</v>
      </c>
      <c r="C110">
        <v>7.37</v>
      </c>
      <c r="D110" s="39"/>
      <c r="E110" s="39"/>
      <c r="F110" s="39"/>
      <c r="G110" s="39">
        <v>187</v>
      </c>
      <c r="H110" s="40">
        <f t="shared" si="50"/>
        <v>0.25</v>
      </c>
      <c r="I110" s="41">
        <f t="shared" si="51"/>
        <v>7.37</v>
      </c>
      <c r="J110" s="39">
        <f t="shared" si="88"/>
        <v>811.98100359234877</v>
      </c>
      <c r="K110">
        <v>0.254</v>
      </c>
      <c r="L110">
        <v>7.37</v>
      </c>
      <c r="M110" s="29">
        <f t="shared" si="86"/>
        <v>6.4285714285714293E-2</v>
      </c>
      <c r="N110" s="29">
        <f t="shared" si="86"/>
        <v>5.7142857142857148E-2</v>
      </c>
      <c r="O110" s="29">
        <f t="shared" si="86"/>
        <v>4.9999999999999996E-2</v>
      </c>
      <c r="P110" s="29">
        <f t="shared" si="86"/>
        <v>4.2857142857142858E-2</v>
      </c>
      <c r="Q110" s="54">
        <v>0.25</v>
      </c>
      <c r="R110" s="54">
        <v>7.37</v>
      </c>
      <c r="S110" s="55">
        <f t="shared" si="52"/>
        <v>7.556143791060653</v>
      </c>
      <c r="T110" s="55">
        <f t="shared" si="53"/>
        <v>7.5117275452738559</v>
      </c>
      <c r="U110" s="55">
        <f t="shared" si="54"/>
        <v>7.462913860013348</v>
      </c>
      <c r="V110" s="55">
        <f t="shared" si="55"/>
        <v>7.4090789677351498</v>
      </c>
      <c r="W110" s="55">
        <f t="shared" si="56"/>
        <v>7.5825466921922597</v>
      </c>
      <c r="X110" s="41">
        <f t="shared" si="57"/>
        <v>7.5636395897814364</v>
      </c>
      <c r="Y110" s="41">
        <f t="shared" si="58"/>
        <v>7.5145815763884496</v>
      </c>
      <c r="Z110" s="41">
        <f t="shared" si="59"/>
        <v>7.458714080494528</v>
      </c>
      <c r="AA110" s="41">
        <f t="shared" si="60"/>
        <v>7.393922645919508</v>
      </c>
      <c r="AB110" s="30">
        <f t="shared" si="61"/>
        <v>-1.0978373462078911E-3</v>
      </c>
      <c r="AC110" s="30">
        <f t="shared" si="62"/>
        <v>6.3187876939506407E-2</v>
      </c>
      <c r="AD110" s="30">
        <f t="shared" si="63"/>
        <v>-1.6781278471348569E-9</v>
      </c>
      <c r="AE110" s="30">
        <f t="shared" si="64"/>
        <v>-2.1600254902689723E-18</v>
      </c>
      <c r="AF110" s="30">
        <f t="shared" si="65"/>
        <v>2.7787930816302557E-8</v>
      </c>
      <c r="AG110" s="30">
        <f t="shared" si="66"/>
        <v>-3.7368378206370512E-4</v>
      </c>
      <c r="AH110" s="30">
        <f t="shared" si="67"/>
        <v>5.6769173360793443E-2</v>
      </c>
      <c r="AI110" s="30">
        <f t="shared" si="68"/>
        <v>-1.6771949566304912E-9</v>
      </c>
      <c r="AJ110" s="30">
        <f t="shared" si="69"/>
        <v>-2.1600254902689723E-18</v>
      </c>
      <c r="AK110" s="30">
        <f t="shared" si="70"/>
        <v>3.0780272101184143E-8</v>
      </c>
      <c r="AL110" s="30">
        <f t="shared" si="71"/>
        <v>4.8523718733004613E-4</v>
      </c>
      <c r="AM110" s="30">
        <f t="shared" si="72"/>
        <v>5.0485237187330043E-2</v>
      </c>
      <c r="AN110" s="30">
        <f t="shared" si="73"/>
        <v>-1.6760884520767299E-9</v>
      </c>
      <c r="AO110" s="30">
        <f t="shared" si="74"/>
        <v>-2.1600254902689723E-18</v>
      </c>
      <c r="AP110" s="30">
        <f t="shared" si="75"/>
        <v>3.4441823750346398E-8</v>
      </c>
      <c r="AQ110" s="30">
        <f t="shared" si="77"/>
        <v>1.5205585467648346E-3</v>
      </c>
      <c r="AR110" s="30">
        <f t="shared" si="78"/>
        <v>4.4377701403907691E-2</v>
      </c>
      <c r="AS110" s="30">
        <f t="shared" si="79"/>
        <v>-1.6747546997995796E-9</v>
      </c>
      <c r="AT110" s="30">
        <f t="shared" si="80"/>
        <v>-2.1600254902689723E-18</v>
      </c>
      <c r="AU110" s="30">
        <f t="shared" si="76"/>
        <v>3.8987108999825096E-8</v>
      </c>
    </row>
    <row r="111" spans="1:47" x14ac:dyDescent="0.3">
      <c r="A111" s="39">
        <v>188.04861111110949</v>
      </c>
      <c r="B111">
        <v>25.1</v>
      </c>
      <c r="C111">
        <v>7.41</v>
      </c>
      <c r="D111" s="39"/>
      <c r="E111" s="39"/>
      <c r="F111" s="39"/>
      <c r="G111" s="39">
        <v>188</v>
      </c>
      <c r="H111" s="40">
        <f t="shared" si="50"/>
        <v>0.251</v>
      </c>
      <c r="I111" s="41">
        <f t="shared" si="51"/>
        <v>7.41</v>
      </c>
      <c r="J111" s="39">
        <f t="shared" si="88"/>
        <v>805.86266222914639</v>
      </c>
      <c r="K111">
        <v>0.247</v>
      </c>
      <c r="L111">
        <v>7.39</v>
      </c>
      <c r="M111" s="29">
        <f t="shared" si="86"/>
        <v>6.4285714285714293E-2</v>
      </c>
      <c r="N111" s="29">
        <f t="shared" si="86"/>
        <v>5.7142857142857148E-2</v>
      </c>
      <c r="O111" s="29">
        <f t="shared" si="86"/>
        <v>4.9999999999999996E-2</v>
      </c>
      <c r="P111" s="29">
        <f t="shared" si="86"/>
        <v>4.2857142857142858E-2</v>
      </c>
      <c r="Q111" s="54">
        <v>0.251</v>
      </c>
      <c r="R111" s="54">
        <v>7.41</v>
      </c>
      <c r="S111" s="55">
        <f t="shared" si="52"/>
        <v>7.5546500130833545</v>
      </c>
      <c r="T111" s="55">
        <f t="shared" si="53"/>
        <v>7.5102534984052713</v>
      </c>
      <c r="U111" s="55">
        <f t="shared" si="54"/>
        <v>7.4614658561442617</v>
      </c>
      <c r="V111" s="55">
        <f t="shared" si="55"/>
        <v>7.4076649734547031</v>
      </c>
      <c r="W111" s="55">
        <f t="shared" si="56"/>
        <v>7.5808905965111606</v>
      </c>
      <c r="X111" s="41">
        <f t="shared" si="57"/>
        <v>7.5619804718229968</v>
      </c>
      <c r="Y111" s="41">
        <f t="shared" si="58"/>
        <v>7.5129151082316152</v>
      </c>
      <c r="Z111" s="41">
        <f t="shared" si="59"/>
        <v>7.4570400536941861</v>
      </c>
      <c r="AA111" s="41">
        <f t="shared" si="60"/>
        <v>7.3922408419883245</v>
      </c>
      <c r="AB111" s="30">
        <f t="shared" si="61"/>
        <v>-1.0738402423786735E-3</v>
      </c>
      <c r="AC111" s="30">
        <f t="shared" si="62"/>
        <v>6.3211874043335614E-2</v>
      </c>
      <c r="AD111" s="30">
        <f t="shared" si="63"/>
        <v>-1.6848037871112702E-9</v>
      </c>
      <c r="AE111" s="30">
        <f t="shared" si="64"/>
        <v>-2.1686655922300484E-18</v>
      </c>
      <c r="AF111" s="30">
        <f t="shared" si="65"/>
        <v>2.7883673380148607E-8</v>
      </c>
      <c r="AG111" s="30">
        <f t="shared" si="66"/>
        <v>-3.485707430924034E-4</v>
      </c>
      <c r="AH111" s="30">
        <f t="shared" si="67"/>
        <v>5.6794286399764742E-2</v>
      </c>
      <c r="AI111" s="30">
        <f t="shared" si="68"/>
        <v>-1.6838694590039579E-9</v>
      </c>
      <c r="AJ111" s="30">
        <f t="shared" si="69"/>
        <v>-2.1686655922300484E-18</v>
      </c>
      <c r="AK111" s="30">
        <f t="shared" si="70"/>
        <v>3.0884921483146792E-8</v>
      </c>
      <c r="AL111" s="30">
        <f t="shared" si="71"/>
        <v>5.1148944628604377E-4</v>
      </c>
      <c r="AM111" s="30">
        <f t="shared" si="72"/>
        <v>5.0511489446286043E-2</v>
      </c>
      <c r="AN111" s="30">
        <f t="shared" si="73"/>
        <v>-1.682761486850562E-9</v>
      </c>
      <c r="AO111" s="30">
        <f t="shared" si="74"/>
        <v>-2.1686655922300484E-18</v>
      </c>
      <c r="AP111" s="30">
        <f t="shared" si="75"/>
        <v>3.4556849680559664E-8</v>
      </c>
      <c r="AQ111" s="30">
        <f t="shared" si="77"/>
        <v>1.5479170932528744E-3</v>
      </c>
      <c r="AR111" s="30">
        <f t="shared" si="78"/>
        <v>4.4405059950395731E-2</v>
      </c>
      <c r="AS111" s="30">
        <f t="shared" si="79"/>
        <v>-1.6814263093989945E-9</v>
      </c>
      <c r="AT111" s="30">
        <f t="shared" si="80"/>
        <v>-2.1686655922300484E-18</v>
      </c>
      <c r="AU111" s="30">
        <f t="shared" si="76"/>
        <v>3.9114251738710529E-8</v>
      </c>
    </row>
    <row r="112" spans="1:47" x14ac:dyDescent="0.3">
      <c r="A112" s="39">
        <v>189.04166666666424</v>
      </c>
      <c r="B112">
        <v>19.3</v>
      </c>
      <c r="C112">
        <v>7.42</v>
      </c>
      <c r="D112" s="39">
        <v>30.3</v>
      </c>
      <c r="E112" s="39">
        <v>788.98688861985477</v>
      </c>
      <c r="F112" s="39">
        <v>810.50175311203327</v>
      </c>
      <c r="G112" s="39">
        <v>189</v>
      </c>
      <c r="H112" s="40">
        <f t="shared" si="50"/>
        <v>0.193</v>
      </c>
      <c r="I112" s="41">
        <f t="shared" si="51"/>
        <v>7.42</v>
      </c>
      <c r="J112" s="42">
        <f>AVERAGE(E112:F112)</f>
        <v>799.74432086594402</v>
      </c>
      <c r="K112">
        <v>0.19900000000000001</v>
      </c>
      <c r="L112">
        <v>7.41</v>
      </c>
      <c r="M112" s="29">
        <f t="shared" si="86"/>
        <v>6.4285714285714293E-2</v>
      </c>
      <c r="N112" s="29">
        <f t="shared" si="86"/>
        <v>5.7142857142857148E-2</v>
      </c>
      <c r="O112" s="29">
        <f t="shared" si="86"/>
        <v>4.9999999999999996E-2</v>
      </c>
      <c r="P112" s="29">
        <f t="shared" si="86"/>
        <v>4.2857142857142858E-2</v>
      </c>
      <c r="Q112" s="54">
        <v>0.193</v>
      </c>
      <c r="R112" s="54">
        <v>7.42</v>
      </c>
      <c r="S112" s="55">
        <f t="shared" si="52"/>
        <v>7.65284662546809</v>
      </c>
      <c r="T112" s="55">
        <f t="shared" si="53"/>
        <v>7.6071844576583576</v>
      </c>
      <c r="U112" s="55">
        <f t="shared" si="54"/>
        <v>7.5566780789093801</v>
      </c>
      <c r="V112" s="55">
        <f t="shared" si="55"/>
        <v>7.5005644103276961</v>
      </c>
      <c r="W112" s="55">
        <f t="shared" si="56"/>
        <v>7.6892849915691528</v>
      </c>
      <c r="X112" s="41">
        <f t="shared" si="57"/>
        <v>7.6705938066113237</v>
      </c>
      <c r="Y112" s="41">
        <f t="shared" si="58"/>
        <v>7.6220621473313255</v>
      </c>
      <c r="Z112" s="41">
        <f t="shared" si="59"/>
        <v>7.5667377924937567</v>
      </c>
      <c r="AA112" s="41">
        <f t="shared" si="60"/>
        <v>7.5025072014010181</v>
      </c>
      <c r="AB112" s="30">
        <f t="shared" si="61"/>
        <v>-2.5660255122191803E-3</v>
      </c>
      <c r="AC112" s="30">
        <f t="shared" si="62"/>
        <v>6.171968877349511E-2</v>
      </c>
      <c r="AD112" s="30">
        <f t="shared" si="63"/>
        <v>-1.2977285485057261E-9</v>
      </c>
      <c r="AE112" s="30">
        <f t="shared" si="64"/>
        <v>-1.6675396784876468E-18</v>
      </c>
      <c r="AF112" s="30">
        <f t="shared" si="65"/>
        <v>2.224095208789987E-8</v>
      </c>
      <c r="AG112" s="30">
        <f t="shared" si="66"/>
        <v>-1.9195182682249302E-3</v>
      </c>
      <c r="AH112" s="30">
        <f t="shared" si="67"/>
        <v>5.5223338874632218E-2</v>
      </c>
      <c r="AI112" s="30">
        <f t="shared" si="68"/>
        <v>-1.2968956858384841E-9</v>
      </c>
      <c r="AJ112" s="30">
        <f t="shared" si="69"/>
        <v>-1.6675396784876468E-18</v>
      </c>
      <c r="AK112" s="30">
        <f t="shared" si="70"/>
        <v>2.4706745538804493E-8</v>
      </c>
      <c r="AL112" s="30">
        <f t="shared" si="71"/>
        <v>-1.1425537168724216E-3</v>
      </c>
      <c r="AM112" s="30">
        <f t="shared" si="72"/>
        <v>4.8857446283127576E-2</v>
      </c>
      <c r="AN112" s="30">
        <f t="shared" si="73"/>
        <v>-1.2958947616035228E-9</v>
      </c>
      <c r="AO112" s="30">
        <f t="shared" si="74"/>
        <v>-1.6675396784876468E-18</v>
      </c>
      <c r="AP112" s="30">
        <f t="shared" si="75"/>
        <v>2.7753765922251583E-8</v>
      </c>
      <c r="AQ112" s="30">
        <f t="shared" si="77"/>
        <v>-1.9099565448767915E-4</v>
      </c>
      <c r="AR112" s="30">
        <f t="shared" si="78"/>
        <v>4.2666147202655179E-2</v>
      </c>
      <c r="AS112" s="30">
        <f t="shared" si="79"/>
        <v>-1.2946689173562455E-9</v>
      </c>
      <c r="AT112" s="30">
        <f t="shared" si="80"/>
        <v>-1.6675396784876468E-18</v>
      </c>
      <c r="AU112" s="30">
        <f t="shared" si="76"/>
        <v>3.1581706245806166E-8</v>
      </c>
    </row>
    <row r="113" spans="1:47" x14ac:dyDescent="0.3">
      <c r="A113" s="39">
        <v>190.04166666666424</v>
      </c>
      <c r="B113">
        <v>17.7</v>
      </c>
      <c r="C113">
        <v>7.49</v>
      </c>
      <c r="D113" s="39"/>
      <c r="E113" s="39"/>
      <c r="F113" s="39"/>
      <c r="G113" s="39">
        <v>190</v>
      </c>
      <c r="H113" s="40">
        <f t="shared" si="50"/>
        <v>0.17699999999999999</v>
      </c>
      <c r="I113" s="41">
        <f t="shared" si="51"/>
        <v>7.49</v>
      </c>
      <c r="J113" s="39">
        <f>$J$112+($J$119-$J$112)*(G113-$G$112)/($G$119-$G$112)</f>
        <v>790.69118978319455</v>
      </c>
      <c r="K113">
        <v>0.17199999999999999</v>
      </c>
      <c r="L113">
        <v>7.48</v>
      </c>
      <c r="M113" s="29">
        <f t="shared" ref="M113:P128" si="89">M112</f>
        <v>6.4285714285714293E-2</v>
      </c>
      <c r="N113" s="29">
        <f t="shared" si="89"/>
        <v>5.7142857142857148E-2</v>
      </c>
      <c r="O113" s="29">
        <f t="shared" si="89"/>
        <v>4.9999999999999996E-2</v>
      </c>
      <c r="P113" s="29">
        <f t="shared" si="89"/>
        <v>4.2857142857142858E-2</v>
      </c>
      <c r="Q113" s="54">
        <v>0.17699999999999999</v>
      </c>
      <c r="R113" s="54">
        <v>7.49</v>
      </c>
      <c r="S113" s="55">
        <f t="shared" si="52"/>
        <v>7.6851249370427634</v>
      </c>
      <c r="T113" s="55">
        <f t="shared" si="53"/>
        <v>7.639070251985892</v>
      </c>
      <c r="U113" s="55">
        <f t="shared" si="54"/>
        <v>7.5880082638166311</v>
      </c>
      <c r="V113" s="55">
        <f t="shared" si="55"/>
        <v>7.531115330513459</v>
      </c>
      <c r="W113" s="55">
        <f t="shared" si="56"/>
        <v>7.7246886426525201</v>
      </c>
      <c r="X113" s="41">
        <f t="shared" si="57"/>
        <v>7.7060788692038784</v>
      </c>
      <c r="Y113" s="41">
        <f t="shared" si="58"/>
        <v>7.6577463024711347</v>
      </c>
      <c r="Z113" s="41">
        <f t="shared" si="59"/>
        <v>7.6026283410578985</v>
      </c>
      <c r="AA113" s="41">
        <f t="shared" si="60"/>
        <v>7.5386119018782187</v>
      </c>
      <c r="AB113" s="30">
        <f t="shared" si="61"/>
        <v>-3.0171068437832367E-3</v>
      </c>
      <c r="AC113" s="30">
        <f t="shared" si="62"/>
        <v>6.1268607441931057E-2</v>
      </c>
      <c r="AD113" s="30">
        <f t="shared" si="63"/>
        <v>-1.1909999860742809E-9</v>
      </c>
      <c r="AE113" s="30">
        <f t="shared" si="64"/>
        <v>-1.5292980471104324E-18</v>
      </c>
      <c r="AF113" s="30">
        <f t="shared" si="65"/>
        <v>2.0647860764782732E-8</v>
      </c>
      <c r="AG113" s="30">
        <f t="shared" si="66"/>
        <v>-2.3981663659917388E-3</v>
      </c>
      <c r="AH113" s="30">
        <f t="shared" si="67"/>
        <v>5.4744690776865411E-2</v>
      </c>
      <c r="AI113" s="30">
        <f t="shared" si="68"/>
        <v>-1.1902026362812413E-9</v>
      </c>
      <c r="AJ113" s="30">
        <f t="shared" si="69"/>
        <v>-1.5292980471104324E-18</v>
      </c>
      <c r="AK113" s="30">
        <f t="shared" si="70"/>
        <v>2.295777250447666E-8</v>
      </c>
      <c r="AL113" s="30">
        <f t="shared" si="71"/>
        <v>-1.6513231511724672E-3</v>
      </c>
      <c r="AM113" s="30">
        <f t="shared" si="72"/>
        <v>4.8348676848827529E-2</v>
      </c>
      <c r="AN113" s="30">
        <f t="shared" si="73"/>
        <v>-1.1892405158445653E-9</v>
      </c>
      <c r="AO113" s="30">
        <f t="shared" si="74"/>
        <v>-1.5292980471104324E-18</v>
      </c>
      <c r="AP113" s="30">
        <f t="shared" si="75"/>
        <v>2.5822110554911043E-8</v>
      </c>
      <c r="AQ113" s="30">
        <f t="shared" si="77"/>
        <v>-7.3211914720820997E-4</v>
      </c>
      <c r="AR113" s="30">
        <f t="shared" si="78"/>
        <v>4.212502370993465E-2</v>
      </c>
      <c r="AS113" s="30">
        <f t="shared" si="79"/>
        <v>-1.1880563516985438E-9</v>
      </c>
      <c r="AT113" s="30">
        <f t="shared" si="80"/>
        <v>-1.5292980471104324E-18</v>
      </c>
      <c r="AU113" s="30">
        <f t="shared" si="76"/>
        <v>2.9436398219461162E-8</v>
      </c>
    </row>
    <row r="114" spans="1:47" x14ac:dyDescent="0.3">
      <c r="A114" s="39">
        <v>191.03333333333285</v>
      </c>
      <c r="B114">
        <v>15.1</v>
      </c>
      <c r="C114">
        <v>7.52</v>
      </c>
      <c r="D114" s="39"/>
      <c r="E114" s="39"/>
      <c r="F114" s="39"/>
      <c r="G114" s="39">
        <v>191</v>
      </c>
      <c r="H114" s="40">
        <f t="shared" si="50"/>
        <v>0.151</v>
      </c>
      <c r="I114" s="41">
        <f t="shared" si="51"/>
        <v>7.52</v>
      </c>
      <c r="J114" s="39">
        <f t="shared" ref="J114:J118" si="90">$J$112+($J$119-$J$112)*(G114-$G$112)/($G$119-$G$112)</f>
        <v>781.63805870044507</v>
      </c>
      <c r="K114">
        <v>0.14899999999999999</v>
      </c>
      <c r="L114">
        <v>7.52</v>
      </c>
      <c r="M114" s="29">
        <f t="shared" si="89"/>
        <v>6.4285714285714293E-2</v>
      </c>
      <c r="N114" s="29">
        <f t="shared" si="89"/>
        <v>5.7142857142857148E-2</v>
      </c>
      <c r="O114" s="29">
        <f t="shared" si="89"/>
        <v>4.9999999999999996E-2</v>
      </c>
      <c r="P114" s="29">
        <f t="shared" si="89"/>
        <v>4.2857142857142858E-2</v>
      </c>
      <c r="Q114" s="54">
        <v>0.151</v>
      </c>
      <c r="R114" s="54">
        <v>7.52</v>
      </c>
      <c r="S114" s="55">
        <f t="shared" si="52"/>
        <v>7.7442764848244723</v>
      </c>
      <c r="T114" s="55">
        <f t="shared" si="53"/>
        <v>7.6975496610296759</v>
      </c>
      <c r="U114" s="55">
        <f t="shared" si="54"/>
        <v>7.6455044487179906</v>
      </c>
      <c r="V114" s="55">
        <f t="shared" si="55"/>
        <v>7.5871889733673257</v>
      </c>
      <c r="W114" s="55">
        <f t="shared" si="56"/>
        <v>7.789254519781144</v>
      </c>
      <c r="X114" s="41">
        <f t="shared" si="57"/>
        <v>7.7708068628661913</v>
      </c>
      <c r="Y114" s="41">
        <f t="shared" si="58"/>
        <v>7.7228717713496788</v>
      </c>
      <c r="Z114" s="41">
        <f t="shared" si="59"/>
        <v>7.6681674095144965</v>
      </c>
      <c r="AA114" s="41">
        <f t="shared" si="60"/>
        <v>7.6045818164142158</v>
      </c>
      <c r="AB114" s="30">
        <f t="shared" si="61"/>
        <v>-3.7916159951303704E-3</v>
      </c>
      <c r="AC114" s="30">
        <f t="shared" si="62"/>
        <v>6.0494098290583921E-2</v>
      </c>
      <c r="AD114" s="30">
        <f t="shared" si="63"/>
        <v>-1.0176195370400457E-9</v>
      </c>
      <c r="AE114" s="30">
        <f t="shared" si="64"/>
        <v>-1.3046553961224592E-18</v>
      </c>
      <c r="AF114" s="30">
        <f t="shared" si="65"/>
        <v>1.8018702512740292E-8</v>
      </c>
      <c r="AG114" s="30">
        <f t="shared" si="66"/>
        <v>-3.2240760511227512E-3</v>
      </c>
      <c r="AH114" s="30">
        <f t="shared" si="67"/>
        <v>5.3918781091734397E-2</v>
      </c>
      <c r="AI114" s="30">
        <f t="shared" si="68"/>
        <v>-1.01688840396161E-9</v>
      </c>
      <c r="AJ114" s="30">
        <f t="shared" si="69"/>
        <v>-1.3046553961224592E-18</v>
      </c>
      <c r="AK114" s="30">
        <f t="shared" si="70"/>
        <v>2.0065516302352441E-8</v>
      </c>
      <c r="AL114" s="30">
        <f t="shared" si="71"/>
        <v>-2.5345069224482746E-3</v>
      </c>
      <c r="AM114" s="30">
        <f t="shared" si="72"/>
        <v>4.7465493077551719E-2</v>
      </c>
      <c r="AN114" s="30">
        <f t="shared" si="73"/>
        <v>-1.0160000668407337E-9</v>
      </c>
      <c r="AO114" s="30">
        <f t="shared" si="74"/>
        <v>-1.3046553961224592E-18</v>
      </c>
      <c r="AP114" s="30">
        <f t="shared" si="75"/>
        <v>2.2620153685795053E-8</v>
      </c>
      <c r="AQ114" s="30">
        <f t="shared" si="77"/>
        <v>-1.6785172303063255E-3</v>
      </c>
      <c r="AR114" s="30">
        <f t="shared" si="78"/>
        <v>4.1178625626836531E-2</v>
      </c>
      <c r="AS114" s="30">
        <f t="shared" si="79"/>
        <v>-1.0148973385035778E-9</v>
      </c>
      <c r="AT114" s="30">
        <f t="shared" si="80"/>
        <v>-1.3046553961224592E-18</v>
      </c>
      <c r="AU114" s="30">
        <f t="shared" si="76"/>
        <v>2.5870869581477631E-8</v>
      </c>
    </row>
    <row r="115" spans="1:47" x14ac:dyDescent="0.3">
      <c r="A115" s="39">
        <v>192.04513888889051</v>
      </c>
      <c r="B115">
        <v>13.6</v>
      </c>
      <c r="C115">
        <v>7.56</v>
      </c>
      <c r="D115" s="39"/>
      <c r="E115" s="39"/>
      <c r="F115" s="39"/>
      <c r="G115" s="39">
        <v>192</v>
      </c>
      <c r="H115" s="40">
        <f t="shared" si="50"/>
        <v>0.13600000000000001</v>
      </c>
      <c r="I115" s="41">
        <f t="shared" si="51"/>
        <v>7.56</v>
      </c>
      <c r="J115" s="39">
        <f t="shared" si="90"/>
        <v>772.5849276176956</v>
      </c>
      <c r="K115">
        <v>0.13200000000000001</v>
      </c>
      <c r="L115">
        <v>7.57</v>
      </c>
      <c r="M115" s="29">
        <f t="shared" si="89"/>
        <v>6.4285714285714293E-2</v>
      </c>
      <c r="N115" s="29">
        <f t="shared" si="89"/>
        <v>5.7142857142857148E-2</v>
      </c>
      <c r="O115" s="29">
        <f t="shared" si="89"/>
        <v>4.9999999999999996E-2</v>
      </c>
      <c r="P115" s="29">
        <f t="shared" si="89"/>
        <v>4.2857142857142858E-2</v>
      </c>
      <c r="Q115" s="54">
        <v>0.13600000000000001</v>
      </c>
      <c r="R115" s="54">
        <v>7.56</v>
      </c>
      <c r="S115" s="55">
        <f t="shared" si="52"/>
        <v>7.783138777225223</v>
      </c>
      <c r="T115" s="55">
        <f t="shared" si="53"/>
        <v>7.7360108534477536</v>
      </c>
      <c r="U115" s="55">
        <f t="shared" si="54"/>
        <v>7.6833547268762263</v>
      </c>
      <c r="V115" s="55">
        <f t="shared" si="55"/>
        <v>7.6241231293019176</v>
      </c>
      <c r="W115" s="55">
        <f t="shared" si="56"/>
        <v>7.8314490492985751</v>
      </c>
      <c r="X115" s="41">
        <f t="shared" si="57"/>
        <v>7.8131173443411726</v>
      </c>
      <c r="Y115" s="41">
        <f t="shared" si="58"/>
        <v>7.7654673660431106</v>
      </c>
      <c r="Z115" s="41">
        <f t="shared" si="59"/>
        <v>7.7110609459344488</v>
      </c>
      <c r="AA115" s="41">
        <f t="shared" si="60"/>
        <v>7.6477871154653458</v>
      </c>
      <c r="AB115" s="30">
        <f t="shared" si="61"/>
        <v>-4.2637981667337571E-3</v>
      </c>
      <c r="AC115" s="30">
        <f t="shared" si="62"/>
        <v>6.0021916118980535E-2</v>
      </c>
      <c r="AD115" s="30">
        <f t="shared" si="63"/>
        <v>-9.1762501199098513E-10</v>
      </c>
      <c r="AE115" s="30">
        <f t="shared" si="64"/>
        <v>-1.1750538667063211E-18</v>
      </c>
      <c r="AF115" s="30">
        <f t="shared" si="65"/>
        <v>1.6476358113539221E-8</v>
      </c>
      <c r="AG115" s="30">
        <f t="shared" si="66"/>
        <v>-3.7301092273131359E-3</v>
      </c>
      <c r="AH115" s="30">
        <f t="shared" si="67"/>
        <v>5.3412747915544012E-2</v>
      </c>
      <c r="AI115" s="30">
        <f t="shared" si="68"/>
        <v>-9.1693748745403292E-10</v>
      </c>
      <c r="AJ115" s="30">
        <f t="shared" si="69"/>
        <v>-1.1750538667063211E-18</v>
      </c>
      <c r="AK115" s="30">
        <f t="shared" si="70"/>
        <v>1.8364924470159714E-8</v>
      </c>
      <c r="AL115" s="30">
        <f t="shared" si="71"/>
        <v>-3.0789482991181566E-3</v>
      </c>
      <c r="AM115" s="30">
        <f t="shared" si="72"/>
        <v>4.6921051700881837E-2</v>
      </c>
      <c r="AN115" s="30">
        <f t="shared" si="73"/>
        <v>-9.1609862968020563E-10</v>
      </c>
      <c r="AO115" s="30">
        <f t="shared" si="74"/>
        <v>-1.1750538667063211E-18</v>
      </c>
      <c r="AP115" s="30">
        <f t="shared" si="75"/>
        <v>2.0732194432416407E-8</v>
      </c>
      <c r="AQ115" s="30">
        <f t="shared" si="77"/>
        <v>-2.266404391125664E-3</v>
      </c>
      <c r="AR115" s="30">
        <f t="shared" si="78"/>
        <v>4.0590738466017191E-2</v>
      </c>
      <c r="AS115" s="30">
        <f t="shared" si="79"/>
        <v>-9.1505187035500339E-10</v>
      </c>
      <c r="AT115" s="30">
        <f t="shared" si="80"/>
        <v>-1.1750538667063211E-18</v>
      </c>
      <c r="AU115" s="30">
        <f t="shared" si="76"/>
        <v>2.3761665106164096E-8</v>
      </c>
    </row>
    <row r="116" spans="1:47" x14ac:dyDescent="0.3">
      <c r="A116" s="39">
        <v>193.04513888889051</v>
      </c>
      <c r="B116">
        <v>12.6</v>
      </c>
      <c r="C116">
        <v>7.63</v>
      </c>
      <c r="D116" s="39"/>
      <c r="E116" s="39"/>
      <c r="F116" s="39"/>
      <c r="G116" s="39">
        <v>193</v>
      </c>
      <c r="H116" s="40">
        <f t="shared" si="50"/>
        <v>0.126</v>
      </c>
      <c r="I116" s="41">
        <f t="shared" si="51"/>
        <v>7.63</v>
      </c>
      <c r="J116" s="39">
        <f t="shared" si="90"/>
        <v>763.53179653494624</v>
      </c>
      <c r="K116">
        <v>0.123</v>
      </c>
      <c r="L116">
        <v>7.6</v>
      </c>
      <c r="M116" s="29">
        <f t="shared" si="89"/>
        <v>6.4285714285714293E-2</v>
      </c>
      <c r="N116" s="29">
        <f t="shared" si="89"/>
        <v>5.7142857142857148E-2</v>
      </c>
      <c r="O116" s="29">
        <f t="shared" si="89"/>
        <v>4.9999999999999996E-2</v>
      </c>
      <c r="P116" s="29">
        <f t="shared" si="89"/>
        <v>4.2857142857142858E-2</v>
      </c>
      <c r="Q116" s="54">
        <v>0.126</v>
      </c>
      <c r="R116" s="54">
        <v>7.63</v>
      </c>
      <c r="S116" s="55">
        <f t="shared" si="52"/>
        <v>7.8114496345195041</v>
      </c>
      <c r="T116" s="55">
        <f t="shared" si="53"/>
        <v>7.7640528535434878</v>
      </c>
      <c r="U116" s="55">
        <f t="shared" si="54"/>
        <v>7.7109738753341546</v>
      </c>
      <c r="V116" s="55">
        <f t="shared" si="55"/>
        <v>7.6510910049472445</v>
      </c>
      <c r="W116" s="55">
        <f t="shared" si="56"/>
        <v>7.862074788050224</v>
      </c>
      <c r="X116" s="41">
        <f t="shared" si="57"/>
        <v>7.8438324098902443</v>
      </c>
      <c r="Y116" s="41">
        <f t="shared" si="58"/>
        <v>7.7964025404493258</v>
      </c>
      <c r="Z116" s="41">
        <f t="shared" si="59"/>
        <v>7.7422268489551147</v>
      </c>
      <c r="AA116" s="41">
        <f t="shared" si="60"/>
        <v>7.6791952495141409</v>
      </c>
      <c r="AB116" s="30">
        <f t="shared" si="61"/>
        <v>-4.5897066910235637E-3</v>
      </c>
      <c r="AC116" s="30">
        <f t="shared" si="62"/>
        <v>5.969600759469073E-2</v>
      </c>
      <c r="AD116" s="30">
        <f t="shared" si="63"/>
        <v>-8.5097632115466342E-10</v>
      </c>
      <c r="AE116" s="30">
        <f t="shared" si="64"/>
        <v>-1.0886528470955621E-18</v>
      </c>
      <c r="AF116" s="30">
        <f t="shared" si="65"/>
        <v>1.5436554319068955E-8</v>
      </c>
      <c r="AG116" s="30">
        <f t="shared" si="66"/>
        <v>-4.0804866179380249E-3</v>
      </c>
      <c r="AH116" s="30">
        <f t="shared" si="67"/>
        <v>5.306237052491912E-2</v>
      </c>
      <c r="AI116" s="30">
        <f t="shared" si="68"/>
        <v>-8.5032031862379779E-10</v>
      </c>
      <c r="AJ116" s="30">
        <f t="shared" si="69"/>
        <v>-1.0886528470955621E-18</v>
      </c>
      <c r="AK116" s="30">
        <f t="shared" si="70"/>
        <v>1.7216590367075617E-8</v>
      </c>
      <c r="AL116" s="30">
        <f t="shared" si="71"/>
        <v>-3.4573931593853261E-3</v>
      </c>
      <c r="AM116" s="30">
        <f t="shared" si="72"/>
        <v>4.6542606840614668E-2</v>
      </c>
      <c r="AN116" s="30">
        <f t="shared" si="73"/>
        <v>-8.4951761875515442E-10</v>
      </c>
      <c r="AO116" s="30">
        <f t="shared" si="74"/>
        <v>-1.0886528470955621E-18</v>
      </c>
      <c r="AP116" s="30">
        <f t="shared" si="75"/>
        <v>1.9454771068504889E-8</v>
      </c>
      <c r="AQ116" s="30">
        <f t="shared" si="77"/>
        <v>-2.677065331763118E-3</v>
      </c>
      <c r="AR116" s="30">
        <f t="shared" si="78"/>
        <v>4.0180077525379741E-2</v>
      </c>
      <c r="AS116" s="30">
        <f t="shared" si="79"/>
        <v>-8.4851236178104638E-10</v>
      </c>
      <c r="AT116" s="30">
        <f t="shared" si="80"/>
        <v>-1.0886528470955621E-18</v>
      </c>
      <c r="AU116" s="30">
        <f t="shared" si="76"/>
        <v>2.23310423432182E-8</v>
      </c>
    </row>
    <row r="117" spans="1:47" x14ac:dyDescent="0.3">
      <c r="A117" s="39">
        <v>194.03819444444525</v>
      </c>
      <c r="B117">
        <v>11.8</v>
      </c>
      <c r="C117">
        <v>7.65</v>
      </c>
      <c r="D117" s="39"/>
      <c r="E117" s="39"/>
      <c r="F117" s="39"/>
      <c r="G117" s="39">
        <v>194</v>
      </c>
      <c r="H117" s="40">
        <f t="shared" si="50"/>
        <v>0.11800000000000001</v>
      </c>
      <c r="I117" s="41">
        <f t="shared" si="51"/>
        <v>7.65</v>
      </c>
      <c r="J117" s="39">
        <f t="shared" si="90"/>
        <v>754.47866545219676</v>
      </c>
      <c r="K117">
        <v>0.114</v>
      </c>
      <c r="L117">
        <v>7.63</v>
      </c>
      <c r="M117" s="29">
        <f t="shared" si="89"/>
        <v>6.4285714285714293E-2</v>
      </c>
      <c r="N117" s="29">
        <f t="shared" si="89"/>
        <v>5.7142857142857148E-2</v>
      </c>
      <c r="O117" s="29">
        <f t="shared" si="89"/>
        <v>4.9999999999999996E-2</v>
      </c>
      <c r="P117" s="29">
        <f t="shared" si="89"/>
        <v>4.2857142857142858E-2</v>
      </c>
      <c r="Q117" s="54">
        <v>0.11799999999999999</v>
      </c>
      <c r="R117" s="54">
        <v>7.65</v>
      </c>
      <c r="S117" s="55">
        <f t="shared" si="52"/>
        <v>7.835721050365243</v>
      </c>
      <c r="T117" s="55">
        <f t="shared" si="53"/>
        <v>7.7881107556481135</v>
      </c>
      <c r="U117" s="55">
        <f t="shared" si="54"/>
        <v>7.734686229205133</v>
      </c>
      <c r="V117" s="55">
        <f t="shared" si="55"/>
        <v>7.674259021171177</v>
      </c>
      <c r="W117" s="55">
        <f t="shared" si="56"/>
        <v>7.8882558500818094</v>
      </c>
      <c r="X117" s="41">
        <f t="shared" si="57"/>
        <v>7.8700933705904381</v>
      </c>
      <c r="Y117" s="41">
        <f t="shared" si="58"/>
        <v>7.8228607178384859</v>
      </c>
      <c r="Z117" s="41">
        <f t="shared" si="59"/>
        <v>7.768892285200403</v>
      </c>
      <c r="AA117" s="41">
        <f t="shared" si="60"/>
        <v>7.7060788692038784</v>
      </c>
      <c r="AB117" s="30">
        <f t="shared" si="61"/>
        <v>-4.8571834174043526E-3</v>
      </c>
      <c r="AC117" s="30">
        <f t="shared" si="62"/>
        <v>5.9428530868309938E-2</v>
      </c>
      <c r="AD117" s="30">
        <f t="shared" si="63"/>
        <v>-7.9766606405020707E-10</v>
      </c>
      <c r="AE117" s="30">
        <f t="shared" si="64"/>
        <v>-1.0195320314069549E-18</v>
      </c>
      <c r="AF117" s="30">
        <f t="shared" si="65"/>
        <v>1.459751565349449E-8</v>
      </c>
      <c r="AG117" s="30">
        <f t="shared" si="66"/>
        <v>-4.3687145939780812E-3</v>
      </c>
      <c r="AH117" s="30">
        <f t="shared" si="67"/>
        <v>5.2774142548879063E-2</v>
      </c>
      <c r="AI117" s="30">
        <f t="shared" si="68"/>
        <v>-7.9703679430741208E-10</v>
      </c>
      <c r="AJ117" s="30">
        <f t="shared" si="69"/>
        <v>-1.0195320314069549E-18</v>
      </c>
      <c r="AK117" s="30">
        <f t="shared" si="70"/>
        <v>1.6288805755305647E-8</v>
      </c>
      <c r="AL117" s="30">
        <f t="shared" si="71"/>
        <v>-3.7696110195971225E-3</v>
      </c>
      <c r="AM117" s="30">
        <f t="shared" si="72"/>
        <v>4.6230388980402874E-2</v>
      </c>
      <c r="AN117" s="30">
        <f t="shared" si="73"/>
        <v>-7.9626499939629809E-10</v>
      </c>
      <c r="AO117" s="30">
        <f t="shared" si="74"/>
        <v>-1.0195320314069549E-18</v>
      </c>
      <c r="AP117" s="30">
        <f t="shared" si="75"/>
        <v>1.8421024102462327E-8</v>
      </c>
      <c r="AQ117" s="30">
        <f t="shared" si="77"/>
        <v>-3.0171068437832367E-3</v>
      </c>
      <c r="AR117" s="30">
        <f t="shared" si="78"/>
        <v>3.9840036013359621E-2</v>
      </c>
      <c r="AS117" s="30">
        <f t="shared" si="79"/>
        <v>-7.9529558622915866E-10</v>
      </c>
      <c r="AT117" s="30">
        <f t="shared" si="80"/>
        <v>-1.0195320314069549E-18</v>
      </c>
      <c r="AU117" s="30">
        <f t="shared" si="76"/>
        <v>2.1170980826191478E-8</v>
      </c>
    </row>
    <row r="118" spans="1:47" x14ac:dyDescent="0.3">
      <c r="A118" s="39">
        <v>195.05208333333576</v>
      </c>
      <c r="B118">
        <v>12.7</v>
      </c>
      <c r="C118">
        <v>7.65</v>
      </c>
      <c r="D118" s="39">
        <v>17.8</v>
      </c>
      <c r="E118" s="39"/>
      <c r="F118" s="39"/>
      <c r="G118" s="39">
        <v>195</v>
      </c>
      <c r="H118" s="40">
        <f t="shared" si="50"/>
        <v>0.127</v>
      </c>
      <c r="I118" s="41">
        <f t="shared" si="51"/>
        <v>7.65</v>
      </c>
      <c r="J118" s="39">
        <f t="shared" si="90"/>
        <v>745.42553436944729</v>
      </c>
      <c r="K118">
        <v>0.11600000000000001</v>
      </c>
      <c r="L118">
        <v>7.67</v>
      </c>
      <c r="M118" s="29">
        <f t="shared" si="89"/>
        <v>6.4285714285714293E-2</v>
      </c>
      <c r="N118" s="29">
        <f t="shared" si="89"/>
        <v>5.7142857142857148E-2</v>
      </c>
      <c r="O118" s="29">
        <f t="shared" si="89"/>
        <v>4.9999999999999996E-2</v>
      </c>
      <c r="P118" s="29">
        <f t="shared" si="89"/>
        <v>4.2857142857142858E-2</v>
      </c>
      <c r="Q118" s="54">
        <v>0.127</v>
      </c>
      <c r="R118" s="54">
        <v>7.65</v>
      </c>
      <c r="S118" s="55">
        <f t="shared" si="52"/>
        <v>7.8085217461318219</v>
      </c>
      <c r="T118" s="55">
        <f t="shared" si="53"/>
        <v>7.7611518025512751</v>
      </c>
      <c r="U118" s="55">
        <f t="shared" si="54"/>
        <v>7.7081156014471448</v>
      </c>
      <c r="V118" s="55">
        <f t="shared" si="55"/>
        <v>7.6482993233212886</v>
      </c>
      <c r="W118" s="55">
        <f t="shared" si="56"/>
        <v>7.8589118769943189</v>
      </c>
      <c r="X118" s="41">
        <f t="shared" si="57"/>
        <v>7.8406600684634284</v>
      </c>
      <c r="Y118" s="41">
        <f t="shared" si="58"/>
        <v>7.7932069428164441</v>
      </c>
      <c r="Z118" s="41">
        <f t="shared" si="59"/>
        <v>7.7390068436936836</v>
      </c>
      <c r="AA118" s="41">
        <f t="shared" si="60"/>
        <v>7.6759495869413099</v>
      </c>
      <c r="AB118" s="30">
        <f t="shared" si="61"/>
        <v>-4.5567001802245448E-3</v>
      </c>
      <c r="AC118" s="30">
        <f t="shared" si="62"/>
        <v>5.9729014105489746E-2</v>
      </c>
      <c r="AD118" s="30">
        <f t="shared" si="63"/>
        <v>-8.5764065476658676E-10</v>
      </c>
      <c r="AE118" s="30">
        <f t="shared" si="64"/>
        <v>-1.097292949056638E-18</v>
      </c>
      <c r="AF118" s="30">
        <f t="shared" si="65"/>
        <v>1.5540974715590115E-8</v>
      </c>
      <c r="AG118" s="30">
        <f t="shared" si="66"/>
        <v>-4.0449611488157884E-3</v>
      </c>
      <c r="AH118" s="30">
        <f t="shared" si="67"/>
        <v>5.3097895994041362E-2</v>
      </c>
      <c r="AI118" s="30">
        <f t="shared" si="68"/>
        <v>-8.5698140718879055E-10</v>
      </c>
      <c r="AJ118" s="30">
        <f t="shared" si="69"/>
        <v>-1.097292949056638E-18</v>
      </c>
      <c r="AK118" s="30">
        <f t="shared" si="70"/>
        <v>1.7331980727698789E-8</v>
      </c>
      <c r="AL118" s="30">
        <f t="shared" si="71"/>
        <v>-3.4189670555082861E-3</v>
      </c>
      <c r="AM118" s="30">
        <f t="shared" si="72"/>
        <v>4.6581032944491708E-2</v>
      </c>
      <c r="AN118" s="30">
        <f t="shared" si="73"/>
        <v>-8.5617497057872468E-10</v>
      </c>
      <c r="AO118" s="30">
        <f t="shared" si="74"/>
        <v>-1.097292949056638E-18</v>
      </c>
      <c r="AP118" s="30">
        <f t="shared" si="75"/>
        <v>1.9583233333710109E-8</v>
      </c>
      <c r="AQ118" s="30">
        <f t="shared" si="77"/>
        <v>-2.6352926417953925E-3</v>
      </c>
      <c r="AR118" s="30">
        <f t="shared" si="78"/>
        <v>4.0221850215347466E-2</v>
      </c>
      <c r="AS118" s="30">
        <f t="shared" si="79"/>
        <v>-8.5516540236658559E-10</v>
      </c>
      <c r="AT118" s="30">
        <f t="shared" si="80"/>
        <v>-1.097292949056638E-18</v>
      </c>
      <c r="AU118" s="30">
        <f t="shared" si="76"/>
        <v>2.2475050522793275E-8</v>
      </c>
    </row>
    <row r="119" spans="1:47" x14ac:dyDescent="0.3">
      <c r="A119" s="39">
        <v>196.04166666666424</v>
      </c>
      <c r="B119">
        <v>12.2</v>
      </c>
      <c r="C119">
        <v>7.63</v>
      </c>
      <c r="D119" s="39"/>
      <c r="E119" s="39">
        <v>723.15245569620265</v>
      </c>
      <c r="F119" s="39">
        <v>749.59235087719298</v>
      </c>
      <c r="G119" s="39">
        <v>196</v>
      </c>
      <c r="H119" s="40">
        <f t="shared" si="50"/>
        <v>0.122</v>
      </c>
      <c r="I119" s="41">
        <f t="shared" si="51"/>
        <v>7.63</v>
      </c>
      <c r="J119" s="42">
        <f>AVERAGE(E119:F119)</f>
        <v>736.37240328669782</v>
      </c>
      <c r="K119">
        <v>0.115</v>
      </c>
      <c r="L119">
        <v>7.65</v>
      </c>
      <c r="M119" s="29">
        <f t="shared" si="89"/>
        <v>6.4285714285714293E-2</v>
      </c>
      <c r="N119" s="29">
        <f t="shared" si="89"/>
        <v>5.7142857142857148E-2</v>
      </c>
      <c r="O119" s="29">
        <f t="shared" si="89"/>
        <v>4.9999999999999996E-2</v>
      </c>
      <c r="P119" s="29">
        <f t="shared" si="89"/>
        <v>4.2857142857142858E-2</v>
      </c>
      <c r="Q119" s="54">
        <v>0.122</v>
      </c>
      <c r="R119" s="54">
        <v>7.63</v>
      </c>
      <c r="S119" s="55">
        <f t="shared" si="52"/>
        <v>7.8233918962668456</v>
      </c>
      <c r="T119" s="55">
        <f t="shared" si="53"/>
        <v>7.7758880395206385</v>
      </c>
      <c r="U119" s="55">
        <f t="shared" si="54"/>
        <v>7.7226369840220848</v>
      </c>
      <c r="V119" s="55">
        <f t="shared" si="55"/>
        <v>7.6624845097582348</v>
      </c>
      <c r="W119" s="55">
        <f t="shared" si="56"/>
        <v>7.8749652468346181</v>
      </c>
      <c r="X119" s="41">
        <f t="shared" si="57"/>
        <v>7.8567617959172837</v>
      </c>
      <c r="Y119" s="41">
        <f t="shared" si="58"/>
        <v>7.8094279720424051</v>
      </c>
      <c r="Z119" s="41">
        <f t="shared" si="59"/>
        <v>7.7553531546599839</v>
      </c>
      <c r="AA119" s="41">
        <f t="shared" si="60"/>
        <v>7.6924276765295208</v>
      </c>
      <c r="AB119" s="30">
        <f t="shared" si="61"/>
        <v>-4.7226776692085564E-3</v>
      </c>
      <c r="AC119" s="30">
        <f t="shared" si="62"/>
        <v>5.9563036616505735E-2</v>
      </c>
      <c r="AD119" s="30">
        <f t="shared" si="63"/>
        <v>-8.2432020401904608E-10</v>
      </c>
      <c r="AE119" s="30">
        <f t="shared" si="64"/>
        <v>-1.0540924392512585E-18</v>
      </c>
      <c r="AF119" s="30">
        <f t="shared" si="65"/>
        <v>1.5017861809118655E-8</v>
      </c>
      <c r="AG119" s="30">
        <f t="shared" si="66"/>
        <v>-4.2236985242697549E-3</v>
      </c>
      <c r="AH119" s="30">
        <f t="shared" si="67"/>
        <v>5.2919158618587391E-2</v>
      </c>
      <c r="AI119" s="30">
        <f t="shared" si="68"/>
        <v>-8.2367739435927445E-10</v>
      </c>
      <c r="AJ119" s="30">
        <f t="shared" si="69"/>
        <v>-1.0540924392512585E-18</v>
      </c>
      <c r="AK119" s="30">
        <f t="shared" si="70"/>
        <v>1.6753747295022238E-8</v>
      </c>
      <c r="AL119" s="30">
        <f t="shared" si="71"/>
        <v>-3.6124234663823295E-3</v>
      </c>
      <c r="AM119" s="30">
        <f t="shared" si="72"/>
        <v>4.6387576533617664E-2</v>
      </c>
      <c r="AN119" s="30">
        <f t="shared" si="73"/>
        <v>-8.2288991953998986E-10</v>
      </c>
      <c r="AO119" s="30">
        <f t="shared" si="74"/>
        <v>-1.0540924392512585E-18</v>
      </c>
      <c r="AP119" s="30">
        <f t="shared" si="75"/>
        <v>1.8939260429689175E-8</v>
      </c>
      <c r="AQ119" s="30">
        <f t="shared" si="77"/>
        <v>-2.8457706566003896E-3</v>
      </c>
      <c r="AR119" s="30">
        <f t="shared" si="78"/>
        <v>4.0011372200542468E-2</v>
      </c>
      <c r="AS119" s="30">
        <f t="shared" si="79"/>
        <v>-8.21902279401484E-10</v>
      </c>
      <c r="AT119" s="30">
        <f t="shared" si="80"/>
        <v>-1.0540924392512585E-18</v>
      </c>
      <c r="AU119" s="30">
        <f t="shared" si="76"/>
        <v>2.1752816197100795E-8</v>
      </c>
    </row>
    <row r="120" spans="1:47" x14ac:dyDescent="0.3">
      <c r="A120" s="39">
        <v>197.05208333333576</v>
      </c>
      <c r="B120">
        <v>12.6</v>
      </c>
      <c r="C120">
        <v>7.56</v>
      </c>
      <c r="D120" s="39">
        <v>11.2</v>
      </c>
      <c r="E120" s="39"/>
      <c r="F120" s="39"/>
      <c r="G120" s="39">
        <v>197</v>
      </c>
      <c r="H120" s="40">
        <f t="shared" si="50"/>
        <v>0.126</v>
      </c>
      <c r="I120" s="41">
        <f t="shared" si="51"/>
        <v>7.56</v>
      </c>
      <c r="J120" s="39">
        <f>$J$119+($J$132-$J$119)*(G120-$G$119)/($G$132-$G$119)</f>
        <v>740.46847675552897</v>
      </c>
      <c r="K120">
        <v>0.121</v>
      </c>
      <c r="L120">
        <v>7.57</v>
      </c>
      <c r="M120" s="29">
        <f t="shared" si="89"/>
        <v>6.4285714285714293E-2</v>
      </c>
      <c r="N120" s="29">
        <f t="shared" si="89"/>
        <v>5.7142857142857148E-2</v>
      </c>
      <c r="O120" s="29">
        <f t="shared" si="89"/>
        <v>4.9999999999999996E-2</v>
      </c>
      <c r="P120" s="29">
        <f t="shared" si="89"/>
        <v>4.2857142857142858E-2</v>
      </c>
      <c r="Q120" s="54">
        <v>0.126</v>
      </c>
      <c r="R120" s="54">
        <v>7.56</v>
      </c>
      <c r="S120" s="55">
        <f t="shared" si="52"/>
        <v>7.8114496345195041</v>
      </c>
      <c r="T120" s="55">
        <f t="shared" si="53"/>
        <v>7.7640528535434878</v>
      </c>
      <c r="U120" s="55">
        <f t="shared" si="54"/>
        <v>7.7109738753341546</v>
      </c>
      <c r="V120" s="55">
        <f t="shared" si="55"/>
        <v>7.6510910049472445</v>
      </c>
      <c r="W120" s="55">
        <f t="shared" si="56"/>
        <v>7.862074788050224</v>
      </c>
      <c r="X120" s="41">
        <f t="shared" si="57"/>
        <v>7.8438324098902443</v>
      </c>
      <c r="Y120" s="41">
        <f t="shared" si="58"/>
        <v>7.7964025404493258</v>
      </c>
      <c r="Z120" s="41">
        <f t="shared" si="59"/>
        <v>7.7422268489551147</v>
      </c>
      <c r="AA120" s="41">
        <f t="shared" si="60"/>
        <v>7.6791952495141409</v>
      </c>
      <c r="AB120" s="30">
        <f t="shared" si="61"/>
        <v>-4.5897066910235637E-3</v>
      </c>
      <c r="AC120" s="30">
        <f t="shared" si="62"/>
        <v>5.969600759469073E-2</v>
      </c>
      <c r="AD120" s="30">
        <f t="shared" si="63"/>
        <v>-8.5097632115466342E-10</v>
      </c>
      <c r="AE120" s="30">
        <f t="shared" si="64"/>
        <v>-1.0886528470955621E-18</v>
      </c>
      <c r="AF120" s="30">
        <f t="shared" si="65"/>
        <v>1.5436554319068955E-8</v>
      </c>
      <c r="AG120" s="30">
        <f t="shared" si="66"/>
        <v>-4.0804866179380249E-3</v>
      </c>
      <c r="AH120" s="30">
        <f t="shared" si="67"/>
        <v>5.306237052491912E-2</v>
      </c>
      <c r="AI120" s="30">
        <f t="shared" si="68"/>
        <v>-8.5032031862379779E-10</v>
      </c>
      <c r="AJ120" s="30">
        <f t="shared" si="69"/>
        <v>-1.0886528470955621E-18</v>
      </c>
      <c r="AK120" s="30">
        <f t="shared" si="70"/>
        <v>1.7216590367075617E-8</v>
      </c>
      <c r="AL120" s="30">
        <f t="shared" si="71"/>
        <v>-3.4573931593853261E-3</v>
      </c>
      <c r="AM120" s="30">
        <f t="shared" si="72"/>
        <v>4.6542606840614668E-2</v>
      </c>
      <c r="AN120" s="30">
        <f t="shared" si="73"/>
        <v>-8.4951761875515442E-10</v>
      </c>
      <c r="AO120" s="30">
        <f t="shared" si="74"/>
        <v>-1.0886528470955621E-18</v>
      </c>
      <c r="AP120" s="30">
        <f t="shared" si="75"/>
        <v>1.9454771068504889E-8</v>
      </c>
      <c r="AQ120" s="30">
        <f t="shared" si="77"/>
        <v>-2.677065331763118E-3</v>
      </c>
      <c r="AR120" s="30">
        <f t="shared" si="78"/>
        <v>4.0180077525379741E-2</v>
      </c>
      <c r="AS120" s="30">
        <f t="shared" si="79"/>
        <v>-8.4851236178104638E-10</v>
      </c>
      <c r="AT120" s="30">
        <f t="shared" si="80"/>
        <v>-1.0886528470955621E-18</v>
      </c>
      <c r="AU120" s="30">
        <f t="shared" si="76"/>
        <v>2.23310423432182E-8</v>
      </c>
    </row>
    <row r="121" spans="1:47" x14ac:dyDescent="0.3">
      <c r="A121" s="39">
        <v>198.03472222221899</v>
      </c>
      <c r="B121">
        <v>13.2</v>
      </c>
      <c r="C121">
        <v>7.62</v>
      </c>
      <c r="D121" s="39"/>
      <c r="E121" s="39"/>
      <c r="F121" s="39"/>
      <c r="G121" s="39">
        <v>198</v>
      </c>
      <c r="H121" s="40">
        <f t="shared" si="50"/>
        <v>0.13200000000000001</v>
      </c>
      <c r="I121" s="41">
        <f t="shared" si="51"/>
        <v>7.62</v>
      </c>
      <c r="J121" s="39">
        <f t="shared" ref="J121:J131" si="91">$J$119+($J$132-$J$119)*(G121-$G$119)/($G$132-$G$119)</f>
        <v>744.56455022436012</v>
      </c>
      <c r="K121">
        <v>0.123</v>
      </c>
      <c r="L121">
        <v>7.64</v>
      </c>
      <c r="M121" s="29">
        <f t="shared" si="89"/>
        <v>6.4285714285714293E-2</v>
      </c>
      <c r="N121" s="29">
        <f t="shared" si="89"/>
        <v>5.7142857142857148E-2</v>
      </c>
      <c r="O121" s="29">
        <f t="shared" si="89"/>
        <v>4.9999999999999996E-2</v>
      </c>
      <c r="P121" s="29">
        <f t="shared" si="89"/>
        <v>4.2857142857142858E-2</v>
      </c>
      <c r="Q121" s="54">
        <v>0.13200000000000001</v>
      </c>
      <c r="R121" s="54">
        <v>7.62</v>
      </c>
      <c r="S121" s="55">
        <f t="shared" si="52"/>
        <v>7.7942112956252885</v>
      </c>
      <c r="T121" s="55">
        <f t="shared" si="53"/>
        <v>7.7469757654517402</v>
      </c>
      <c r="U121" s="55">
        <f t="shared" si="54"/>
        <v>7.6941518574091221</v>
      </c>
      <c r="V121" s="55">
        <f t="shared" si="55"/>
        <v>7.6346636612047272</v>
      </c>
      <c r="W121" s="55">
        <f t="shared" si="56"/>
        <v>7.8434381980851864</v>
      </c>
      <c r="X121" s="41">
        <f t="shared" si="57"/>
        <v>7.8251409368225895</v>
      </c>
      <c r="Y121" s="41">
        <f t="shared" si="58"/>
        <v>7.7775757830852585</v>
      </c>
      <c r="Z121" s="41">
        <f t="shared" si="59"/>
        <v>7.7232582064613675</v>
      </c>
      <c r="AA121" s="41">
        <f t="shared" si="60"/>
        <v>7.6600775661380478</v>
      </c>
      <c r="AB121" s="30">
        <f t="shared" si="61"/>
        <v>-4.393062040164793E-3</v>
      </c>
      <c r="AC121" s="30">
        <f t="shared" si="62"/>
        <v>5.9892652245549502E-2</v>
      </c>
      <c r="AD121" s="30">
        <f t="shared" si="63"/>
        <v>-8.9096411917933038E-10</v>
      </c>
      <c r="AE121" s="30">
        <f t="shared" si="64"/>
        <v>-1.1404934588620175E-18</v>
      </c>
      <c r="AF121" s="30">
        <f t="shared" si="65"/>
        <v>1.6061596242173637E-8</v>
      </c>
      <c r="AG121" s="30">
        <f t="shared" si="66"/>
        <v>-3.8689705338364739E-3</v>
      </c>
      <c r="AH121" s="30">
        <f t="shared" si="67"/>
        <v>5.3273886609020674E-2</v>
      </c>
      <c r="AI121" s="30">
        <f t="shared" si="68"/>
        <v>-8.9028895853125671E-10</v>
      </c>
      <c r="AJ121" s="30">
        <f t="shared" si="69"/>
        <v>-1.1404934588620175E-18</v>
      </c>
      <c r="AK121" s="30">
        <f t="shared" si="70"/>
        <v>1.7907057764072493E-8</v>
      </c>
      <c r="AL121" s="30">
        <f t="shared" si="71"/>
        <v>-3.228789258864577E-3</v>
      </c>
      <c r="AM121" s="30">
        <f t="shared" si="72"/>
        <v>4.6771210741135417E-2</v>
      </c>
      <c r="AN121" s="30">
        <f t="shared" si="73"/>
        <v>-8.8946424529077181E-10</v>
      </c>
      <c r="AO121" s="30">
        <f t="shared" si="74"/>
        <v>-1.1404934588620175E-18</v>
      </c>
      <c r="AP121" s="30">
        <f t="shared" si="75"/>
        <v>2.0223119241313519E-8</v>
      </c>
      <c r="AQ121" s="30">
        <f t="shared" si="77"/>
        <v>-2.4288030903344138E-3</v>
      </c>
      <c r="AR121" s="30">
        <f t="shared" si="78"/>
        <v>4.0428339766808444E-2</v>
      </c>
      <c r="AS121" s="30">
        <f t="shared" si="79"/>
        <v>-8.8843366346780218E-10</v>
      </c>
      <c r="AT121" s="30">
        <f t="shared" si="80"/>
        <v>-1.1404934588620175E-18</v>
      </c>
      <c r="AU121" s="30">
        <f t="shared" si="76"/>
        <v>2.3191900483659437E-8</v>
      </c>
    </row>
    <row r="122" spans="1:47" x14ac:dyDescent="0.3">
      <c r="A122" s="39">
        <v>199.03125</v>
      </c>
      <c r="B122">
        <v>13.3</v>
      </c>
      <c r="C122">
        <v>7.6</v>
      </c>
      <c r="D122" s="39"/>
      <c r="E122" s="39"/>
      <c r="F122" s="39"/>
      <c r="G122" s="39">
        <v>199</v>
      </c>
      <c r="H122" s="40">
        <f t="shared" si="50"/>
        <v>0.13300000000000001</v>
      </c>
      <c r="I122" s="41">
        <f t="shared" si="51"/>
        <v>7.6</v>
      </c>
      <c r="J122" s="39">
        <f t="shared" si="91"/>
        <v>748.66062369319127</v>
      </c>
      <c r="K122">
        <v>0.124</v>
      </c>
      <c r="L122">
        <v>7.57</v>
      </c>
      <c r="M122" s="29">
        <f t="shared" si="89"/>
        <v>6.4285714285714293E-2</v>
      </c>
      <c r="N122" s="29">
        <f t="shared" si="89"/>
        <v>5.7142857142857148E-2</v>
      </c>
      <c r="O122" s="29">
        <f t="shared" si="89"/>
        <v>4.9999999999999996E-2</v>
      </c>
      <c r="P122" s="29">
        <f t="shared" si="89"/>
        <v>4.2857142857142858E-2</v>
      </c>
      <c r="Q122" s="54">
        <v>0.13300000000000001</v>
      </c>
      <c r="R122" s="54">
        <v>7.6</v>
      </c>
      <c r="S122" s="55">
        <f t="shared" si="52"/>
        <v>7.7914127572640339</v>
      </c>
      <c r="T122" s="55">
        <f t="shared" si="53"/>
        <v>7.7442041316050769</v>
      </c>
      <c r="U122" s="55">
        <f t="shared" si="54"/>
        <v>7.6914223465393183</v>
      </c>
      <c r="V122" s="55">
        <f t="shared" si="55"/>
        <v>7.6319987890128962</v>
      </c>
      <c r="W122" s="55">
        <f t="shared" si="56"/>
        <v>7.8404093544532563</v>
      </c>
      <c r="X122" s="41">
        <f t="shared" si="57"/>
        <v>7.8221033281599821</v>
      </c>
      <c r="Y122" s="41">
        <f t="shared" si="58"/>
        <v>7.7745165830805334</v>
      </c>
      <c r="Z122" s="41">
        <f t="shared" si="59"/>
        <v>7.7201763833566082</v>
      </c>
      <c r="AA122" s="41">
        <f t="shared" si="60"/>
        <v>7.6569720032951789</v>
      </c>
      <c r="AB122" s="30">
        <f t="shared" si="61"/>
        <v>-4.3606101627112022E-3</v>
      </c>
      <c r="AC122" s="30">
        <f t="shared" si="62"/>
        <v>5.9925104123003094E-2</v>
      </c>
      <c r="AD122" s="30">
        <f t="shared" si="63"/>
        <v>-8.976291672974123E-10</v>
      </c>
      <c r="AE122" s="30">
        <f t="shared" si="64"/>
        <v>-1.1491335608230934E-18</v>
      </c>
      <c r="AF122" s="30">
        <f t="shared" si="65"/>
        <v>1.6165429308160414E-8</v>
      </c>
      <c r="AG122" s="30">
        <f t="shared" si="66"/>
        <v>-3.8340958936526788E-3</v>
      </c>
      <c r="AH122" s="30">
        <f t="shared" si="67"/>
        <v>5.3308761249204473E-2</v>
      </c>
      <c r="AI122" s="30">
        <f t="shared" si="68"/>
        <v>-8.9695088552633761E-10</v>
      </c>
      <c r="AJ122" s="30">
        <f t="shared" si="69"/>
        <v>-1.1491335608230934E-18</v>
      </c>
      <c r="AK122" s="30">
        <f t="shared" si="70"/>
        <v>1.8021704668639695E-8</v>
      </c>
      <c r="AL122" s="30">
        <f t="shared" si="71"/>
        <v>-3.1911393128551085E-3</v>
      </c>
      <c r="AM122" s="30">
        <f t="shared" si="72"/>
        <v>4.680886068714489E-2</v>
      </c>
      <c r="AN122" s="30">
        <f t="shared" si="73"/>
        <v>-8.9612259699936707E-10</v>
      </c>
      <c r="AO122" s="30">
        <f t="shared" si="74"/>
        <v>-1.1491335608230934E-18</v>
      </c>
      <c r="AP122" s="30">
        <f t="shared" si="75"/>
        <v>2.035062039945677E-8</v>
      </c>
      <c r="AQ122" s="30">
        <f t="shared" si="77"/>
        <v>-2.3879734136153367E-3</v>
      </c>
      <c r="AR122" s="30">
        <f t="shared" si="78"/>
        <v>4.046916944352752E-2</v>
      </c>
      <c r="AS122" s="30">
        <f t="shared" si="79"/>
        <v>-8.9508791888973615E-10</v>
      </c>
      <c r="AT122" s="30">
        <f t="shared" si="80"/>
        <v>-1.1491335608230934E-18</v>
      </c>
      <c r="AU122" s="30">
        <f t="shared" si="76"/>
        <v>2.3334645689065233E-8</v>
      </c>
    </row>
    <row r="123" spans="1:47" x14ac:dyDescent="0.3">
      <c r="A123" s="39">
        <v>200.04166666666424</v>
      </c>
      <c r="B123">
        <v>13.1</v>
      </c>
      <c r="C123">
        <v>7.67</v>
      </c>
      <c r="D123" s="39"/>
      <c r="E123" s="39"/>
      <c r="F123" s="39"/>
      <c r="G123" s="39">
        <v>200</v>
      </c>
      <c r="H123" s="40">
        <f t="shared" si="50"/>
        <v>0.13100000000000001</v>
      </c>
      <c r="I123" s="41">
        <f t="shared" si="51"/>
        <v>7.67</v>
      </c>
      <c r="J123" s="39">
        <f t="shared" si="91"/>
        <v>752.75669716202242</v>
      </c>
      <c r="K123">
        <v>0.123</v>
      </c>
      <c r="L123">
        <v>7.63</v>
      </c>
      <c r="M123" s="29">
        <f t="shared" si="89"/>
        <v>6.4285714285714293E-2</v>
      </c>
      <c r="N123" s="29">
        <f t="shared" si="89"/>
        <v>5.7142857142857148E-2</v>
      </c>
      <c r="O123" s="29">
        <f t="shared" si="89"/>
        <v>4.9999999999999996E-2</v>
      </c>
      <c r="P123" s="29">
        <f t="shared" si="89"/>
        <v>4.2857142857142858E-2</v>
      </c>
      <c r="Q123" s="54">
        <v>0.13100000000000001</v>
      </c>
      <c r="R123" s="54">
        <v>7.67</v>
      </c>
      <c r="S123" s="55">
        <f t="shared" si="52"/>
        <v>7.7970306017429216</v>
      </c>
      <c r="T123" s="55">
        <f t="shared" si="53"/>
        <v>7.7497681700560559</v>
      </c>
      <c r="U123" s="55">
        <f t="shared" si="54"/>
        <v>7.6969020240817967</v>
      </c>
      <c r="V123" s="55">
        <f t="shared" si="55"/>
        <v>7.6373488631053119</v>
      </c>
      <c r="W123" s="55">
        <f t="shared" si="56"/>
        <v>7.846488582793878</v>
      </c>
      <c r="X123" s="41">
        <f t="shared" si="57"/>
        <v>7.8282001924253297</v>
      </c>
      <c r="Y123" s="41">
        <f t="shared" si="58"/>
        <v>7.7806568947538883</v>
      </c>
      <c r="Z123" s="41">
        <f t="shared" si="59"/>
        <v>7.7263622247025712</v>
      </c>
      <c r="AA123" s="41">
        <f t="shared" si="60"/>
        <v>7.6632056284024923</v>
      </c>
      <c r="AB123" s="30">
        <f t="shared" si="61"/>
        <v>-4.4256052450257653E-3</v>
      </c>
      <c r="AC123" s="30">
        <f t="shared" si="62"/>
        <v>5.9860109040688531E-2</v>
      </c>
      <c r="AD123" s="30">
        <f t="shared" si="63"/>
        <v>-8.8429918871374009E-10</v>
      </c>
      <c r="AE123" s="30">
        <f t="shared" si="64"/>
        <v>-1.1318533569009416E-18</v>
      </c>
      <c r="AF123" s="30">
        <f t="shared" si="65"/>
        <v>1.5957667005792663E-8</v>
      </c>
      <c r="AG123" s="30">
        <f t="shared" si="66"/>
        <v>-3.9039522741645119E-3</v>
      </c>
      <c r="AH123" s="30">
        <f t="shared" si="67"/>
        <v>5.3238904868692635E-2</v>
      </c>
      <c r="AI123" s="30">
        <f t="shared" si="68"/>
        <v>-8.8362716950788873E-10</v>
      </c>
      <c r="AJ123" s="30">
        <f t="shared" si="69"/>
        <v>-1.1318533569009416E-18</v>
      </c>
      <c r="AK123" s="30">
        <f t="shared" si="70"/>
        <v>1.7792289235284244E-8</v>
      </c>
      <c r="AL123" s="30">
        <f t="shared" si="71"/>
        <v>-3.2665668138338994E-3</v>
      </c>
      <c r="AM123" s="30">
        <f t="shared" si="72"/>
        <v>4.6733433186166094E-2</v>
      </c>
      <c r="AN123" s="30">
        <f t="shared" si="73"/>
        <v>-8.8280605797436207E-10</v>
      </c>
      <c r="AO123" s="30">
        <f t="shared" si="74"/>
        <v>-1.1318533569009416E-18</v>
      </c>
      <c r="AP123" s="30">
        <f t="shared" si="75"/>
        <v>2.0095461108351495E-8</v>
      </c>
      <c r="AQ123" s="30">
        <f t="shared" si="77"/>
        <v>-2.4697876120716726E-3</v>
      </c>
      <c r="AR123" s="30">
        <f t="shared" si="78"/>
        <v>4.0387355245071185E-2</v>
      </c>
      <c r="AS123" s="30">
        <f t="shared" si="79"/>
        <v>-8.8177960752489347E-10</v>
      </c>
      <c r="AT123" s="30">
        <f t="shared" si="80"/>
        <v>-1.1318533569009416E-18</v>
      </c>
      <c r="AU123" s="30">
        <f t="shared" si="76"/>
        <v>2.30489495276199E-8</v>
      </c>
    </row>
    <row r="124" spans="1:47" x14ac:dyDescent="0.3">
      <c r="A124" s="39">
        <v>201.03819444444525</v>
      </c>
      <c r="B124">
        <v>12.6</v>
      </c>
      <c r="C124">
        <v>7.61</v>
      </c>
      <c r="D124" s="39"/>
      <c r="E124" s="39"/>
      <c r="F124" s="39"/>
      <c r="G124" s="39">
        <v>201</v>
      </c>
      <c r="H124" s="40">
        <f t="shared" si="50"/>
        <v>0.126</v>
      </c>
      <c r="I124" s="41">
        <f t="shared" si="51"/>
        <v>7.61</v>
      </c>
      <c r="J124" s="39">
        <f t="shared" si="91"/>
        <v>756.85277063085357</v>
      </c>
      <c r="K124">
        <v>0.11899999999999999</v>
      </c>
      <c r="L124">
        <v>7.63</v>
      </c>
      <c r="M124" s="29">
        <f t="shared" si="89"/>
        <v>6.4285714285714293E-2</v>
      </c>
      <c r="N124" s="29">
        <f t="shared" si="89"/>
        <v>5.7142857142857148E-2</v>
      </c>
      <c r="O124" s="29">
        <f t="shared" si="89"/>
        <v>4.9999999999999996E-2</v>
      </c>
      <c r="P124" s="29">
        <f t="shared" si="89"/>
        <v>4.2857142857142858E-2</v>
      </c>
      <c r="Q124" s="54">
        <v>0.126</v>
      </c>
      <c r="R124" s="54">
        <v>7.61</v>
      </c>
      <c r="S124" s="55">
        <f t="shared" si="52"/>
        <v>7.8114496345195041</v>
      </c>
      <c r="T124" s="55">
        <f t="shared" si="53"/>
        <v>7.7640528535434878</v>
      </c>
      <c r="U124" s="55">
        <f t="shared" si="54"/>
        <v>7.7109738753341546</v>
      </c>
      <c r="V124" s="55">
        <f t="shared" si="55"/>
        <v>7.6510910049472445</v>
      </c>
      <c r="W124" s="55">
        <f t="shared" si="56"/>
        <v>7.862074788050224</v>
      </c>
      <c r="X124" s="41">
        <f t="shared" si="57"/>
        <v>7.8438324098902443</v>
      </c>
      <c r="Y124" s="41">
        <f t="shared" si="58"/>
        <v>7.7964025404493258</v>
      </c>
      <c r="Z124" s="41">
        <f t="shared" si="59"/>
        <v>7.7422268489551147</v>
      </c>
      <c r="AA124" s="41">
        <f t="shared" si="60"/>
        <v>7.6791952495141409</v>
      </c>
      <c r="AB124" s="30">
        <f t="shared" si="61"/>
        <v>-4.5897066910235637E-3</v>
      </c>
      <c r="AC124" s="30">
        <f t="shared" si="62"/>
        <v>5.969600759469073E-2</v>
      </c>
      <c r="AD124" s="30">
        <f t="shared" si="63"/>
        <v>-8.5097632115466342E-10</v>
      </c>
      <c r="AE124" s="30">
        <f t="shared" si="64"/>
        <v>-1.0886528470955621E-18</v>
      </c>
      <c r="AF124" s="30">
        <f t="shared" si="65"/>
        <v>1.5436554319068955E-8</v>
      </c>
      <c r="AG124" s="30">
        <f t="shared" si="66"/>
        <v>-4.0804866179380249E-3</v>
      </c>
      <c r="AH124" s="30">
        <f t="shared" si="67"/>
        <v>5.306237052491912E-2</v>
      </c>
      <c r="AI124" s="30">
        <f t="shared" si="68"/>
        <v>-8.5032031862379779E-10</v>
      </c>
      <c r="AJ124" s="30">
        <f t="shared" si="69"/>
        <v>-1.0886528470955621E-18</v>
      </c>
      <c r="AK124" s="30">
        <f t="shared" si="70"/>
        <v>1.7216590367075617E-8</v>
      </c>
      <c r="AL124" s="30">
        <f t="shared" si="71"/>
        <v>-3.4573931593853261E-3</v>
      </c>
      <c r="AM124" s="30">
        <f t="shared" si="72"/>
        <v>4.6542606840614668E-2</v>
      </c>
      <c r="AN124" s="30">
        <f t="shared" si="73"/>
        <v>-8.4951761875515442E-10</v>
      </c>
      <c r="AO124" s="30">
        <f t="shared" si="74"/>
        <v>-1.0886528470955621E-18</v>
      </c>
      <c r="AP124" s="30">
        <f t="shared" si="75"/>
        <v>1.9454771068504889E-8</v>
      </c>
      <c r="AQ124" s="30">
        <f t="shared" si="77"/>
        <v>-2.677065331763118E-3</v>
      </c>
      <c r="AR124" s="30">
        <f t="shared" si="78"/>
        <v>4.0180077525379741E-2</v>
      </c>
      <c r="AS124" s="30">
        <f t="shared" si="79"/>
        <v>-8.4851236178104638E-10</v>
      </c>
      <c r="AT124" s="30">
        <f t="shared" si="80"/>
        <v>-1.0886528470955621E-18</v>
      </c>
      <c r="AU124" s="30">
        <f t="shared" si="76"/>
        <v>2.23310423432182E-8</v>
      </c>
    </row>
    <row r="125" spans="1:47" x14ac:dyDescent="0.3">
      <c r="A125" s="39">
        <v>202.03472222221899</v>
      </c>
      <c r="B125">
        <v>12.5</v>
      </c>
      <c r="C125">
        <v>7.59</v>
      </c>
      <c r="D125" s="39"/>
      <c r="E125" s="39"/>
      <c r="F125" s="39"/>
      <c r="G125" s="39">
        <v>202</v>
      </c>
      <c r="H125" s="40">
        <f t="shared" si="50"/>
        <v>0.125</v>
      </c>
      <c r="I125" s="41">
        <f t="shared" si="51"/>
        <v>7.59</v>
      </c>
      <c r="J125" s="39">
        <f t="shared" si="91"/>
        <v>760.94884409968472</v>
      </c>
      <c r="K125">
        <v>0.121</v>
      </c>
      <c r="L125">
        <v>7.6</v>
      </c>
      <c r="M125" s="29">
        <f t="shared" si="89"/>
        <v>6.4285714285714293E-2</v>
      </c>
      <c r="N125" s="29">
        <f t="shared" si="89"/>
        <v>5.7142857142857148E-2</v>
      </c>
      <c r="O125" s="29">
        <f t="shared" si="89"/>
        <v>4.9999999999999996E-2</v>
      </c>
      <c r="P125" s="29">
        <f t="shared" si="89"/>
        <v>4.2857142857142858E-2</v>
      </c>
      <c r="Q125" s="54">
        <v>0.125</v>
      </c>
      <c r="R125" s="54">
        <v>7.59</v>
      </c>
      <c r="S125" s="55">
        <f t="shared" si="52"/>
        <v>7.8144002386390792</v>
      </c>
      <c r="T125" s="55">
        <f t="shared" si="53"/>
        <v>7.7669766437374319</v>
      </c>
      <c r="U125" s="55">
        <f t="shared" si="54"/>
        <v>7.7138547885267865</v>
      </c>
      <c r="V125" s="55">
        <f t="shared" si="55"/>
        <v>7.653905001660136</v>
      </c>
      <c r="W125" s="55">
        <f t="shared" si="56"/>
        <v>7.8652612198020435</v>
      </c>
      <c r="X125" s="41">
        <f t="shared" si="57"/>
        <v>7.8470283903007463</v>
      </c>
      <c r="Y125" s="41">
        <f t="shared" si="58"/>
        <v>7.7996220733248611</v>
      </c>
      <c r="Z125" s="41">
        <f t="shared" si="59"/>
        <v>7.7454711074426479</v>
      </c>
      <c r="AA125" s="41">
        <f t="shared" si="60"/>
        <v>7.6824655075016466</v>
      </c>
      <c r="AB125" s="30">
        <f t="shared" si="61"/>
        <v>-4.6228072274354633E-3</v>
      </c>
      <c r="AC125" s="30">
        <f t="shared" si="62"/>
        <v>5.9662907058278827E-2</v>
      </c>
      <c r="AD125" s="30">
        <f t="shared" si="63"/>
        <v>-8.4431210867119374E-10</v>
      </c>
      <c r="AE125" s="30">
        <f t="shared" si="64"/>
        <v>-1.0800127451344862E-18</v>
      </c>
      <c r="AF125" s="30">
        <f t="shared" si="65"/>
        <v>1.5332033565596975E-8</v>
      </c>
      <c r="AG125" s="30">
        <f t="shared" si="66"/>
        <v>-4.1161225143149741E-3</v>
      </c>
      <c r="AH125" s="30">
        <f t="shared" si="67"/>
        <v>5.3026734628542176E-2</v>
      </c>
      <c r="AI125" s="30">
        <f t="shared" si="68"/>
        <v>-8.4365937231666659E-10</v>
      </c>
      <c r="AJ125" s="30">
        <f t="shared" si="69"/>
        <v>-1.0800127451344862E-18</v>
      </c>
      <c r="AK125" s="30">
        <f t="shared" si="70"/>
        <v>1.710107281814133E-8</v>
      </c>
      <c r="AL125" s="30">
        <f t="shared" si="71"/>
        <v>-3.495951118451478E-3</v>
      </c>
      <c r="AM125" s="30">
        <f t="shared" si="72"/>
        <v>4.6504048881548521E-2</v>
      </c>
      <c r="AN125" s="30">
        <f t="shared" si="73"/>
        <v>-8.4286043679397246E-10</v>
      </c>
      <c r="AO125" s="30">
        <f t="shared" si="74"/>
        <v>-1.0800127451344862E-18</v>
      </c>
      <c r="AP125" s="30">
        <f t="shared" si="75"/>
        <v>1.9326144013767875E-8</v>
      </c>
      <c r="AQ125" s="30">
        <f t="shared" si="77"/>
        <v>-2.7189985036997614E-3</v>
      </c>
      <c r="AR125" s="30">
        <f t="shared" si="78"/>
        <v>4.0138144353443095E-2</v>
      </c>
      <c r="AS125" s="30">
        <f t="shared" si="79"/>
        <v>-8.4185952793633182E-10</v>
      </c>
      <c r="AT125" s="30">
        <f t="shared" si="80"/>
        <v>-1.0800127451344862E-18</v>
      </c>
      <c r="AU125" s="30">
        <f t="shared" si="76"/>
        <v>2.2186816850637952E-8</v>
      </c>
    </row>
    <row r="126" spans="1:47" x14ac:dyDescent="0.3">
      <c r="A126" s="39">
        <v>203.03125</v>
      </c>
      <c r="B126">
        <v>11.8</v>
      </c>
      <c r="C126">
        <v>7.63</v>
      </c>
      <c r="D126" s="39"/>
      <c r="E126" s="39"/>
      <c r="F126" s="39"/>
      <c r="G126" s="39">
        <v>203</v>
      </c>
      <c r="H126" s="40">
        <f t="shared" si="50"/>
        <v>0.11800000000000001</v>
      </c>
      <c r="I126" s="41">
        <f t="shared" si="51"/>
        <v>7.63</v>
      </c>
      <c r="J126" s="39">
        <f t="shared" si="91"/>
        <v>765.04491756851598</v>
      </c>
      <c r="K126">
        <v>0.113</v>
      </c>
      <c r="L126">
        <v>7.61</v>
      </c>
      <c r="M126" s="29">
        <f t="shared" si="89"/>
        <v>6.4285714285714293E-2</v>
      </c>
      <c r="N126" s="29">
        <f t="shared" si="89"/>
        <v>5.7142857142857148E-2</v>
      </c>
      <c r="O126" s="29">
        <f t="shared" si="89"/>
        <v>4.9999999999999996E-2</v>
      </c>
      <c r="P126" s="29">
        <f t="shared" si="89"/>
        <v>4.2857142857142858E-2</v>
      </c>
      <c r="Q126" s="54">
        <v>0.11799999999999999</v>
      </c>
      <c r="R126" s="54">
        <v>7.63</v>
      </c>
      <c r="S126" s="55">
        <f t="shared" si="52"/>
        <v>7.835721050365243</v>
      </c>
      <c r="T126" s="55">
        <f t="shared" si="53"/>
        <v>7.7881107556481135</v>
      </c>
      <c r="U126" s="55">
        <f t="shared" si="54"/>
        <v>7.734686229205133</v>
      </c>
      <c r="V126" s="55">
        <f t="shared" si="55"/>
        <v>7.674259021171177</v>
      </c>
      <c r="W126" s="55">
        <f t="shared" si="56"/>
        <v>7.8882558500818094</v>
      </c>
      <c r="X126" s="41">
        <f t="shared" si="57"/>
        <v>7.8700933705904381</v>
      </c>
      <c r="Y126" s="41">
        <f t="shared" si="58"/>
        <v>7.8228607178384859</v>
      </c>
      <c r="Z126" s="41">
        <f t="shared" si="59"/>
        <v>7.768892285200403</v>
      </c>
      <c r="AA126" s="41">
        <f t="shared" si="60"/>
        <v>7.7060788692038784</v>
      </c>
      <c r="AB126" s="30">
        <f t="shared" si="61"/>
        <v>-4.8571834174043526E-3</v>
      </c>
      <c r="AC126" s="30">
        <f t="shared" si="62"/>
        <v>5.9428530868309938E-2</v>
      </c>
      <c r="AD126" s="30">
        <f t="shared" si="63"/>
        <v>-7.9766606405020707E-10</v>
      </c>
      <c r="AE126" s="30">
        <f t="shared" si="64"/>
        <v>-1.0195320314069549E-18</v>
      </c>
      <c r="AF126" s="30">
        <f t="shared" si="65"/>
        <v>1.459751565349449E-8</v>
      </c>
      <c r="AG126" s="30">
        <f t="shared" si="66"/>
        <v>-4.3687145939780812E-3</v>
      </c>
      <c r="AH126" s="30">
        <f t="shared" si="67"/>
        <v>5.2774142548879063E-2</v>
      </c>
      <c r="AI126" s="30">
        <f t="shared" si="68"/>
        <v>-7.9703679430741208E-10</v>
      </c>
      <c r="AJ126" s="30">
        <f t="shared" si="69"/>
        <v>-1.0195320314069549E-18</v>
      </c>
      <c r="AK126" s="30">
        <f t="shared" si="70"/>
        <v>1.6288805755305647E-8</v>
      </c>
      <c r="AL126" s="30">
        <f t="shared" si="71"/>
        <v>-3.7696110195971225E-3</v>
      </c>
      <c r="AM126" s="30">
        <f t="shared" si="72"/>
        <v>4.6230388980402874E-2</v>
      </c>
      <c r="AN126" s="30">
        <f t="shared" si="73"/>
        <v>-7.9626499939629809E-10</v>
      </c>
      <c r="AO126" s="30">
        <f t="shared" si="74"/>
        <v>-1.0195320314069549E-18</v>
      </c>
      <c r="AP126" s="30">
        <f t="shared" si="75"/>
        <v>1.8421024102462327E-8</v>
      </c>
      <c r="AQ126" s="30">
        <f t="shared" si="77"/>
        <v>-3.0171068437832367E-3</v>
      </c>
      <c r="AR126" s="30">
        <f t="shared" si="78"/>
        <v>3.9840036013359621E-2</v>
      </c>
      <c r="AS126" s="30">
        <f t="shared" si="79"/>
        <v>-7.9529558622915866E-10</v>
      </c>
      <c r="AT126" s="30">
        <f t="shared" si="80"/>
        <v>-1.0195320314069549E-18</v>
      </c>
      <c r="AU126" s="30">
        <f t="shared" si="76"/>
        <v>2.1170980826191478E-8</v>
      </c>
    </row>
    <row r="127" spans="1:47" x14ac:dyDescent="0.3">
      <c r="A127" s="39">
        <v>204.04166666666424</v>
      </c>
      <c r="B127">
        <v>11.4</v>
      </c>
      <c r="C127">
        <v>7.66</v>
      </c>
      <c r="D127" s="39"/>
      <c r="E127" s="39"/>
      <c r="F127" s="39"/>
      <c r="G127" s="39">
        <v>204</v>
      </c>
      <c r="H127" s="40">
        <f t="shared" si="50"/>
        <v>0.114</v>
      </c>
      <c r="I127" s="41">
        <f t="shared" si="51"/>
        <v>7.66</v>
      </c>
      <c r="J127" s="39">
        <f t="shared" si="91"/>
        <v>769.14099103734713</v>
      </c>
      <c r="K127">
        <v>0.105</v>
      </c>
      <c r="L127">
        <v>7.62</v>
      </c>
      <c r="M127" s="29">
        <f t="shared" si="89"/>
        <v>6.4285714285714293E-2</v>
      </c>
      <c r="N127" s="29">
        <f t="shared" si="89"/>
        <v>5.7142857142857148E-2</v>
      </c>
      <c r="O127" s="29">
        <f t="shared" si="89"/>
        <v>4.9999999999999996E-2</v>
      </c>
      <c r="P127" s="29">
        <f t="shared" si="89"/>
        <v>4.2857142857142858E-2</v>
      </c>
      <c r="Q127" s="54">
        <v>0.114</v>
      </c>
      <c r="R127" s="54">
        <v>7.66</v>
      </c>
      <c r="S127" s="55">
        <f t="shared" si="52"/>
        <v>7.848462675065889</v>
      </c>
      <c r="T127" s="55">
        <f t="shared" si="53"/>
        <v>7.8007468785346497</v>
      </c>
      <c r="U127" s="55">
        <f t="shared" si="54"/>
        <v>7.74714772888131</v>
      </c>
      <c r="V127" s="55">
        <f t="shared" si="55"/>
        <v>7.6864407472786853</v>
      </c>
      <c r="W127" s="55">
        <f t="shared" si="56"/>
        <v>7.9019725781391124</v>
      </c>
      <c r="X127" s="41">
        <f t="shared" si="57"/>
        <v>7.8838532812451954</v>
      </c>
      <c r="Y127" s="41">
        <f t="shared" si="58"/>
        <v>7.8367273503203148</v>
      </c>
      <c r="Z127" s="41">
        <f t="shared" si="59"/>
        <v>7.7828712804661437</v>
      </c>
      <c r="AA127" s="41">
        <f t="shared" si="60"/>
        <v>7.7201763833566082</v>
      </c>
      <c r="AB127" s="30">
        <f t="shared" si="61"/>
        <v>-4.9932555199139854E-3</v>
      </c>
      <c r="AC127" s="30">
        <f t="shared" si="62"/>
        <v>5.9292458765800304E-2</v>
      </c>
      <c r="AD127" s="30">
        <f t="shared" si="63"/>
        <v>-7.7101394193661074E-10</v>
      </c>
      <c r="AE127" s="30">
        <f t="shared" si="64"/>
        <v>-9.8497162356265146E-19</v>
      </c>
      <c r="AF127" s="30">
        <f t="shared" si="65"/>
        <v>1.4175465355959423E-8</v>
      </c>
      <c r="AG127" s="30">
        <f t="shared" si="66"/>
        <v>-4.515573563671757E-3</v>
      </c>
      <c r="AH127" s="30">
        <f t="shared" si="67"/>
        <v>5.2627283579185391E-2</v>
      </c>
      <c r="AI127" s="30">
        <f t="shared" si="68"/>
        <v>-7.7039856837062985E-10</v>
      </c>
      <c r="AJ127" s="30">
        <f t="shared" si="69"/>
        <v>-9.8497162356265146E-19</v>
      </c>
      <c r="AK127" s="30">
        <f t="shared" si="70"/>
        <v>1.5821699125593408E-8</v>
      </c>
      <c r="AL127" s="30">
        <f t="shared" si="71"/>
        <v>-3.9290051030250782E-3</v>
      </c>
      <c r="AM127" s="30">
        <f t="shared" si="72"/>
        <v>4.6070994896974915E-2</v>
      </c>
      <c r="AN127" s="30">
        <f t="shared" si="73"/>
        <v>-7.6964292181416437E-10</v>
      </c>
      <c r="AO127" s="30">
        <f t="shared" si="74"/>
        <v>-9.8497162356265146E-19</v>
      </c>
      <c r="AP127" s="30">
        <f t="shared" si="75"/>
        <v>1.7899968681380488E-8</v>
      </c>
      <c r="AQ127" s="30">
        <f t="shared" si="77"/>
        <v>-3.1911393128551085E-3</v>
      </c>
      <c r="AR127" s="30">
        <f t="shared" si="78"/>
        <v>3.9666003544287752E-2</v>
      </c>
      <c r="AS127" s="30">
        <f t="shared" si="79"/>
        <v>-7.6869236654076828E-10</v>
      </c>
      <c r="AT127" s="30">
        <f t="shared" si="80"/>
        <v>-9.8497162356265146E-19</v>
      </c>
      <c r="AU127" s="30">
        <f t="shared" si="76"/>
        <v>2.0585397270838305E-8</v>
      </c>
    </row>
    <row r="128" spans="1:47" x14ac:dyDescent="0.3">
      <c r="A128" s="39">
        <v>205.04861111110949</v>
      </c>
      <c r="B128">
        <v>11.2</v>
      </c>
      <c r="C128">
        <v>7.65</v>
      </c>
      <c r="D128" s="39"/>
      <c r="E128" s="39"/>
      <c r="F128" s="39"/>
      <c r="G128" s="39">
        <v>205</v>
      </c>
      <c r="H128" s="40">
        <f t="shared" si="50"/>
        <v>0.11199999999999999</v>
      </c>
      <c r="I128" s="41">
        <f t="shared" si="51"/>
        <v>7.65</v>
      </c>
      <c r="J128" s="39">
        <f t="shared" si="91"/>
        <v>773.23706450617829</v>
      </c>
      <c r="K128">
        <v>0.108</v>
      </c>
      <c r="L128">
        <v>7.61</v>
      </c>
      <c r="M128" s="29">
        <f t="shared" si="89"/>
        <v>6.4285714285714293E-2</v>
      </c>
      <c r="N128" s="29">
        <f t="shared" si="89"/>
        <v>5.7142857142857148E-2</v>
      </c>
      <c r="O128" s="29">
        <f t="shared" si="89"/>
        <v>4.9999999999999996E-2</v>
      </c>
      <c r="P128" s="29">
        <f t="shared" si="89"/>
        <v>4.2857142857142858E-2</v>
      </c>
      <c r="Q128" s="54">
        <v>0.112</v>
      </c>
      <c r="R128" s="54">
        <v>7.65</v>
      </c>
      <c r="S128" s="55">
        <f t="shared" si="52"/>
        <v>7.8549968607657146</v>
      </c>
      <c r="T128" s="55">
        <f t="shared" si="53"/>
        <v>7.8072287696705791</v>
      </c>
      <c r="U128" s="55">
        <f t="shared" si="54"/>
        <v>7.7535419641267183</v>
      </c>
      <c r="V128" s="55">
        <f t="shared" si="55"/>
        <v>7.6926932451842847</v>
      </c>
      <c r="W128" s="55">
        <f t="shared" si="56"/>
        <v>7.9089995714950581</v>
      </c>
      <c r="X128" s="41">
        <f t="shared" si="57"/>
        <v>7.8909027523696169</v>
      </c>
      <c r="Y128" s="41">
        <f t="shared" si="58"/>
        <v>7.8438324098902443</v>
      </c>
      <c r="Z128" s="41">
        <f t="shared" si="59"/>
        <v>7.790034924028058</v>
      </c>
      <c r="AA128" s="41">
        <f t="shared" si="60"/>
        <v>7.7274018855425899</v>
      </c>
      <c r="AB128" s="30">
        <f t="shared" si="61"/>
        <v>-5.0618892178822227E-3</v>
      </c>
      <c r="AC128" s="30">
        <f t="shared" si="62"/>
        <v>5.9223825067832067E-2</v>
      </c>
      <c r="AD128" s="30">
        <f t="shared" si="63"/>
        <v>-7.5768865079792321E-10</v>
      </c>
      <c r="AE128" s="30">
        <f t="shared" si="64"/>
        <v>-9.6769141964049966E-19</v>
      </c>
      <c r="AF128" s="30">
        <f t="shared" si="65"/>
        <v>1.3963784545373405E-8</v>
      </c>
      <c r="AG128" s="30">
        <f t="shared" si="66"/>
        <v>-4.5897066910235637E-3</v>
      </c>
      <c r="AH128" s="30">
        <f t="shared" si="67"/>
        <v>5.2553150451833584E-2</v>
      </c>
      <c r="AI128" s="30">
        <f t="shared" si="68"/>
        <v>-7.5708036186938019E-10</v>
      </c>
      <c r="AJ128" s="30">
        <f t="shared" si="69"/>
        <v>-9.6769141964049966E-19</v>
      </c>
      <c r="AK128" s="30">
        <f t="shared" si="70"/>
        <v>1.5587312067361238E-8</v>
      </c>
      <c r="AL128" s="30">
        <f t="shared" si="71"/>
        <v>-4.0095455394464309E-3</v>
      </c>
      <c r="AM128" s="30">
        <f t="shared" si="72"/>
        <v>4.5990454460553568E-2</v>
      </c>
      <c r="AN128" s="30">
        <f t="shared" si="73"/>
        <v>-7.5633296952595118E-10</v>
      </c>
      <c r="AO128" s="30">
        <f t="shared" si="74"/>
        <v>-9.6769141964049966E-19</v>
      </c>
      <c r="AP128" s="30">
        <f t="shared" si="75"/>
        <v>1.7638353239383332E-8</v>
      </c>
      <c r="AQ128" s="30">
        <f t="shared" si="77"/>
        <v>-3.279187809126049E-3</v>
      </c>
      <c r="AR128" s="30">
        <f t="shared" si="78"/>
        <v>3.9577955048016811E-2</v>
      </c>
      <c r="AS128" s="30">
        <f t="shared" si="79"/>
        <v>-7.5539208650729037E-10</v>
      </c>
      <c r="AT128" s="30">
        <f t="shared" si="80"/>
        <v>-9.6769141964049966E-19</v>
      </c>
      <c r="AU128" s="30">
        <f t="shared" si="76"/>
        <v>2.0291154366877676E-8</v>
      </c>
    </row>
    <row r="129" spans="1:47" x14ac:dyDescent="0.3">
      <c r="A129" s="39">
        <v>206.03472222221899</v>
      </c>
      <c r="B129">
        <v>10.8</v>
      </c>
      <c r="C129">
        <v>7.66</v>
      </c>
      <c r="D129" s="39">
        <v>43.7</v>
      </c>
      <c r="E129" s="39"/>
      <c r="F129" s="39"/>
      <c r="G129" s="39">
        <v>206</v>
      </c>
      <c r="H129" s="40">
        <f t="shared" si="50"/>
        <v>0.10800000000000001</v>
      </c>
      <c r="I129" s="41">
        <f t="shared" si="51"/>
        <v>7.66</v>
      </c>
      <c r="J129" s="39">
        <f t="shared" si="91"/>
        <v>777.33313797500944</v>
      </c>
      <c r="K129">
        <v>0.105</v>
      </c>
      <c r="L129">
        <v>7.64</v>
      </c>
      <c r="M129" s="29">
        <f t="shared" ref="M129:P144" si="92">M128</f>
        <v>6.4285714285714293E-2</v>
      </c>
      <c r="N129" s="29">
        <f t="shared" si="92"/>
        <v>5.7142857142857148E-2</v>
      </c>
      <c r="O129" s="29">
        <f t="shared" si="92"/>
        <v>4.9999999999999996E-2</v>
      </c>
      <c r="P129" s="29">
        <f t="shared" si="92"/>
        <v>4.2857142857142858E-2</v>
      </c>
      <c r="Q129" s="54">
        <v>0.108</v>
      </c>
      <c r="R129" s="54">
        <v>7.66</v>
      </c>
      <c r="S129" s="55">
        <f t="shared" si="52"/>
        <v>7.8684109561628972</v>
      </c>
      <c r="T129" s="55">
        <f t="shared" si="53"/>
        <v>7.8205394267145545</v>
      </c>
      <c r="U129" s="55">
        <f t="shared" si="54"/>
        <v>7.7666768250241152</v>
      </c>
      <c r="V129" s="55">
        <f t="shared" si="55"/>
        <v>7.7055410355352407</v>
      </c>
      <c r="W129" s="55">
        <f t="shared" si="56"/>
        <v>7.9234100888234931</v>
      </c>
      <c r="X129" s="41">
        <f t="shared" si="57"/>
        <v>7.9053601242613833</v>
      </c>
      <c r="Y129" s="41">
        <f t="shared" si="58"/>
        <v>7.8584057355771337</v>
      </c>
      <c r="Z129" s="41">
        <f t="shared" si="59"/>
        <v>7.8047305780983773</v>
      </c>
      <c r="AA129" s="41">
        <f t="shared" si="60"/>
        <v>7.7422268489551147</v>
      </c>
      <c r="AB129" s="30">
        <f t="shared" si="61"/>
        <v>-5.2003733000217768E-3</v>
      </c>
      <c r="AC129" s="30">
        <f t="shared" si="62"/>
        <v>5.9085340985692514E-2</v>
      </c>
      <c r="AD129" s="30">
        <f t="shared" si="63"/>
        <v>-7.310396359160037E-10</v>
      </c>
      <c r="AE129" s="30">
        <f t="shared" si="64"/>
        <v>-9.3313101179619606E-19</v>
      </c>
      <c r="AF129" s="30">
        <f t="shared" si="65"/>
        <v>1.3539076552724366E-8</v>
      </c>
      <c r="AG129" s="30">
        <f t="shared" si="66"/>
        <v>-4.7394063204606041E-3</v>
      </c>
      <c r="AH129" s="30">
        <f t="shared" si="67"/>
        <v>5.2403450822396544E-2</v>
      </c>
      <c r="AI129" s="30">
        <f t="shared" si="68"/>
        <v>-7.3044579541123871E-10</v>
      </c>
      <c r="AJ129" s="30">
        <f t="shared" si="69"/>
        <v>-9.3313101179619606E-19</v>
      </c>
      <c r="AK129" s="30">
        <f t="shared" si="70"/>
        <v>1.5116824575106661E-8</v>
      </c>
      <c r="AL129" s="30">
        <f t="shared" si="71"/>
        <v>-4.1723462681477249E-3</v>
      </c>
      <c r="AM129" s="30">
        <f t="shared" si="72"/>
        <v>4.5827653731852269E-2</v>
      </c>
      <c r="AN129" s="30">
        <f t="shared" si="73"/>
        <v>-7.2971528055306351E-10</v>
      </c>
      <c r="AO129" s="30">
        <f t="shared" si="74"/>
        <v>-9.3313101179619606E-19</v>
      </c>
      <c r="AP129" s="30">
        <f t="shared" si="75"/>
        <v>1.7112882758352943E-8</v>
      </c>
      <c r="AQ129" s="30">
        <f t="shared" si="77"/>
        <v>-3.4573931593853261E-3</v>
      </c>
      <c r="AR129" s="30">
        <f t="shared" si="78"/>
        <v>3.939974969775753E-2</v>
      </c>
      <c r="AS129" s="30">
        <f t="shared" si="79"/>
        <v>-7.2879424253121878E-10</v>
      </c>
      <c r="AT129" s="30">
        <f t="shared" si="80"/>
        <v>-9.3313101179619606E-19</v>
      </c>
      <c r="AU129" s="30">
        <f t="shared" si="76"/>
        <v>1.9699670605458745E-8</v>
      </c>
    </row>
    <row r="130" spans="1:47" x14ac:dyDescent="0.3">
      <c r="A130" s="39">
        <v>207.03958333333139</v>
      </c>
      <c r="B130">
        <v>11.1</v>
      </c>
      <c r="C130">
        <v>7.66</v>
      </c>
      <c r="D130" s="39"/>
      <c r="E130" s="39"/>
      <c r="F130" s="39"/>
      <c r="G130" s="39">
        <v>207</v>
      </c>
      <c r="H130" s="40">
        <f t="shared" si="50"/>
        <v>0.111</v>
      </c>
      <c r="I130" s="41">
        <f t="shared" si="51"/>
        <v>7.66</v>
      </c>
      <c r="J130" s="39">
        <f t="shared" si="91"/>
        <v>781.42921144384059</v>
      </c>
      <c r="K130">
        <v>0.107</v>
      </c>
      <c r="L130">
        <v>7.66</v>
      </c>
      <c r="M130" s="29">
        <f t="shared" si="92"/>
        <v>6.4285714285714293E-2</v>
      </c>
      <c r="N130" s="29">
        <f t="shared" si="92"/>
        <v>5.7142857142857148E-2</v>
      </c>
      <c r="O130" s="29">
        <f t="shared" si="92"/>
        <v>4.9999999999999996E-2</v>
      </c>
      <c r="P130" s="29">
        <f t="shared" si="92"/>
        <v>4.2857142857142858E-2</v>
      </c>
      <c r="Q130" s="54">
        <v>0.111</v>
      </c>
      <c r="R130" s="54">
        <v>7.66</v>
      </c>
      <c r="S130" s="55">
        <f t="shared" si="52"/>
        <v>7.8583064255391903</v>
      </c>
      <c r="T130" s="55">
        <f t="shared" si="53"/>
        <v>7.810512321521057</v>
      </c>
      <c r="U130" s="55">
        <f t="shared" si="54"/>
        <v>7.756781619243994</v>
      </c>
      <c r="V130" s="55">
        <f t="shared" si="55"/>
        <v>7.6958615776521775</v>
      </c>
      <c r="W130" s="55">
        <f t="shared" si="56"/>
        <v>7.9125568793917207</v>
      </c>
      <c r="X130" s="41">
        <f t="shared" si="57"/>
        <v>7.8944715315675245</v>
      </c>
      <c r="Y130" s="41">
        <f t="shared" si="58"/>
        <v>7.8474295677517869</v>
      </c>
      <c r="Z130" s="41">
        <f t="shared" si="59"/>
        <v>7.7936620049361123</v>
      </c>
      <c r="AA130" s="41">
        <f t="shared" si="60"/>
        <v>7.7310605792395242</v>
      </c>
      <c r="AB130" s="30">
        <f t="shared" si="61"/>
        <v>-5.0963573332076925E-3</v>
      </c>
      <c r="AC130" s="30">
        <f t="shared" si="62"/>
        <v>5.91893569525066E-2</v>
      </c>
      <c r="AD130" s="30">
        <f t="shared" si="63"/>
        <v>-7.5102620009737588E-10</v>
      </c>
      <c r="AE130" s="30">
        <f t="shared" si="64"/>
        <v>-9.5905131767942376E-19</v>
      </c>
      <c r="AF130" s="30">
        <f t="shared" si="65"/>
        <v>1.3857777194465754E-8</v>
      </c>
      <c r="AG130" s="30">
        <f t="shared" si="66"/>
        <v>-4.626951428794387E-3</v>
      </c>
      <c r="AH130" s="30">
        <f t="shared" si="67"/>
        <v>5.2515905714062762E-2</v>
      </c>
      <c r="AI130" s="30">
        <f t="shared" si="68"/>
        <v>-7.5042148815145337E-10</v>
      </c>
      <c r="AJ130" s="30">
        <f t="shared" si="69"/>
        <v>-9.5905131767942376E-19</v>
      </c>
      <c r="AK130" s="30">
        <f t="shared" si="70"/>
        <v>1.5469906131120745E-8</v>
      </c>
      <c r="AL130" s="30">
        <f t="shared" si="71"/>
        <v>-4.0500294765479575E-3</v>
      </c>
      <c r="AM130" s="30">
        <f t="shared" si="72"/>
        <v>4.5949970523452038E-2</v>
      </c>
      <c r="AN130" s="30">
        <f t="shared" si="73"/>
        <v>-7.4967826870510995E-10</v>
      </c>
      <c r="AO130" s="30">
        <f t="shared" si="74"/>
        <v>-9.5905131767942376E-19</v>
      </c>
      <c r="AP130" s="30">
        <f t="shared" si="75"/>
        <v>1.7507268032719313E-8</v>
      </c>
      <c r="AQ130" s="30">
        <f t="shared" si="77"/>
        <v>-3.3234739284375464E-3</v>
      </c>
      <c r="AR130" s="30">
        <f t="shared" si="78"/>
        <v>3.9533668928705308E-2</v>
      </c>
      <c r="AS130" s="30">
        <f t="shared" si="79"/>
        <v>-7.4874228384597653E-10</v>
      </c>
      <c r="AT130" s="30">
        <f t="shared" si="80"/>
        <v>-9.5905131767942376E-19</v>
      </c>
      <c r="AU130" s="30">
        <f t="shared" si="76"/>
        <v>2.0143661849476137E-8</v>
      </c>
    </row>
    <row r="131" spans="1:47" x14ac:dyDescent="0.3">
      <c r="A131" s="39">
        <v>208.04166666666424</v>
      </c>
      <c r="B131">
        <v>11.3</v>
      </c>
      <c r="C131">
        <v>7.65</v>
      </c>
      <c r="D131" s="39"/>
      <c r="E131" s="39"/>
      <c r="F131" s="39"/>
      <c r="G131" s="39">
        <v>208</v>
      </c>
      <c r="H131" s="40">
        <f t="shared" si="50"/>
        <v>0.113</v>
      </c>
      <c r="I131" s="41">
        <f t="shared" si="51"/>
        <v>7.65</v>
      </c>
      <c r="J131" s="39">
        <f t="shared" si="91"/>
        <v>785.52528491267174</v>
      </c>
      <c r="K131">
        <v>0.106</v>
      </c>
      <c r="L131">
        <v>7.66</v>
      </c>
      <c r="M131" s="29">
        <f t="shared" si="92"/>
        <v>6.4285714285714293E-2</v>
      </c>
      <c r="N131" s="29">
        <f t="shared" si="92"/>
        <v>5.7142857142857148E-2</v>
      </c>
      <c r="O131" s="29">
        <f t="shared" si="92"/>
        <v>4.9999999999999996E-2</v>
      </c>
      <c r="P131" s="29">
        <f t="shared" si="92"/>
        <v>4.2857142857142858E-2</v>
      </c>
      <c r="Q131" s="54">
        <v>0.113</v>
      </c>
      <c r="R131" s="54">
        <v>7.65</v>
      </c>
      <c r="S131" s="55">
        <f t="shared" si="52"/>
        <v>7.8517157706076492</v>
      </c>
      <c r="T131" s="55">
        <f t="shared" si="53"/>
        <v>7.8039737840243921</v>
      </c>
      <c r="U131" s="55">
        <f t="shared" si="54"/>
        <v>7.7503308310901753</v>
      </c>
      <c r="V131" s="55">
        <f t="shared" si="55"/>
        <v>7.6895531330519988</v>
      </c>
      <c r="W131" s="55">
        <f t="shared" si="56"/>
        <v>7.9054716335599089</v>
      </c>
      <c r="X131" s="41">
        <f t="shared" si="57"/>
        <v>7.8873634991421149</v>
      </c>
      <c r="Y131" s="41">
        <f t="shared" si="58"/>
        <v>7.8402651703432547</v>
      </c>
      <c r="Z131" s="41">
        <f t="shared" si="59"/>
        <v>7.7864381851341333</v>
      </c>
      <c r="AA131" s="41">
        <f t="shared" si="60"/>
        <v>7.7237739928364952</v>
      </c>
      <c r="AB131" s="30">
        <f t="shared" si="61"/>
        <v>-5.0275221260742565E-3</v>
      </c>
      <c r="AC131" s="30">
        <f t="shared" si="62"/>
        <v>5.9258192159640038E-2</v>
      </c>
      <c r="AD131" s="30">
        <f t="shared" si="63"/>
        <v>-7.6435123164197177E-10</v>
      </c>
      <c r="AE131" s="30">
        <f t="shared" si="64"/>
        <v>-9.7633152160157556E-19</v>
      </c>
      <c r="AF131" s="30">
        <f t="shared" si="65"/>
        <v>1.4069680304989138E-8</v>
      </c>
      <c r="AG131" s="30">
        <f t="shared" si="66"/>
        <v>-4.5525809545500576E-3</v>
      </c>
      <c r="AH131" s="30">
        <f t="shared" si="67"/>
        <v>5.259027618830709E-2</v>
      </c>
      <c r="AI131" s="30">
        <f t="shared" si="68"/>
        <v>-7.6373938889067507E-10</v>
      </c>
      <c r="AJ131" s="30">
        <f t="shared" si="69"/>
        <v>-9.7633152160157556E-19</v>
      </c>
      <c r="AK131" s="30">
        <f t="shared" si="70"/>
        <v>1.5704576013831933E-8</v>
      </c>
      <c r="AL131" s="30">
        <f t="shared" si="71"/>
        <v>-3.9692043585437811E-3</v>
      </c>
      <c r="AM131" s="30">
        <f t="shared" si="72"/>
        <v>4.6030795641456214E-2</v>
      </c>
      <c r="AN131" s="30">
        <f t="shared" si="73"/>
        <v>-7.6298785425240174E-10</v>
      </c>
      <c r="AO131" s="30">
        <f t="shared" si="74"/>
        <v>-9.7633152160157556E-19</v>
      </c>
      <c r="AP131" s="30">
        <f t="shared" si="75"/>
        <v>1.7769252917626999E-8</v>
      </c>
      <c r="AQ131" s="30">
        <f t="shared" si="77"/>
        <v>-3.2350766376809592E-3</v>
      </c>
      <c r="AR131" s="30">
        <f t="shared" si="78"/>
        <v>3.9622066219461897E-2</v>
      </c>
      <c r="AS131" s="30">
        <f t="shared" si="79"/>
        <v>-7.6204211454511467E-10</v>
      </c>
      <c r="AT131" s="30">
        <f t="shared" si="80"/>
        <v>-9.7633152160157556E-19</v>
      </c>
      <c r="AU131" s="30">
        <f t="shared" si="76"/>
        <v>2.0438398704411606E-8</v>
      </c>
    </row>
    <row r="132" spans="1:47" x14ac:dyDescent="0.3">
      <c r="A132" s="39">
        <v>209.04166666666424</v>
      </c>
      <c r="B132">
        <v>11.3</v>
      </c>
      <c r="C132">
        <v>7.66</v>
      </c>
      <c r="D132" s="39">
        <v>33.9</v>
      </c>
      <c r="E132" s="39">
        <v>704.15771676300596</v>
      </c>
      <c r="F132" s="39">
        <v>875.08499999999992</v>
      </c>
      <c r="G132" s="39">
        <v>209</v>
      </c>
      <c r="H132" s="40">
        <f t="shared" si="50"/>
        <v>0.113</v>
      </c>
      <c r="I132" s="41">
        <f t="shared" si="51"/>
        <v>7.66</v>
      </c>
      <c r="J132" s="42">
        <f>AVERAGE(E132:F132)</f>
        <v>789.62135838150289</v>
      </c>
      <c r="K132">
        <v>0.106</v>
      </c>
      <c r="L132">
        <v>7.66</v>
      </c>
      <c r="M132" s="29">
        <f t="shared" si="92"/>
        <v>6.4285714285714293E-2</v>
      </c>
      <c r="N132" s="29">
        <f t="shared" si="92"/>
        <v>5.7142857142857148E-2</v>
      </c>
      <c r="O132" s="29">
        <f t="shared" si="92"/>
        <v>4.9999999999999996E-2</v>
      </c>
      <c r="P132" s="29">
        <f t="shared" si="92"/>
        <v>4.2857142857142858E-2</v>
      </c>
      <c r="Q132" s="54">
        <v>0.113</v>
      </c>
      <c r="R132" s="54">
        <v>7.66</v>
      </c>
      <c r="S132" s="55">
        <f t="shared" si="52"/>
        <v>7.8517157706076492</v>
      </c>
      <c r="T132" s="55">
        <f t="shared" si="53"/>
        <v>7.8039737840243921</v>
      </c>
      <c r="U132" s="55">
        <f t="shared" si="54"/>
        <v>7.7503308310901753</v>
      </c>
      <c r="V132" s="55">
        <f t="shared" si="55"/>
        <v>7.6895531330519988</v>
      </c>
      <c r="W132" s="55">
        <f t="shared" si="56"/>
        <v>7.9054716335599089</v>
      </c>
      <c r="X132" s="41">
        <f t="shared" si="57"/>
        <v>7.8873634991421149</v>
      </c>
      <c r="Y132" s="41">
        <f t="shared" si="58"/>
        <v>7.8402651703432547</v>
      </c>
      <c r="Z132" s="41">
        <f t="shared" si="59"/>
        <v>7.7864381851341333</v>
      </c>
      <c r="AA132" s="41">
        <f t="shared" si="60"/>
        <v>7.7237739928364952</v>
      </c>
      <c r="AB132" s="30">
        <f t="shared" si="61"/>
        <v>-5.0275221260742565E-3</v>
      </c>
      <c r="AC132" s="30">
        <f t="shared" si="62"/>
        <v>5.9258192159640038E-2</v>
      </c>
      <c r="AD132" s="30">
        <f t="shared" si="63"/>
        <v>-7.6435123164197177E-10</v>
      </c>
      <c r="AE132" s="30">
        <f t="shared" si="64"/>
        <v>-9.7633152160157556E-19</v>
      </c>
      <c r="AF132" s="30">
        <f t="shared" si="65"/>
        <v>1.4069680304989138E-8</v>
      </c>
      <c r="AG132" s="30">
        <f t="shared" si="66"/>
        <v>-4.5525809545500576E-3</v>
      </c>
      <c r="AH132" s="30">
        <f t="shared" si="67"/>
        <v>5.259027618830709E-2</v>
      </c>
      <c r="AI132" s="30">
        <f t="shared" si="68"/>
        <v>-7.6373938889067507E-10</v>
      </c>
      <c r="AJ132" s="30">
        <f t="shared" si="69"/>
        <v>-9.7633152160157556E-19</v>
      </c>
      <c r="AK132" s="30">
        <f t="shared" si="70"/>
        <v>1.5704576013831933E-8</v>
      </c>
      <c r="AL132" s="30">
        <f t="shared" si="71"/>
        <v>-3.9692043585437811E-3</v>
      </c>
      <c r="AM132" s="30">
        <f t="shared" si="72"/>
        <v>4.6030795641456214E-2</v>
      </c>
      <c r="AN132" s="30">
        <f t="shared" si="73"/>
        <v>-7.6298785425240174E-10</v>
      </c>
      <c r="AO132" s="30">
        <f t="shared" si="74"/>
        <v>-9.7633152160157556E-19</v>
      </c>
      <c r="AP132" s="30">
        <f t="shared" si="75"/>
        <v>1.7769252917626999E-8</v>
      </c>
      <c r="AQ132" s="30">
        <f t="shared" si="77"/>
        <v>-3.2350766376809592E-3</v>
      </c>
      <c r="AR132" s="30">
        <f t="shared" si="78"/>
        <v>3.9622066219461897E-2</v>
      </c>
      <c r="AS132" s="30">
        <f t="shared" si="79"/>
        <v>-7.6204211454511467E-10</v>
      </c>
      <c r="AT132" s="30">
        <f t="shared" si="80"/>
        <v>-9.7633152160157556E-19</v>
      </c>
      <c r="AU132" s="30">
        <f t="shared" si="76"/>
        <v>2.0438398704411606E-8</v>
      </c>
    </row>
    <row r="133" spans="1:47" x14ac:dyDescent="0.3">
      <c r="A133" s="39">
        <v>210.05208333333576</v>
      </c>
      <c r="B133">
        <v>11.3</v>
      </c>
      <c r="C133">
        <v>7.66</v>
      </c>
      <c r="D133" s="39"/>
      <c r="E133" s="39"/>
      <c r="F133" s="39"/>
      <c r="G133" s="39">
        <v>210</v>
      </c>
      <c r="H133" s="40">
        <f t="shared" si="50"/>
        <v>0.113</v>
      </c>
      <c r="I133" s="41">
        <f t="shared" si="51"/>
        <v>7.66</v>
      </c>
      <c r="J133" s="39">
        <f>$J$132+($J$140-$J$132)*(G133-$G$132)/($G$140-$G$132)</f>
        <v>782.26237532361336</v>
      </c>
      <c r="K133">
        <v>0.107</v>
      </c>
      <c r="L133">
        <v>7.65</v>
      </c>
      <c r="M133" s="29">
        <f t="shared" si="92"/>
        <v>6.4285714285714293E-2</v>
      </c>
      <c r="N133" s="29">
        <f t="shared" si="92"/>
        <v>5.7142857142857148E-2</v>
      </c>
      <c r="O133" s="29">
        <f t="shared" si="92"/>
        <v>4.9999999999999996E-2</v>
      </c>
      <c r="P133" s="29">
        <f t="shared" si="92"/>
        <v>4.2857142857142858E-2</v>
      </c>
      <c r="Q133" s="54">
        <v>0.113</v>
      </c>
      <c r="R133" s="54">
        <v>7.66</v>
      </c>
      <c r="S133" s="55">
        <f t="shared" si="52"/>
        <v>7.8517157706076492</v>
      </c>
      <c r="T133" s="55">
        <f t="shared" si="53"/>
        <v>7.8039737840243921</v>
      </c>
      <c r="U133" s="55">
        <f t="shared" si="54"/>
        <v>7.7503308310901753</v>
      </c>
      <c r="V133" s="55">
        <f t="shared" si="55"/>
        <v>7.6895531330519988</v>
      </c>
      <c r="W133" s="55">
        <f t="shared" si="56"/>
        <v>7.9054716335599089</v>
      </c>
      <c r="X133" s="41">
        <f t="shared" si="57"/>
        <v>7.8873634991421149</v>
      </c>
      <c r="Y133" s="41">
        <f t="shared" si="58"/>
        <v>7.8402651703432547</v>
      </c>
      <c r="Z133" s="41">
        <f t="shared" si="59"/>
        <v>7.7864381851341333</v>
      </c>
      <c r="AA133" s="41">
        <f t="shared" si="60"/>
        <v>7.7237739928364952</v>
      </c>
      <c r="AB133" s="30">
        <f t="shared" si="61"/>
        <v>-5.0275221260742565E-3</v>
      </c>
      <c r="AC133" s="30">
        <f t="shared" si="62"/>
        <v>5.9258192159640038E-2</v>
      </c>
      <c r="AD133" s="30">
        <f t="shared" si="63"/>
        <v>-7.6435123164197177E-10</v>
      </c>
      <c r="AE133" s="30">
        <f t="shared" si="64"/>
        <v>-9.7633152160157556E-19</v>
      </c>
      <c r="AF133" s="30">
        <f t="shared" si="65"/>
        <v>1.4069680304989138E-8</v>
      </c>
      <c r="AG133" s="30">
        <f t="shared" si="66"/>
        <v>-4.5525809545500576E-3</v>
      </c>
      <c r="AH133" s="30">
        <f t="shared" si="67"/>
        <v>5.259027618830709E-2</v>
      </c>
      <c r="AI133" s="30">
        <f t="shared" si="68"/>
        <v>-7.6373938889067507E-10</v>
      </c>
      <c r="AJ133" s="30">
        <f t="shared" si="69"/>
        <v>-9.7633152160157556E-19</v>
      </c>
      <c r="AK133" s="30">
        <f t="shared" si="70"/>
        <v>1.5704576013831933E-8</v>
      </c>
      <c r="AL133" s="30">
        <f t="shared" si="71"/>
        <v>-3.9692043585437811E-3</v>
      </c>
      <c r="AM133" s="30">
        <f t="shared" si="72"/>
        <v>4.6030795641456214E-2</v>
      </c>
      <c r="AN133" s="30">
        <f t="shared" si="73"/>
        <v>-7.6298785425240174E-10</v>
      </c>
      <c r="AO133" s="30">
        <f t="shared" si="74"/>
        <v>-9.7633152160157556E-19</v>
      </c>
      <c r="AP133" s="30">
        <f t="shared" si="75"/>
        <v>1.7769252917626999E-8</v>
      </c>
      <c r="AQ133" s="30">
        <f t="shared" si="77"/>
        <v>-3.2350766376809592E-3</v>
      </c>
      <c r="AR133" s="30">
        <f t="shared" si="78"/>
        <v>3.9622066219461897E-2</v>
      </c>
      <c r="AS133" s="30">
        <f t="shared" si="79"/>
        <v>-7.6204211454511467E-10</v>
      </c>
      <c r="AT133" s="30">
        <f t="shared" si="80"/>
        <v>-9.7633152160157556E-19</v>
      </c>
      <c r="AU133" s="30">
        <f t="shared" si="76"/>
        <v>2.0438398704411606E-8</v>
      </c>
    </row>
    <row r="134" spans="1:47" x14ac:dyDescent="0.3">
      <c r="A134" s="39">
        <v>211.04513888889051</v>
      </c>
      <c r="B134">
        <v>11.3</v>
      </c>
      <c r="C134">
        <v>7.72</v>
      </c>
      <c r="D134" s="39">
        <v>16</v>
      </c>
      <c r="E134" s="39"/>
      <c r="F134" s="39"/>
      <c r="G134" s="39">
        <v>211</v>
      </c>
      <c r="H134" s="40">
        <f t="shared" ref="H134:H197" si="93">B134/100</f>
        <v>0.113</v>
      </c>
      <c r="I134" s="41">
        <f t="shared" ref="I134:I197" si="94">C134</f>
        <v>7.72</v>
      </c>
      <c r="J134" s="39">
        <f t="shared" ref="J134:J139" si="95">$J$132+($J$140-$J$132)*(G134-$G$132)/($G$140-$G$132)</f>
        <v>774.90339226572382</v>
      </c>
      <c r="K134">
        <v>0.10100000000000001</v>
      </c>
      <c r="L134">
        <v>7.7</v>
      </c>
      <c r="M134" s="29">
        <f t="shared" si="92"/>
        <v>6.4285714285714293E-2</v>
      </c>
      <c r="N134" s="29">
        <f t="shared" si="92"/>
        <v>5.7142857142857148E-2</v>
      </c>
      <c r="O134" s="29">
        <f t="shared" si="92"/>
        <v>4.9999999999999996E-2</v>
      </c>
      <c r="P134" s="29">
        <f t="shared" si="92"/>
        <v>4.2857142857142858E-2</v>
      </c>
      <c r="Q134" s="54">
        <v>0.113</v>
      </c>
      <c r="R134" s="54">
        <v>7.72</v>
      </c>
      <c r="S134" s="55">
        <f t="shared" ref="S134:S197" si="96">-LOG10(AF134)</f>
        <v>7.8517157706076492</v>
      </c>
      <c r="T134" s="55">
        <f t="shared" ref="T134:T197" si="97">-LOG10(AK134)</f>
        <v>7.8039737840243921</v>
      </c>
      <c r="U134" s="55">
        <f t="shared" ref="U134:U197" si="98">-LOG10(AP134)</f>
        <v>7.7503308310901753</v>
      </c>
      <c r="V134" s="55">
        <f t="shared" ref="V134:V197" si="99">-LOG10(AU134)</f>
        <v>7.6895531330519988</v>
      </c>
      <c r="W134" s="55">
        <f t="shared" ref="W134:W197" si="100">-LOG10(($S$1*Q134+($S$1*$S$1*Q134*Q134+4*$S$1*Q134*10^(-8.89))^0.5)/2)</f>
        <v>7.9054716335599089</v>
      </c>
      <c r="X134" s="41">
        <f t="shared" ref="X134:X197" si="101">-LOG10(($BE$15*$Q134+(($BE$15*$Q134)^2-4*$M134*(-$BE$15*$Q134*10^(-8.89)))^0.5)/(2*$M134))</f>
        <v>7.8873634991421149</v>
      </c>
      <c r="Y134" s="41">
        <f t="shared" ref="Y134:Y197" si="102">-LOG10(($BE$15*$Q134+(($BE$15*$Q134)^2-4*$N134*(-$BE$15*$Q134*10^(-8.89)))^0.5)/(2*$N134))</f>
        <v>7.8402651703432547</v>
      </c>
      <c r="Z134" s="41">
        <f t="shared" ref="Z134:Z197" si="103">-LOG10(($BE$15*$Q134+(($BE$15*$Q134)^2-4*$O134*(-$BE$15*$Q134*10^(-8.89)))^0.5)/(2*$O134))</f>
        <v>7.7864381851341333</v>
      </c>
      <c r="AA134" s="41">
        <f t="shared" ref="AA134:AA197" si="104">-LOG10(($BE$15*$Q134+(($BE$15*$Q134)^2-4*$P134*(-$BE$15*$Q134*10^(-8.89)))^0.5)/(2*$P134))</f>
        <v>7.7237739928364952</v>
      </c>
      <c r="AB134" s="30">
        <f t="shared" ref="AB134:AB197" si="105">$AZ$10*(1/($AY$4/10^(-X134)+1)-1/($AY$4/10^(-$AX$16)+1))</f>
        <v>-5.0275221260742565E-3</v>
      </c>
      <c r="AC134" s="30">
        <f t="shared" ref="AC134:AC197" si="106">M134+AB134</f>
        <v>5.9258192159640038E-2</v>
      </c>
      <c r="AD134" s="30">
        <f t="shared" ref="AD134:AD197" si="107">AB134*10^(-8.89)-$BE$15*Q134</f>
        <v>-7.6435123164197177E-10</v>
      </c>
      <c r="AE134" s="30">
        <f t="shared" ref="AE134:AE197" si="108">-$BE$15*Q134*10^(-8.89)</f>
        <v>-9.7633152160157556E-19</v>
      </c>
      <c r="AF134" s="30">
        <f t="shared" ref="AF134:AF197" si="109">(-AD134+(AD134*AD134-4*AC134*AE134)^0.5)/(2*AC134)</f>
        <v>1.4069680304989138E-8</v>
      </c>
      <c r="AG134" s="30">
        <f t="shared" ref="AG134:AG197" si="110">$AZ$10*(1/($AY$4/10^(-Y134)+1)-1/($AY$4/10^(-$AX$16)+1))</f>
        <v>-4.5525809545500576E-3</v>
      </c>
      <c r="AH134" s="30">
        <f t="shared" ref="AH134:AH197" si="111">N134+AG134</f>
        <v>5.259027618830709E-2</v>
      </c>
      <c r="AI134" s="30">
        <f t="shared" ref="AI134:AI197" si="112">AG134*10^(-8.89)-$BE$15*Q134</f>
        <v>-7.6373938889067507E-10</v>
      </c>
      <c r="AJ134" s="30">
        <f t="shared" ref="AJ134:AJ197" si="113">-$BE$15*Q134*10^(-8.89)</f>
        <v>-9.7633152160157556E-19</v>
      </c>
      <c r="AK134" s="30">
        <f t="shared" ref="AK134:AK197" si="114">(-AI134+(AI134*AI134-4*AH134*AJ134)^0.5)/(2*AH134)</f>
        <v>1.5704576013831933E-8</v>
      </c>
      <c r="AL134" s="30">
        <f t="shared" ref="AL134:AL197" si="115">$AZ$10*(1/($AY$4/10^(-Z134)+1)-1/($AY$4/10^(-$AX$16)+1))</f>
        <v>-3.9692043585437811E-3</v>
      </c>
      <c r="AM134" s="30">
        <f t="shared" ref="AM134:AM197" si="116">O134+AL134</f>
        <v>4.6030795641456214E-2</v>
      </c>
      <c r="AN134" s="30">
        <f t="shared" ref="AN134:AN197" si="117">AL134*10^(-8.89)-$BE$15*Q134</f>
        <v>-7.6298785425240174E-10</v>
      </c>
      <c r="AO134" s="30">
        <f t="shared" ref="AO134:AO197" si="118">-$BE$15*Q134*10^(-8.89)</f>
        <v>-9.7633152160157556E-19</v>
      </c>
      <c r="AP134" s="30">
        <f t="shared" ref="AP134:AP197" si="119">(-AN134+(AN134*AN134-4*AM134*AO134)^0.5)/(2*AM134)</f>
        <v>1.7769252917626999E-8</v>
      </c>
      <c r="AQ134" s="30">
        <f t="shared" si="77"/>
        <v>-3.2350766376809592E-3</v>
      </c>
      <c r="AR134" s="30">
        <f t="shared" si="78"/>
        <v>3.9622066219461897E-2</v>
      </c>
      <c r="AS134" s="30">
        <f t="shared" si="79"/>
        <v>-7.6204211454511467E-10</v>
      </c>
      <c r="AT134" s="30">
        <f t="shared" si="80"/>
        <v>-9.7633152160157556E-19</v>
      </c>
      <c r="AU134" s="30">
        <f t="shared" ref="AU134:AU197" si="120">(-AS134+(AS134*AS134-4*AR134*AT134)^0.5)/(2*AR134)</f>
        <v>2.0438398704411606E-8</v>
      </c>
    </row>
    <row r="135" spans="1:47" x14ac:dyDescent="0.3">
      <c r="A135" s="39">
        <v>212.05138888888905</v>
      </c>
      <c r="B135">
        <v>11.6</v>
      </c>
      <c r="C135">
        <v>7.64</v>
      </c>
      <c r="D135" s="39"/>
      <c r="E135" s="39"/>
      <c r="F135" s="39"/>
      <c r="G135" s="39">
        <v>212</v>
      </c>
      <c r="H135" s="40">
        <f t="shared" si="93"/>
        <v>0.11599999999999999</v>
      </c>
      <c r="I135" s="41">
        <f t="shared" si="94"/>
        <v>7.64</v>
      </c>
      <c r="J135" s="39">
        <f t="shared" si="95"/>
        <v>767.54440920783441</v>
      </c>
      <c r="K135">
        <v>0.112</v>
      </c>
      <c r="L135">
        <v>7.65</v>
      </c>
      <c r="M135" s="29">
        <f t="shared" si="92"/>
        <v>6.4285714285714293E-2</v>
      </c>
      <c r="N135" s="29">
        <f t="shared" si="92"/>
        <v>5.7142857142857148E-2</v>
      </c>
      <c r="O135" s="29">
        <f t="shared" si="92"/>
        <v>4.9999999999999996E-2</v>
      </c>
      <c r="P135" s="29">
        <f t="shared" si="92"/>
        <v>4.2857142857142858E-2</v>
      </c>
      <c r="Q135" s="54">
        <v>0.11600000000000001</v>
      </c>
      <c r="R135" s="54">
        <v>7.64</v>
      </c>
      <c r="S135" s="55">
        <f t="shared" si="96"/>
        <v>7.8420386073678445</v>
      </c>
      <c r="T135" s="55">
        <f t="shared" si="97"/>
        <v>7.7943754244068888</v>
      </c>
      <c r="U135" s="55">
        <f t="shared" si="98"/>
        <v>7.7408637135935257</v>
      </c>
      <c r="V135" s="55">
        <f t="shared" si="99"/>
        <v>7.6802972415777058</v>
      </c>
      <c r="W135" s="55">
        <f t="shared" si="100"/>
        <v>7.8950592254774996</v>
      </c>
      <c r="X135" s="41">
        <f t="shared" si="101"/>
        <v>7.8769180497435478</v>
      </c>
      <c r="Y135" s="41">
        <f t="shared" si="102"/>
        <v>7.8297380356677158</v>
      </c>
      <c r="Z135" s="41">
        <f t="shared" si="103"/>
        <v>7.7758250059033243</v>
      </c>
      <c r="AA135" s="41">
        <f t="shared" si="104"/>
        <v>7.7130700076978274</v>
      </c>
      <c r="AB135" s="30">
        <f t="shared" si="105"/>
        <v>-4.9250216452643072E-3</v>
      </c>
      <c r="AC135" s="30">
        <f t="shared" si="106"/>
        <v>5.9360692640449984E-2</v>
      </c>
      <c r="AD135" s="30">
        <f t="shared" si="107"/>
        <v>-7.8433974814750919E-10</v>
      </c>
      <c r="AE135" s="30">
        <f t="shared" si="108"/>
        <v>-1.0022518274848033E-18</v>
      </c>
      <c r="AF135" s="30">
        <f t="shared" si="109"/>
        <v>1.4386706794237768E-8</v>
      </c>
      <c r="AG135" s="30">
        <f t="shared" si="110"/>
        <v>-4.441911232231666E-3</v>
      </c>
      <c r="AH135" s="30">
        <f t="shared" si="111"/>
        <v>5.2700945910625484E-2</v>
      </c>
      <c r="AI135" s="30">
        <f t="shared" si="112"/>
        <v>-7.837173813745017E-10</v>
      </c>
      <c r="AJ135" s="30">
        <f t="shared" si="113"/>
        <v>-1.0022518274848033E-18</v>
      </c>
      <c r="AK135" s="30">
        <f t="shared" si="114"/>
        <v>1.6055527382763743E-8</v>
      </c>
      <c r="AL135" s="30">
        <f t="shared" si="115"/>
        <v>-3.8490290882686857E-3</v>
      </c>
      <c r="AM135" s="30">
        <f t="shared" si="116"/>
        <v>4.6150970911731308E-2</v>
      </c>
      <c r="AN135" s="30">
        <f t="shared" si="117"/>
        <v>-7.8295360121833445E-10</v>
      </c>
      <c r="AO135" s="30">
        <f t="shared" si="118"/>
        <v>-1.0022518274848033E-18</v>
      </c>
      <c r="AP135" s="30">
        <f t="shared" si="119"/>
        <v>1.8160854810487561E-8</v>
      </c>
      <c r="AQ135" s="30">
        <f t="shared" ref="AQ135:AQ198" si="121">$AZ$10*(1/($AY$4/10^(-AA135)+1)-1/($AY$4/10^(-$AX$16)+1))</f>
        <v>-3.103781854063084E-3</v>
      </c>
      <c r="AR135" s="30">
        <f t="shared" ref="AR135:AR198" si="122">P135+AQ135</f>
        <v>3.9753361003079773E-2</v>
      </c>
      <c r="AS135" s="30">
        <f t="shared" ref="AS135:AS198" si="123">AQ135*10^(-8.89)-$BE$15*Q135</f>
        <v>-7.819935368029686E-10</v>
      </c>
      <c r="AT135" s="30">
        <f t="shared" ref="AT135:AT198" si="124">-$BE$15*Q135*10^(-8.89)</f>
        <v>-1.0022518274848033E-18</v>
      </c>
      <c r="AU135" s="30">
        <f t="shared" si="120"/>
        <v>2.0878666556243788E-8</v>
      </c>
    </row>
    <row r="136" spans="1:47" x14ac:dyDescent="0.3">
      <c r="A136" s="39">
        <v>213.03819444444525</v>
      </c>
      <c r="B136">
        <v>10.7</v>
      </c>
      <c r="C136">
        <v>7.65</v>
      </c>
      <c r="D136" s="39"/>
      <c r="E136" s="39"/>
      <c r="F136" s="39"/>
      <c r="G136" s="39">
        <v>213</v>
      </c>
      <c r="H136" s="40">
        <f t="shared" si="93"/>
        <v>0.107</v>
      </c>
      <c r="I136" s="41">
        <f t="shared" si="94"/>
        <v>7.65</v>
      </c>
      <c r="J136" s="39">
        <f t="shared" si="95"/>
        <v>760.18542614994487</v>
      </c>
      <c r="K136">
        <v>0.11899999999999999</v>
      </c>
      <c r="L136">
        <v>7.65</v>
      </c>
      <c r="M136" s="29">
        <f t="shared" si="92"/>
        <v>6.4285714285714293E-2</v>
      </c>
      <c r="N136" s="29">
        <f t="shared" si="92"/>
        <v>5.7142857142857148E-2</v>
      </c>
      <c r="O136" s="29">
        <f t="shared" si="92"/>
        <v>4.9999999999999996E-2</v>
      </c>
      <c r="P136" s="29">
        <f t="shared" si="92"/>
        <v>4.2857142857142858E-2</v>
      </c>
      <c r="Q136" s="54">
        <v>0.107</v>
      </c>
      <c r="R136" s="54">
        <v>7.65</v>
      </c>
      <c r="S136" s="55">
        <f t="shared" si="96"/>
        <v>7.8718394740000646</v>
      </c>
      <c r="T136" s="55">
        <f t="shared" si="97"/>
        <v>7.8239423629567053</v>
      </c>
      <c r="U136" s="55">
        <f t="shared" si="98"/>
        <v>7.7700357447934829</v>
      </c>
      <c r="V136" s="55">
        <f t="shared" si="99"/>
        <v>7.7088274573664251</v>
      </c>
      <c r="W136" s="55">
        <f t="shared" si="100"/>
        <v>7.92709000955535</v>
      </c>
      <c r="X136" s="41">
        <f t="shared" si="101"/>
        <v>7.9090521741181083</v>
      </c>
      <c r="Y136" s="41">
        <f t="shared" si="102"/>
        <v>7.8621278198013052</v>
      </c>
      <c r="Z136" s="41">
        <f t="shared" si="103"/>
        <v>7.8084843755793703</v>
      </c>
      <c r="AA136" s="41">
        <f t="shared" si="104"/>
        <v>7.7460142010612074</v>
      </c>
      <c r="AB136" s="30">
        <f t="shared" si="105"/>
        <v>-5.2352510242026674E-3</v>
      </c>
      <c r="AC136" s="30">
        <f t="shared" si="106"/>
        <v>5.9050463261511629E-2</v>
      </c>
      <c r="AD136" s="30">
        <f t="shared" si="107"/>
        <v>-7.2437771289388069E-10</v>
      </c>
      <c r="AE136" s="30">
        <f t="shared" si="108"/>
        <v>-9.2449090983512016E-19</v>
      </c>
      <c r="AF136" s="30">
        <f t="shared" si="109"/>
        <v>1.3432613720710546E-8</v>
      </c>
      <c r="AG136" s="30">
        <f t="shared" si="110"/>
        <v>-4.7771337732479876E-3</v>
      </c>
      <c r="AH136" s="30">
        <f t="shared" si="111"/>
        <v>5.2365723369609159E-2</v>
      </c>
      <c r="AI136" s="30">
        <f t="shared" si="112"/>
        <v>-7.2378754355071553E-10</v>
      </c>
      <c r="AJ136" s="30">
        <f t="shared" si="113"/>
        <v>-9.2449090983512016E-19</v>
      </c>
      <c r="AK136" s="30">
        <f t="shared" si="114"/>
        <v>1.4998838781782153E-8</v>
      </c>
      <c r="AL136" s="30">
        <f t="shared" si="115"/>
        <v>-4.2134097196139019E-3</v>
      </c>
      <c r="AM136" s="30">
        <f t="shared" si="116"/>
        <v>4.5786590280386091E-2</v>
      </c>
      <c r="AN136" s="30">
        <f t="shared" si="117"/>
        <v>-7.2306132629134277E-10</v>
      </c>
      <c r="AO136" s="30">
        <f t="shared" si="118"/>
        <v>-9.2449090983512016E-19</v>
      </c>
      <c r="AP136" s="30">
        <f t="shared" si="119"/>
        <v>1.698103883541965E-8</v>
      </c>
      <c r="AQ136" s="30">
        <f t="shared" si="121"/>
        <v>-3.5023903154124398E-3</v>
      </c>
      <c r="AR136" s="30">
        <f t="shared" si="122"/>
        <v>3.9354752541730417E-2</v>
      </c>
      <c r="AS136" s="30">
        <f t="shared" si="123"/>
        <v>-7.2214535586263504E-10</v>
      </c>
      <c r="AT136" s="30">
        <f t="shared" si="124"/>
        <v>-9.2449090983512016E-19</v>
      </c>
      <c r="AU136" s="30">
        <f t="shared" si="120"/>
        <v>1.9551160575621418E-8</v>
      </c>
    </row>
    <row r="137" spans="1:47" x14ac:dyDescent="0.3">
      <c r="A137" s="39">
        <v>214.03819444444525</v>
      </c>
      <c r="B137">
        <v>11</v>
      </c>
      <c r="C137">
        <v>7.69</v>
      </c>
      <c r="D137" s="39"/>
      <c r="E137" s="39"/>
      <c r="F137" s="39"/>
      <c r="G137" s="39">
        <v>214</v>
      </c>
      <c r="H137" s="40">
        <f t="shared" si="93"/>
        <v>0.11</v>
      </c>
      <c r="I137" s="41">
        <f t="shared" si="94"/>
        <v>7.69</v>
      </c>
      <c r="J137" s="39">
        <f t="shared" si="95"/>
        <v>752.82644309205534</v>
      </c>
      <c r="K137">
        <v>0.114</v>
      </c>
      <c r="L137">
        <v>7.67</v>
      </c>
      <c r="M137" s="29">
        <f t="shared" si="92"/>
        <v>6.4285714285714293E-2</v>
      </c>
      <c r="N137" s="29">
        <f t="shared" si="92"/>
        <v>5.7142857142857148E-2</v>
      </c>
      <c r="O137" s="29">
        <f t="shared" si="92"/>
        <v>4.9999999999999996E-2</v>
      </c>
      <c r="P137" s="29">
        <f t="shared" si="92"/>
        <v>4.2857142857142858E-2</v>
      </c>
      <c r="Q137" s="54">
        <v>0.11</v>
      </c>
      <c r="R137" s="54">
        <v>7.69</v>
      </c>
      <c r="S137" s="55">
        <f t="shared" si="96"/>
        <v>7.8616449573275489</v>
      </c>
      <c r="T137" s="55">
        <f t="shared" si="97"/>
        <v>7.8138249382418419</v>
      </c>
      <c r="U137" s="55">
        <f t="shared" si="98"/>
        <v>7.7600503005410975</v>
      </c>
      <c r="V137" s="55">
        <f t="shared" si="99"/>
        <v>7.6990586374932697</v>
      </c>
      <c r="W137" s="55">
        <f t="shared" si="100"/>
        <v>7.9161440572859201</v>
      </c>
      <c r="X137" s="41">
        <f t="shared" si="101"/>
        <v>7.8980703400550967</v>
      </c>
      <c r="Y137" s="41">
        <f t="shared" si="102"/>
        <v>7.8510571556322883</v>
      </c>
      <c r="Z137" s="41">
        <f t="shared" si="103"/>
        <v>7.7973199488246241</v>
      </c>
      <c r="AA137" s="41">
        <f t="shared" si="104"/>
        <v>7.7347506051696078</v>
      </c>
      <c r="AB137" s="30">
        <f t="shared" si="105"/>
        <v>-5.1309270165792878E-3</v>
      </c>
      <c r="AC137" s="30">
        <f t="shared" si="106"/>
        <v>5.9154787269135006E-2</v>
      </c>
      <c r="AD137" s="30">
        <f t="shared" si="107"/>
        <v>-7.4436388024181831E-10</v>
      </c>
      <c r="AE137" s="30">
        <f t="shared" si="108"/>
        <v>-9.5041121571834786E-19</v>
      </c>
      <c r="AF137" s="30">
        <f t="shared" si="109"/>
        <v>1.3751657355471195E-8</v>
      </c>
      <c r="AG137" s="30">
        <f t="shared" si="110"/>
        <v>-4.6643158310558366E-3</v>
      </c>
      <c r="AH137" s="30">
        <f t="shared" si="111"/>
        <v>5.2478541311801311E-2</v>
      </c>
      <c r="AI137" s="30">
        <f t="shared" si="112"/>
        <v>-7.4376276859125275E-10</v>
      </c>
      <c r="AJ137" s="30">
        <f t="shared" si="113"/>
        <v>-9.5041121571834786E-19</v>
      </c>
      <c r="AK137" s="30">
        <f t="shared" si="114"/>
        <v>1.5352357033030442E-8</v>
      </c>
      <c r="AL137" s="30">
        <f t="shared" si="115"/>
        <v>-4.0906570095770927E-3</v>
      </c>
      <c r="AM137" s="30">
        <f t="shared" si="116"/>
        <v>4.5909342990422902E-2</v>
      </c>
      <c r="AN137" s="30">
        <f t="shared" si="117"/>
        <v>-7.4302375287165794E-10</v>
      </c>
      <c r="AO137" s="30">
        <f t="shared" si="118"/>
        <v>-9.5041121571834786E-19</v>
      </c>
      <c r="AP137" s="30">
        <f t="shared" si="119"/>
        <v>1.7375995660952565E-8</v>
      </c>
      <c r="AQ137" s="30">
        <f t="shared" si="121"/>
        <v>-3.3679361083260835E-3</v>
      </c>
      <c r="AR137" s="30">
        <f t="shared" si="122"/>
        <v>3.9489206748816771E-2</v>
      </c>
      <c r="AS137" s="30">
        <f t="shared" si="123"/>
        <v>-7.4209270799462214E-10</v>
      </c>
      <c r="AT137" s="30">
        <f t="shared" si="124"/>
        <v>-9.5041121571834786E-19</v>
      </c>
      <c r="AU137" s="30">
        <f t="shared" si="120"/>
        <v>1.9995918708747503E-8</v>
      </c>
    </row>
    <row r="138" spans="1:47" x14ac:dyDescent="0.3">
      <c r="A138" s="39">
        <v>215.03819444444525</v>
      </c>
      <c r="B138">
        <v>13.6</v>
      </c>
      <c r="C138">
        <v>7.61</v>
      </c>
      <c r="D138" s="39"/>
      <c r="E138" s="39"/>
      <c r="F138" s="39"/>
      <c r="G138" s="39">
        <v>215</v>
      </c>
      <c r="H138" s="40">
        <f t="shared" si="93"/>
        <v>0.13600000000000001</v>
      </c>
      <c r="I138" s="41">
        <f t="shared" si="94"/>
        <v>7.61</v>
      </c>
      <c r="J138" s="39">
        <f t="shared" si="95"/>
        <v>745.46746003416592</v>
      </c>
      <c r="K138">
        <v>0.11700000000000001</v>
      </c>
      <c r="L138">
        <v>7.62</v>
      </c>
      <c r="M138" s="29">
        <f t="shared" si="92"/>
        <v>6.4285714285714293E-2</v>
      </c>
      <c r="N138" s="29">
        <f t="shared" si="92"/>
        <v>5.7142857142857148E-2</v>
      </c>
      <c r="O138" s="29">
        <f t="shared" si="92"/>
        <v>4.9999999999999996E-2</v>
      </c>
      <c r="P138" s="29">
        <f t="shared" si="92"/>
        <v>4.2857142857142858E-2</v>
      </c>
      <c r="Q138" s="54">
        <v>0.13600000000000001</v>
      </c>
      <c r="R138" s="54">
        <v>7.61</v>
      </c>
      <c r="S138" s="55">
        <f t="shared" si="96"/>
        <v>7.783138777225223</v>
      </c>
      <c r="T138" s="55">
        <f t="shared" si="97"/>
        <v>7.7360108534477536</v>
      </c>
      <c r="U138" s="55">
        <f t="shared" si="98"/>
        <v>7.6833547268762263</v>
      </c>
      <c r="V138" s="55">
        <f t="shared" si="99"/>
        <v>7.6241231293019176</v>
      </c>
      <c r="W138" s="55">
        <f t="shared" si="100"/>
        <v>7.8314490492985751</v>
      </c>
      <c r="X138" s="41">
        <f t="shared" si="101"/>
        <v>7.8131173443411726</v>
      </c>
      <c r="Y138" s="41">
        <f t="shared" si="102"/>
        <v>7.7654673660431106</v>
      </c>
      <c r="Z138" s="41">
        <f t="shared" si="103"/>
        <v>7.7110609459344488</v>
      </c>
      <c r="AA138" s="41">
        <f t="shared" si="104"/>
        <v>7.6477871154653458</v>
      </c>
      <c r="AB138" s="30">
        <f t="shared" si="105"/>
        <v>-4.2637981667337571E-3</v>
      </c>
      <c r="AC138" s="30">
        <f t="shared" si="106"/>
        <v>6.0021916118980535E-2</v>
      </c>
      <c r="AD138" s="30">
        <f t="shared" si="107"/>
        <v>-9.1762501199098513E-10</v>
      </c>
      <c r="AE138" s="30">
        <f t="shared" si="108"/>
        <v>-1.1750538667063211E-18</v>
      </c>
      <c r="AF138" s="30">
        <f t="shared" si="109"/>
        <v>1.6476358113539221E-8</v>
      </c>
      <c r="AG138" s="30">
        <f t="shared" si="110"/>
        <v>-3.7301092273131359E-3</v>
      </c>
      <c r="AH138" s="30">
        <f t="shared" si="111"/>
        <v>5.3412747915544012E-2</v>
      </c>
      <c r="AI138" s="30">
        <f t="shared" si="112"/>
        <v>-9.1693748745403292E-10</v>
      </c>
      <c r="AJ138" s="30">
        <f t="shared" si="113"/>
        <v>-1.1750538667063211E-18</v>
      </c>
      <c r="AK138" s="30">
        <f t="shared" si="114"/>
        <v>1.8364924470159714E-8</v>
      </c>
      <c r="AL138" s="30">
        <f t="shared" si="115"/>
        <v>-3.0789482991181566E-3</v>
      </c>
      <c r="AM138" s="30">
        <f t="shared" si="116"/>
        <v>4.6921051700881837E-2</v>
      </c>
      <c r="AN138" s="30">
        <f t="shared" si="117"/>
        <v>-9.1609862968020563E-10</v>
      </c>
      <c r="AO138" s="30">
        <f t="shared" si="118"/>
        <v>-1.1750538667063211E-18</v>
      </c>
      <c r="AP138" s="30">
        <f t="shared" si="119"/>
        <v>2.0732194432416407E-8</v>
      </c>
      <c r="AQ138" s="30">
        <f t="shared" si="121"/>
        <v>-2.266404391125664E-3</v>
      </c>
      <c r="AR138" s="30">
        <f t="shared" si="122"/>
        <v>4.0590738466017191E-2</v>
      </c>
      <c r="AS138" s="30">
        <f t="shared" si="123"/>
        <v>-9.1505187035500339E-10</v>
      </c>
      <c r="AT138" s="30">
        <f t="shared" si="124"/>
        <v>-1.1750538667063211E-18</v>
      </c>
      <c r="AU138" s="30">
        <f t="shared" si="120"/>
        <v>2.3761665106164096E-8</v>
      </c>
    </row>
    <row r="139" spans="1:47" x14ac:dyDescent="0.3">
      <c r="A139" s="39">
        <v>216.03819444444525</v>
      </c>
      <c r="B139">
        <v>11.7</v>
      </c>
      <c r="C139">
        <v>7.73</v>
      </c>
      <c r="D139" s="39">
        <v>45</v>
      </c>
      <c r="E139" s="39"/>
      <c r="F139" s="39"/>
      <c r="G139" s="39">
        <v>216</v>
      </c>
      <c r="H139" s="40">
        <f t="shared" si="93"/>
        <v>0.11699999999999999</v>
      </c>
      <c r="I139" s="41">
        <f t="shared" si="94"/>
        <v>7.73</v>
      </c>
      <c r="J139" s="39">
        <f t="shared" si="95"/>
        <v>738.10847697627639</v>
      </c>
      <c r="K139">
        <v>0.11700000000000001</v>
      </c>
      <c r="L139">
        <v>7.68</v>
      </c>
      <c r="M139" s="29">
        <f t="shared" si="92"/>
        <v>6.4285714285714293E-2</v>
      </c>
      <c r="N139" s="29">
        <f t="shared" si="92"/>
        <v>5.7142857142857148E-2</v>
      </c>
      <c r="O139" s="29">
        <f t="shared" si="92"/>
        <v>4.9999999999999996E-2</v>
      </c>
      <c r="P139" s="29">
        <f t="shared" si="92"/>
        <v>4.2857142857142858E-2</v>
      </c>
      <c r="Q139" s="54">
        <v>0.11700000000000001</v>
      </c>
      <c r="R139" s="54">
        <v>7.73</v>
      </c>
      <c r="S139" s="55">
        <f t="shared" si="96"/>
        <v>7.8388667335714306</v>
      </c>
      <c r="T139" s="55">
        <f t="shared" si="97"/>
        <v>7.7912299630491599</v>
      </c>
      <c r="U139" s="55">
        <f t="shared" si="98"/>
        <v>7.7377618784441893</v>
      </c>
      <c r="V139" s="55">
        <f t="shared" si="99"/>
        <v>7.6772651951209916</v>
      </c>
      <c r="W139" s="55">
        <f t="shared" si="100"/>
        <v>7.8916440125696807</v>
      </c>
      <c r="X139" s="41">
        <f t="shared" si="101"/>
        <v>7.8734921145117704</v>
      </c>
      <c r="Y139" s="41">
        <f t="shared" si="102"/>
        <v>7.8262856042097679</v>
      </c>
      <c r="Z139" s="41">
        <f t="shared" si="103"/>
        <v>7.7723446824231255</v>
      </c>
      <c r="AA139" s="41">
        <f t="shared" si="104"/>
        <v>7.709560269382651</v>
      </c>
      <c r="AB139" s="30">
        <f t="shared" si="105"/>
        <v>-4.8910533327247499E-3</v>
      </c>
      <c r="AC139" s="30">
        <f t="shared" si="106"/>
        <v>5.9394660952989543E-2</v>
      </c>
      <c r="AD139" s="30">
        <f t="shared" si="107"/>
        <v>-7.9100284271877144E-10</v>
      </c>
      <c r="AE139" s="30">
        <f t="shared" si="108"/>
        <v>-1.0108919294458792E-18</v>
      </c>
      <c r="AF139" s="30">
        <f t="shared" si="109"/>
        <v>1.4492164879683747E-8</v>
      </c>
      <c r="AG139" s="30">
        <f t="shared" si="110"/>
        <v>-4.4052550160731214E-3</v>
      </c>
      <c r="AH139" s="30">
        <f t="shared" si="111"/>
        <v>5.2737602126784029E-2</v>
      </c>
      <c r="AI139" s="30">
        <f t="shared" si="112"/>
        <v>-7.9037701325513173E-10</v>
      </c>
      <c r="AJ139" s="30">
        <f t="shared" si="113"/>
        <v>-1.0108919294458792E-18</v>
      </c>
      <c r="AK139" s="30">
        <f t="shared" si="114"/>
        <v>1.617223475708127E-8</v>
      </c>
      <c r="AL139" s="30">
        <f t="shared" si="115"/>
        <v>-3.8092507102258154E-3</v>
      </c>
      <c r="AM139" s="30">
        <f t="shared" si="116"/>
        <v>4.619074928977418E-2</v>
      </c>
      <c r="AN139" s="30">
        <f t="shared" si="117"/>
        <v>-7.8960921097531669E-10</v>
      </c>
      <c r="AO139" s="30">
        <f t="shared" si="118"/>
        <v>-1.0108919294458792E-18</v>
      </c>
      <c r="AP139" s="30">
        <f t="shared" si="119"/>
        <v>1.8291028294542231E-8</v>
      </c>
      <c r="AQ139" s="30">
        <f t="shared" si="121"/>
        <v>-3.0603595729570706E-3</v>
      </c>
      <c r="AR139" s="30">
        <f t="shared" si="122"/>
        <v>3.9796783284185788E-2</v>
      </c>
      <c r="AS139" s="30">
        <f t="shared" si="123"/>
        <v>-7.8864445230346335E-10</v>
      </c>
      <c r="AT139" s="30">
        <f t="shared" si="124"/>
        <v>-1.0108919294458792E-18</v>
      </c>
      <c r="AU139" s="30">
        <f t="shared" si="120"/>
        <v>2.1024941925661595E-8</v>
      </c>
    </row>
    <row r="140" spans="1:47" x14ac:dyDescent="0.3">
      <c r="A140" s="39">
        <v>217.04166660879855</v>
      </c>
      <c r="B140">
        <v>11.9</v>
      </c>
      <c r="C140">
        <v>7.75</v>
      </c>
      <c r="D140" s="39"/>
      <c r="E140" s="39">
        <v>699.75742049469977</v>
      </c>
      <c r="F140" s="39">
        <v>761.74156734207395</v>
      </c>
      <c r="G140" s="39">
        <v>217</v>
      </c>
      <c r="H140" s="40">
        <f t="shared" si="93"/>
        <v>0.11900000000000001</v>
      </c>
      <c r="I140" s="41">
        <f t="shared" si="94"/>
        <v>7.75</v>
      </c>
      <c r="J140" s="42">
        <f>AVERAGE(E140:F140)</f>
        <v>730.74949391838686</v>
      </c>
      <c r="K140">
        <v>0.114</v>
      </c>
      <c r="L140">
        <v>7.67</v>
      </c>
      <c r="M140" s="29">
        <f t="shared" si="92"/>
        <v>6.4285714285714293E-2</v>
      </c>
      <c r="N140" s="29">
        <f t="shared" si="92"/>
        <v>5.7142857142857148E-2</v>
      </c>
      <c r="O140" s="29">
        <f t="shared" si="92"/>
        <v>4.9999999999999996E-2</v>
      </c>
      <c r="P140" s="29">
        <f t="shared" si="92"/>
        <v>4.2857142857142858E-2</v>
      </c>
      <c r="Q140" s="54">
        <v>0.11899999999999999</v>
      </c>
      <c r="R140" s="54">
        <v>7.75</v>
      </c>
      <c r="S140" s="55">
        <f t="shared" si="96"/>
        <v>7.832601133869221</v>
      </c>
      <c r="T140" s="55">
        <f t="shared" si="97"/>
        <v>7.7850173732492589</v>
      </c>
      <c r="U140" s="55">
        <f t="shared" si="98"/>
        <v>7.731636332727664</v>
      </c>
      <c r="V140" s="55">
        <f t="shared" si="99"/>
        <v>7.6712782847922387</v>
      </c>
      <c r="W140" s="55">
        <f t="shared" si="100"/>
        <v>7.8848943075112263</v>
      </c>
      <c r="X140" s="41">
        <f t="shared" si="101"/>
        <v>7.8667213846925677</v>
      </c>
      <c r="Y140" s="41">
        <f t="shared" si="102"/>
        <v>7.8194629361719903</v>
      </c>
      <c r="Z140" s="41">
        <f t="shared" si="103"/>
        <v>7.7654673660431106</v>
      </c>
      <c r="AA140" s="41">
        <f t="shared" si="104"/>
        <v>7.7026253503363975</v>
      </c>
      <c r="AB140" s="30">
        <f t="shared" si="105"/>
        <v>-4.8234113921369537E-3</v>
      </c>
      <c r="AC140" s="30">
        <f t="shared" si="106"/>
        <v>5.9462302893577339E-2</v>
      </c>
      <c r="AD140" s="30">
        <f t="shared" si="107"/>
        <v>-8.0432941148845962E-10</v>
      </c>
      <c r="AE140" s="30">
        <f t="shared" si="108"/>
        <v>-1.0281721333680308E-18</v>
      </c>
      <c r="AF140" s="30">
        <f t="shared" si="109"/>
        <v>1.4702759933366131E-8</v>
      </c>
      <c r="AG140" s="30">
        <f t="shared" si="110"/>
        <v>-4.3322893450367939E-3</v>
      </c>
      <c r="AH140" s="30">
        <f t="shared" si="111"/>
        <v>5.2810567797820354E-2</v>
      </c>
      <c r="AI140" s="30">
        <f t="shared" si="112"/>
        <v>-8.036967237314563E-10</v>
      </c>
      <c r="AJ140" s="30">
        <f t="shared" si="113"/>
        <v>-1.0281721333680308E-18</v>
      </c>
      <c r="AK140" s="30">
        <f t="shared" si="114"/>
        <v>1.6405241453682858E-8</v>
      </c>
      <c r="AL140" s="30">
        <f t="shared" si="115"/>
        <v>-3.7301092273131359E-3</v>
      </c>
      <c r="AM140" s="30">
        <f t="shared" si="116"/>
        <v>4.626989077268686E-2</v>
      </c>
      <c r="AN140" s="30">
        <f t="shared" si="117"/>
        <v>-8.0292096546476023E-10</v>
      </c>
      <c r="AO140" s="30">
        <f t="shared" si="118"/>
        <v>-1.0281721333680308E-18</v>
      </c>
      <c r="AP140" s="30">
        <f t="shared" si="119"/>
        <v>1.8550843741880545E-8</v>
      </c>
      <c r="AQ140" s="30">
        <f t="shared" si="121"/>
        <v>-2.9740226194262059E-3</v>
      </c>
      <c r="AR140" s="30">
        <f t="shared" si="122"/>
        <v>3.9883120237716653E-2</v>
      </c>
      <c r="AS140" s="30">
        <f t="shared" si="123"/>
        <v>-8.0194693723110867E-10</v>
      </c>
      <c r="AT140" s="30">
        <f t="shared" si="124"/>
        <v>-1.0281721333680308E-18</v>
      </c>
      <c r="AU140" s="30">
        <f t="shared" si="120"/>
        <v>2.1316785503537714E-8</v>
      </c>
    </row>
    <row r="141" spans="1:47" x14ac:dyDescent="0.3">
      <c r="A141" s="39">
        <v>218.04166660879855</v>
      </c>
      <c r="B141">
        <v>10.7</v>
      </c>
      <c r="C141">
        <v>7.73</v>
      </c>
      <c r="D141" s="39"/>
      <c r="E141" s="39"/>
      <c r="F141" s="39"/>
      <c r="G141" s="39">
        <v>218</v>
      </c>
      <c r="H141" s="40">
        <f t="shared" si="93"/>
        <v>0.107</v>
      </c>
      <c r="I141" s="41">
        <f t="shared" si="94"/>
        <v>7.73</v>
      </c>
      <c r="J141" s="39">
        <f>$J$140+($J$147-$J$140)*(G141-$G$140)/($G$147-$G$140)</f>
        <v>723.61164284064239</v>
      </c>
      <c r="K141">
        <v>0.107</v>
      </c>
      <c r="L141">
        <v>7.66</v>
      </c>
      <c r="M141" s="29">
        <f t="shared" si="92"/>
        <v>6.4285714285714293E-2</v>
      </c>
      <c r="N141" s="29">
        <f t="shared" si="92"/>
        <v>5.7142857142857148E-2</v>
      </c>
      <c r="O141" s="29">
        <f t="shared" si="92"/>
        <v>4.9999999999999996E-2</v>
      </c>
      <c r="P141" s="29">
        <f t="shared" si="92"/>
        <v>4.2857142857142858E-2</v>
      </c>
      <c r="Q141" s="54">
        <v>0.107</v>
      </c>
      <c r="R141" s="54">
        <v>7.73</v>
      </c>
      <c r="S141" s="55">
        <f t="shared" si="96"/>
        <v>7.8718394740000646</v>
      </c>
      <c r="T141" s="55">
        <f t="shared" si="97"/>
        <v>7.8239423629567053</v>
      </c>
      <c r="U141" s="55">
        <f t="shared" si="98"/>
        <v>7.7700357447934829</v>
      </c>
      <c r="V141" s="55">
        <f t="shared" si="99"/>
        <v>7.7088274573664251</v>
      </c>
      <c r="W141" s="55">
        <f t="shared" si="100"/>
        <v>7.92709000955535</v>
      </c>
      <c r="X141" s="41">
        <f t="shared" si="101"/>
        <v>7.9090521741181083</v>
      </c>
      <c r="Y141" s="41">
        <f t="shared" si="102"/>
        <v>7.8621278198013052</v>
      </c>
      <c r="Z141" s="41">
        <f t="shared" si="103"/>
        <v>7.8084843755793703</v>
      </c>
      <c r="AA141" s="41">
        <f t="shared" si="104"/>
        <v>7.7460142010612074</v>
      </c>
      <c r="AB141" s="30">
        <f t="shared" si="105"/>
        <v>-5.2352510242026674E-3</v>
      </c>
      <c r="AC141" s="30">
        <f t="shared" si="106"/>
        <v>5.9050463261511629E-2</v>
      </c>
      <c r="AD141" s="30">
        <f t="shared" si="107"/>
        <v>-7.2437771289388069E-10</v>
      </c>
      <c r="AE141" s="30">
        <f t="shared" si="108"/>
        <v>-9.2449090983512016E-19</v>
      </c>
      <c r="AF141" s="30">
        <f t="shared" si="109"/>
        <v>1.3432613720710546E-8</v>
      </c>
      <c r="AG141" s="30">
        <f t="shared" si="110"/>
        <v>-4.7771337732479876E-3</v>
      </c>
      <c r="AH141" s="30">
        <f t="shared" si="111"/>
        <v>5.2365723369609159E-2</v>
      </c>
      <c r="AI141" s="30">
        <f t="shared" si="112"/>
        <v>-7.2378754355071553E-10</v>
      </c>
      <c r="AJ141" s="30">
        <f t="shared" si="113"/>
        <v>-9.2449090983512016E-19</v>
      </c>
      <c r="AK141" s="30">
        <f t="shared" si="114"/>
        <v>1.4998838781782153E-8</v>
      </c>
      <c r="AL141" s="30">
        <f t="shared" si="115"/>
        <v>-4.2134097196139019E-3</v>
      </c>
      <c r="AM141" s="30">
        <f t="shared" si="116"/>
        <v>4.5786590280386091E-2</v>
      </c>
      <c r="AN141" s="30">
        <f t="shared" si="117"/>
        <v>-7.2306132629134277E-10</v>
      </c>
      <c r="AO141" s="30">
        <f t="shared" si="118"/>
        <v>-9.2449090983512016E-19</v>
      </c>
      <c r="AP141" s="30">
        <f t="shared" si="119"/>
        <v>1.698103883541965E-8</v>
      </c>
      <c r="AQ141" s="30">
        <f t="shared" si="121"/>
        <v>-3.5023903154124398E-3</v>
      </c>
      <c r="AR141" s="30">
        <f t="shared" si="122"/>
        <v>3.9354752541730417E-2</v>
      </c>
      <c r="AS141" s="30">
        <f t="shared" si="123"/>
        <v>-7.2214535586263504E-10</v>
      </c>
      <c r="AT141" s="30">
        <f t="shared" si="124"/>
        <v>-9.2449090983512016E-19</v>
      </c>
      <c r="AU141" s="30">
        <f t="shared" si="120"/>
        <v>1.9551160575621418E-8</v>
      </c>
    </row>
    <row r="142" spans="1:47" x14ac:dyDescent="0.3">
      <c r="A142" s="39">
        <v>219.0402777777781</v>
      </c>
      <c r="B142">
        <v>10.4</v>
      </c>
      <c r="C142">
        <v>7.72</v>
      </c>
      <c r="D142" s="39"/>
      <c r="E142" s="39"/>
      <c r="F142" s="39"/>
      <c r="G142" s="39">
        <v>219</v>
      </c>
      <c r="H142" s="40">
        <f t="shared" si="93"/>
        <v>0.10400000000000001</v>
      </c>
      <c r="I142" s="41">
        <f t="shared" si="94"/>
        <v>7.72</v>
      </c>
      <c r="J142" s="39">
        <f t="shared" ref="J142:J146" si="125">$J$140+($J$147-$J$140)*(G142-$G$140)/($G$147-$G$140)</f>
        <v>716.47379176289803</v>
      </c>
      <c r="K142">
        <v>0.10299999999999999</v>
      </c>
      <c r="L142">
        <v>7.66</v>
      </c>
      <c r="M142" s="29">
        <f t="shared" si="92"/>
        <v>6.4285714285714293E-2</v>
      </c>
      <c r="N142" s="29">
        <f t="shared" si="92"/>
        <v>5.7142857142857148E-2</v>
      </c>
      <c r="O142" s="29">
        <f t="shared" si="92"/>
        <v>4.9999999999999996E-2</v>
      </c>
      <c r="P142" s="29">
        <f t="shared" si="92"/>
        <v>4.2857142857142858E-2</v>
      </c>
      <c r="Q142" s="54">
        <v>0.104</v>
      </c>
      <c r="R142" s="54">
        <v>7.72</v>
      </c>
      <c r="S142" s="55">
        <f t="shared" si="96"/>
        <v>7.8823137053274976</v>
      </c>
      <c r="T142" s="55">
        <f t="shared" si="97"/>
        <v>7.8343406313809076</v>
      </c>
      <c r="U142" s="55">
        <f t="shared" si="98"/>
        <v>7.7803019040916084</v>
      </c>
      <c r="V142" s="55">
        <f t="shared" si="99"/>
        <v>7.7188744317102946</v>
      </c>
      <c r="W142" s="55">
        <f t="shared" si="100"/>
        <v>7.9383240983110044</v>
      </c>
      <c r="X142" s="41">
        <f t="shared" si="101"/>
        <v>7.9203237059046714</v>
      </c>
      <c r="Y142" s="41">
        <f t="shared" si="102"/>
        <v>7.8734921145117704</v>
      </c>
      <c r="Z142" s="41">
        <f t="shared" si="103"/>
        <v>7.819946690483925</v>
      </c>
      <c r="AA142" s="41">
        <f t="shared" si="104"/>
        <v>7.7575803095686835</v>
      </c>
      <c r="AB142" s="30">
        <f t="shared" si="105"/>
        <v>-5.3405094282753069E-3</v>
      </c>
      <c r="AC142" s="30">
        <f t="shared" si="106"/>
        <v>5.8945204857438989E-2</v>
      </c>
      <c r="AD142" s="30">
        <f t="shared" si="107"/>
        <v>-7.0439274928175001E-10</v>
      </c>
      <c r="AE142" s="30">
        <f t="shared" si="108"/>
        <v>-8.9857060395189246E-19</v>
      </c>
      <c r="AF142" s="30">
        <f t="shared" si="109"/>
        <v>1.3112523957008348E-8</v>
      </c>
      <c r="AG142" s="30">
        <f t="shared" si="110"/>
        <v>-4.8910533327247499E-3</v>
      </c>
      <c r="AH142" s="30">
        <f t="shared" si="111"/>
        <v>5.2251803810132398E-2</v>
      </c>
      <c r="AI142" s="30">
        <f t="shared" si="112"/>
        <v>-7.0381373766815127E-10</v>
      </c>
      <c r="AJ142" s="30">
        <f t="shared" si="113"/>
        <v>-8.9857060395189246E-19</v>
      </c>
      <c r="AK142" s="30">
        <f t="shared" si="114"/>
        <v>1.4643988144708336E-8</v>
      </c>
      <c r="AL142" s="30">
        <f t="shared" si="115"/>
        <v>-4.3374859239676744E-3</v>
      </c>
      <c r="AM142" s="30">
        <f t="shared" si="116"/>
        <v>4.5662514076032321E-2</v>
      </c>
      <c r="AN142" s="30">
        <f t="shared" si="117"/>
        <v>-7.0310060470198801E-10</v>
      </c>
      <c r="AO142" s="30">
        <f t="shared" si="118"/>
        <v>-8.9857060395189246E-19</v>
      </c>
      <c r="AP142" s="30">
        <f t="shared" si="119"/>
        <v>1.6584336301364035E-8</v>
      </c>
      <c r="AQ142" s="30">
        <f t="shared" si="121"/>
        <v>-3.6384702759129188E-3</v>
      </c>
      <c r="AR142" s="30">
        <f t="shared" si="122"/>
        <v>3.9218672581229935E-2</v>
      </c>
      <c r="AS142" s="30">
        <f t="shared" si="123"/>
        <v>-7.0220009810675495E-10</v>
      </c>
      <c r="AT142" s="30">
        <f t="shared" si="124"/>
        <v>-8.9857060395189246E-19</v>
      </c>
      <c r="AU142" s="30">
        <f t="shared" si="120"/>
        <v>1.91040553746903E-8</v>
      </c>
    </row>
    <row r="143" spans="1:47" x14ac:dyDescent="0.3">
      <c r="A143" s="39">
        <v>220.03958333333139</v>
      </c>
      <c r="B143">
        <v>10.3</v>
      </c>
      <c r="C143">
        <v>7.68</v>
      </c>
      <c r="D143" s="39">
        <v>43.4</v>
      </c>
      <c r="E143" s="39"/>
      <c r="F143" s="39"/>
      <c r="G143" s="39">
        <v>220</v>
      </c>
      <c r="H143" s="40">
        <f t="shared" si="93"/>
        <v>0.10300000000000001</v>
      </c>
      <c r="I143" s="41">
        <f t="shared" si="94"/>
        <v>7.68</v>
      </c>
      <c r="J143" s="39">
        <f t="shared" si="125"/>
        <v>709.33594068515356</v>
      </c>
      <c r="K143">
        <v>0.109</v>
      </c>
      <c r="L143">
        <v>7.63</v>
      </c>
      <c r="M143" s="29">
        <f t="shared" si="92"/>
        <v>6.4285714285714293E-2</v>
      </c>
      <c r="N143" s="29">
        <f t="shared" si="92"/>
        <v>5.7142857142857148E-2</v>
      </c>
      <c r="O143" s="29">
        <f t="shared" si="92"/>
        <v>4.9999999999999996E-2</v>
      </c>
      <c r="P143" s="29">
        <f t="shared" si="92"/>
        <v>4.2857142857142858E-2</v>
      </c>
      <c r="Q143" s="54">
        <v>0.10299999999999999</v>
      </c>
      <c r="R143" s="54">
        <v>7.68</v>
      </c>
      <c r="S143" s="55">
        <f t="shared" si="96"/>
        <v>7.8858699309124418</v>
      </c>
      <c r="T143" s="55">
        <f t="shared" si="97"/>
        <v>7.8378718225192019</v>
      </c>
      <c r="U143" s="55">
        <f t="shared" si="98"/>
        <v>7.7837890623516355</v>
      </c>
      <c r="V143" s="55">
        <f t="shared" si="99"/>
        <v>7.7222879794971844</v>
      </c>
      <c r="W143" s="55">
        <f t="shared" si="100"/>
        <v>7.9421355225467458</v>
      </c>
      <c r="X143" s="41">
        <f t="shared" si="101"/>
        <v>7.9241479760429705</v>
      </c>
      <c r="Y143" s="41">
        <f t="shared" si="102"/>
        <v>7.8773482255309499</v>
      </c>
      <c r="Z143" s="41">
        <f t="shared" si="103"/>
        <v>7.8238364719577893</v>
      </c>
      <c r="AA143" s="41">
        <f t="shared" si="104"/>
        <v>7.7615057732748696</v>
      </c>
      <c r="AB143" s="30">
        <f t="shared" si="105"/>
        <v>-5.3758059363921314E-3</v>
      </c>
      <c r="AC143" s="30">
        <f t="shared" si="106"/>
        <v>5.8909908349322165E-2</v>
      </c>
      <c r="AD143" s="30">
        <f t="shared" si="107"/>
        <v>-6.9773136575784469E-10</v>
      </c>
      <c r="AE143" s="30">
        <f t="shared" si="108"/>
        <v>-8.8993050199081656E-19</v>
      </c>
      <c r="AF143" s="30">
        <f t="shared" si="109"/>
        <v>1.3005590308224778E-8</v>
      </c>
      <c r="AG143" s="30">
        <f t="shared" si="110"/>
        <v>-4.9292746283708579E-3</v>
      </c>
      <c r="AH143" s="30">
        <f t="shared" si="111"/>
        <v>5.2213582514486288E-2</v>
      </c>
      <c r="AI143" s="30">
        <f t="shared" si="112"/>
        <v>-6.9715612200046929E-10</v>
      </c>
      <c r="AJ143" s="30">
        <f t="shared" si="113"/>
        <v>-8.8993050199081656E-19</v>
      </c>
      <c r="AK143" s="30">
        <f t="shared" si="114"/>
        <v>1.4525402564176355E-8</v>
      </c>
      <c r="AL143" s="30">
        <f t="shared" si="115"/>
        <v>-4.3791429351831817E-3</v>
      </c>
      <c r="AM143" s="30">
        <f t="shared" si="116"/>
        <v>4.5620857064816812E-2</v>
      </c>
      <c r="AN143" s="30">
        <f t="shared" si="117"/>
        <v>-6.9644741509334813E-10</v>
      </c>
      <c r="AO143" s="30">
        <f t="shared" si="118"/>
        <v>-8.8993050199081656E-19</v>
      </c>
      <c r="AP143" s="30">
        <f t="shared" si="119"/>
        <v>1.6451705916502513E-8</v>
      </c>
      <c r="AQ143" s="30">
        <f t="shared" si="121"/>
        <v>-3.6841970493434826E-3</v>
      </c>
      <c r="AR143" s="30">
        <f t="shared" si="122"/>
        <v>3.9172945807799377E-2</v>
      </c>
      <c r="AS143" s="30">
        <f t="shared" si="123"/>
        <v>-6.9555215136746418E-10</v>
      </c>
      <c r="AT143" s="30">
        <f t="shared" si="124"/>
        <v>-8.8993050199081656E-19</v>
      </c>
      <c r="AU143" s="30">
        <f t="shared" si="120"/>
        <v>1.8954486375377819E-8</v>
      </c>
    </row>
    <row r="144" spans="1:47" x14ac:dyDescent="0.3">
      <c r="A144" s="39">
        <v>221.03472222221899</v>
      </c>
      <c r="B144">
        <v>10.199999999999999</v>
      </c>
      <c r="C144">
        <v>7.66</v>
      </c>
      <c r="D144" s="39"/>
      <c r="E144" s="39"/>
      <c r="F144" s="39"/>
      <c r="G144" s="39">
        <v>221</v>
      </c>
      <c r="H144" s="40">
        <f t="shared" si="93"/>
        <v>0.10199999999999999</v>
      </c>
      <c r="I144" s="41">
        <f t="shared" si="94"/>
        <v>7.66</v>
      </c>
      <c r="J144" s="39">
        <f t="shared" si="125"/>
        <v>702.19808960740909</v>
      </c>
      <c r="K144">
        <v>0.106</v>
      </c>
      <c r="L144">
        <v>7.68</v>
      </c>
      <c r="M144" s="29">
        <f t="shared" si="92"/>
        <v>6.4285714285714293E-2</v>
      </c>
      <c r="N144" s="29">
        <f t="shared" si="92"/>
        <v>5.7142857142857148E-2</v>
      </c>
      <c r="O144" s="29">
        <f t="shared" si="92"/>
        <v>4.9999999999999996E-2</v>
      </c>
      <c r="P144" s="29">
        <f t="shared" si="92"/>
        <v>4.2857142857142858E-2</v>
      </c>
      <c r="Q144" s="54">
        <v>0.10199999999999999</v>
      </c>
      <c r="R144" s="54">
        <v>7.66</v>
      </c>
      <c r="S144" s="55">
        <f t="shared" si="96"/>
        <v>7.8894595653166428</v>
      </c>
      <c r="T144" s="55">
        <f t="shared" si="97"/>
        <v>7.8414365794044789</v>
      </c>
      <c r="U144" s="55">
        <f t="shared" si="98"/>
        <v>7.787309800575315</v>
      </c>
      <c r="V144" s="55">
        <f t="shared" si="99"/>
        <v>7.725734841037454</v>
      </c>
      <c r="W144" s="55">
        <f t="shared" si="100"/>
        <v>7.9459813276511246</v>
      </c>
      <c r="X144" s="41">
        <f t="shared" si="101"/>
        <v>7.9280068162938138</v>
      </c>
      <c r="Y144" s="41">
        <f t="shared" si="102"/>
        <v>7.8812393840298629</v>
      </c>
      <c r="Z144" s="41">
        <f t="shared" si="103"/>
        <v>7.8277618187632871</v>
      </c>
      <c r="AA144" s="41">
        <f t="shared" si="104"/>
        <v>7.7654673660431106</v>
      </c>
      <c r="AB144" s="30">
        <f t="shared" si="105"/>
        <v>-5.4112086332911919E-3</v>
      </c>
      <c r="AC144" s="30">
        <f t="shared" si="106"/>
        <v>5.8874505652423102E-2</v>
      </c>
      <c r="AD144" s="30">
        <f t="shared" si="107"/>
        <v>-6.9107011903159059E-10</v>
      </c>
      <c r="AE144" s="30">
        <f t="shared" si="108"/>
        <v>-8.8129040002974066E-19</v>
      </c>
      <c r="AF144" s="30">
        <f t="shared" si="109"/>
        <v>1.2898536432278761E-8</v>
      </c>
      <c r="AG144" s="30">
        <f t="shared" si="110"/>
        <v>-4.9676211890952345E-3</v>
      </c>
      <c r="AH144" s="30">
        <f t="shared" si="111"/>
        <v>5.2175235953761917E-2</v>
      </c>
      <c r="AI144" s="30">
        <f t="shared" si="112"/>
        <v>-6.9049866770546841E-10</v>
      </c>
      <c r="AJ144" s="30">
        <f t="shared" si="113"/>
        <v>-8.8129040002974066E-19</v>
      </c>
      <c r="AK144" s="30">
        <f t="shared" si="114"/>
        <v>1.4406663772955528E-8</v>
      </c>
      <c r="AL144" s="30">
        <f t="shared" si="115"/>
        <v>-4.4209506076957781E-3</v>
      </c>
      <c r="AM144" s="30">
        <f t="shared" si="116"/>
        <v>4.557904939230422E-2</v>
      </c>
      <c r="AN144" s="30">
        <f t="shared" si="117"/>
        <v>-6.8979441957405678E-10</v>
      </c>
      <c r="AO144" s="30">
        <f t="shared" si="118"/>
        <v>-8.8129040002974066E-19</v>
      </c>
      <c r="AP144" s="30">
        <f t="shared" si="119"/>
        <v>1.6318874384433611E-8</v>
      </c>
      <c r="AQ144" s="30">
        <f t="shared" si="121"/>
        <v>-3.7301092273131359E-3</v>
      </c>
      <c r="AR144" s="30">
        <f t="shared" si="122"/>
        <v>3.9127033629829722E-2</v>
      </c>
      <c r="AS144" s="30">
        <f t="shared" si="123"/>
        <v>-6.8890444347548775E-10</v>
      </c>
      <c r="AT144" s="30">
        <f t="shared" si="124"/>
        <v>-8.8129040002974066E-19</v>
      </c>
      <c r="AU144" s="30">
        <f t="shared" si="120"/>
        <v>1.8804645860551849E-8</v>
      </c>
    </row>
    <row r="145" spans="1:47" x14ac:dyDescent="0.3">
      <c r="A145" s="39">
        <v>222.03472222221899</v>
      </c>
      <c r="B145">
        <v>10.3</v>
      </c>
      <c r="C145">
        <v>7.68</v>
      </c>
      <c r="D145" s="39"/>
      <c r="E145" s="39"/>
      <c r="F145" s="39"/>
      <c r="G145" s="39">
        <v>222</v>
      </c>
      <c r="H145" s="40">
        <f t="shared" si="93"/>
        <v>0.10300000000000001</v>
      </c>
      <c r="I145" s="41">
        <f t="shared" si="94"/>
        <v>7.68</v>
      </c>
      <c r="J145" s="39">
        <f t="shared" si="125"/>
        <v>695.06023852966462</v>
      </c>
      <c r="K145">
        <v>0.106</v>
      </c>
      <c r="L145">
        <v>7.66</v>
      </c>
      <c r="M145" s="29">
        <f t="shared" ref="M145:P160" si="126">M144</f>
        <v>6.4285714285714293E-2</v>
      </c>
      <c r="N145" s="29">
        <f t="shared" si="126"/>
        <v>5.7142857142857148E-2</v>
      </c>
      <c r="O145" s="29">
        <f t="shared" si="126"/>
        <v>4.9999999999999996E-2</v>
      </c>
      <c r="P145" s="29">
        <f t="shared" si="126"/>
        <v>4.2857142857142858E-2</v>
      </c>
      <c r="Q145" s="54">
        <v>0.10299999999999999</v>
      </c>
      <c r="R145" s="54">
        <v>7.68</v>
      </c>
      <c r="S145" s="55">
        <f t="shared" si="96"/>
        <v>7.8858699309124418</v>
      </c>
      <c r="T145" s="55">
        <f t="shared" si="97"/>
        <v>7.8378718225192019</v>
      </c>
      <c r="U145" s="55">
        <f t="shared" si="98"/>
        <v>7.7837890623516355</v>
      </c>
      <c r="V145" s="55">
        <f t="shared" si="99"/>
        <v>7.7222879794971844</v>
      </c>
      <c r="W145" s="55">
        <f t="shared" si="100"/>
        <v>7.9421355225467458</v>
      </c>
      <c r="X145" s="41">
        <f t="shared" si="101"/>
        <v>7.9241479760429705</v>
      </c>
      <c r="Y145" s="41">
        <f t="shared" si="102"/>
        <v>7.8773482255309499</v>
      </c>
      <c r="Z145" s="41">
        <f t="shared" si="103"/>
        <v>7.8238364719577893</v>
      </c>
      <c r="AA145" s="41">
        <f t="shared" si="104"/>
        <v>7.7615057732748696</v>
      </c>
      <c r="AB145" s="30">
        <f t="shared" si="105"/>
        <v>-5.3758059363921314E-3</v>
      </c>
      <c r="AC145" s="30">
        <f t="shared" si="106"/>
        <v>5.8909908349322165E-2</v>
      </c>
      <c r="AD145" s="30">
        <f t="shared" si="107"/>
        <v>-6.9773136575784469E-10</v>
      </c>
      <c r="AE145" s="30">
        <f t="shared" si="108"/>
        <v>-8.8993050199081656E-19</v>
      </c>
      <c r="AF145" s="30">
        <f t="shared" si="109"/>
        <v>1.3005590308224778E-8</v>
      </c>
      <c r="AG145" s="30">
        <f t="shared" si="110"/>
        <v>-4.9292746283708579E-3</v>
      </c>
      <c r="AH145" s="30">
        <f t="shared" si="111"/>
        <v>5.2213582514486288E-2</v>
      </c>
      <c r="AI145" s="30">
        <f t="shared" si="112"/>
        <v>-6.9715612200046929E-10</v>
      </c>
      <c r="AJ145" s="30">
        <f t="shared" si="113"/>
        <v>-8.8993050199081656E-19</v>
      </c>
      <c r="AK145" s="30">
        <f t="shared" si="114"/>
        <v>1.4525402564176355E-8</v>
      </c>
      <c r="AL145" s="30">
        <f t="shared" si="115"/>
        <v>-4.3791429351831817E-3</v>
      </c>
      <c r="AM145" s="30">
        <f t="shared" si="116"/>
        <v>4.5620857064816812E-2</v>
      </c>
      <c r="AN145" s="30">
        <f t="shared" si="117"/>
        <v>-6.9644741509334813E-10</v>
      </c>
      <c r="AO145" s="30">
        <f t="shared" si="118"/>
        <v>-8.8993050199081656E-19</v>
      </c>
      <c r="AP145" s="30">
        <f t="shared" si="119"/>
        <v>1.6451705916502513E-8</v>
      </c>
      <c r="AQ145" s="30">
        <f t="shared" si="121"/>
        <v>-3.6841970493434826E-3</v>
      </c>
      <c r="AR145" s="30">
        <f t="shared" si="122"/>
        <v>3.9172945807799377E-2</v>
      </c>
      <c r="AS145" s="30">
        <f t="shared" si="123"/>
        <v>-6.9555215136746418E-10</v>
      </c>
      <c r="AT145" s="30">
        <f t="shared" si="124"/>
        <v>-8.8993050199081656E-19</v>
      </c>
      <c r="AU145" s="30">
        <f t="shared" si="120"/>
        <v>1.8954486375377819E-8</v>
      </c>
    </row>
    <row r="146" spans="1:47" x14ac:dyDescent="0.3">
      <c r="A146" s="39">
        <v>223.05208333333576</v>
      </c>
      <c r="B146">
        <v>10.8</v>
      </c>
      <c r="C146">
        <v>7.66</v>
      </c>
      <c r="D146" s="39">
        <v>89</v>
      </c>
      <c r="E146" s="39"/>
      <c r="F146" s="39"/>
      <c r="G146" s="39">
        <v>223</v>
      </c>
      <c r="H146" s="40">
        <f t="shared" si="93"/>
        <v>0.10800000000000001</v>
      </c>
      <c r="I146" s="41">
        <f t="shared" si="94"/>
        <v>7.66</v>
      </c>
      <c r="J146" s="39">
        <f t="shared" si="125"/>
        <v>687.92238745192026</v>
      </c>
      <c r="K146">
        <v>0.109</v>
      </c>
      <c r="L146">
        <v>7.66</v>
      </c>
      <c r="M146" s="29">
        <f t="shared" si="126"/>
        <v>6.4285714285714293E-2</v>
      </c>
      <c r="N146" s="29">
        <f t="shared" si="126"/>
        <v>5.7142857142857148E-2</v>
      </c>
      <c r="O146" s="29">
        <f t="shared" si="126"/>
        <v>4.9999999999999996E-2</v>
      </c>
      <c r="P146" s="29">
        <f t="shared" si="126"/>
        <v>4.2857142857142858E-2</v>
      </c>
      <c r="Q146" s="54">
        <v>0.108</v>
      </c>
      <c r="R146" s="54">
        <v>7.66</v>
      </c>
      <c r="S146" s="55">
        <f t="shared" si="96"/>
        <v>7.8684109561628972</v>
      </c>
      <c r="T146" s="55">
        <f t="shared" si="97"/>
        <v>7.8205394267145545</v>
      </c>
      <c r="U146" s="55">
        <f t="shared" si="98"/>
        <v>7.7666768250241152</v>
      </c>
      <c r="V146" s="55">
        <f t="shared" si="99"/>
        <v>7.7055410355352407</v>
      </c>
      <c r="W146" s="55">
        <f t="shared" si="100"/>
        <v>7.9234100888234931</v>
      </c>
      <c r="X146" s="41">
        <f t="shared" si="101"/>
        <v>7.9053601242613833</v>
      </c>
      <c r="Y146" s="41">
        <f t="shared" si="102"/>
        <v>7.8584057355771337</v>
      </c>
      <c r="Z146" s="41">
        <f t="shared" si="103"/>
        <v>7.8047305780983773</v>
      </c>
      <c r="AA146" s="41">
        <f t="shared" si="104"/>
        <v>7.7422268489551147</v>
      </c>
      <c r="AB146" s="30">
        <f t="shared" si="105"/>
        <v>-5.2003733000217768E-3</v>
      </c>
      <c r="AC146" s="30">
        <f t="shared" si="106"/>
        <v>5.9085340985692514E-2</v>
      </c>
      <c r="AD146" s="30">
        <f t="shared" si="107"/>
        <v>-7.310396359160037E-10</v>
      </c>
      <c r="AE146" s="30">
        <f t="shared" si="108"/>
        <v>-9.3313101179619606E-19</v>
      </c>
      <c r="AF146" s="30">
        <f t="shared" si="109"/>
        <v>1.3539076552724366E-8</v>
      </c>
      <c r="AG146" s="30">
        <f t="shared" si="110"/>
        <v>-4.7394063204606041E-3</v>
      </c>
      <c r="AH146" s="30">
        <f t="shared" si="111"/>
        <v>5.2403450822396544E-2</v>
      </c>
      <c r="AI146" s="30">
        <f t="shared" si="112"/>
        <v>-7.3044579541123871E-10</v>
      </c>
      <c r="AJ146" s="30">
        <f t="shared" si="113"/>
        <v>-9.3313101179619606E-19</v>
      </c>
      <c r="AK146" s="30">
        <f t="shared" si="114"/>
        <v>1.5116824575106661E-8</v>
      </c>
      <c r="AL146" s="30">
        <f t="shared" si="115"/>
        <v>-4.1723462681477249E-3</v>
      </c>
      <c r="AM146" s="30">
        <f t="shared" si="116"/>
        <v>4.5827653731852269E-2</v>
      </c>
      <c r="AN146" s="30">
        <f t="shared" si="117"/>
        <v>-7.2971528055306351E-10</v>
      </c>
      <c r="AO146" s="30">
        <f t="shared" si="118"/>
        <v>-9.3313101179619606E-19</v>
      </c>
      <c r="AP146" s="30">
        <f t="shared" si="119"/>
        <v>1.7112882758352943E-8</v>
      </c>
      <c r="AQ146" s="30">
        <f t="shared" si="121"/>
        <v>-3.4573931593853261E-3</v>
      </c>
      <c r="AR146" s="30">
        <f t="shared" si="122"/>
        <v>3.939974969775753E-2</v>
      </c>
      <c r="AS146" s="30">
        <f t="shared" si="123"/>
        <v>-7.2879424253121878E-10</v>
      </c>
      <c r="AT146" s="30">
        <f t="shared" si="124"/>
        <v>-9.3313101179619606E-19</v>
      </c>
      <c r="AU146" s="30">
        <f t="shared" si="120"/>
        <v>1.9699670605458745E-8</v>
      </c>
    </row>
    <row r="147" spans="1:47" x14ac:dyDescent="0.3">
      <c r="A147" s="39">
        <v>224.0625</v>
      </c>
      <c r="B147">
        <v>4.9000000000000004</v>
      </c>
      <c r="C147">
        <v>7.93</v>
      </c>
      <c r="D147" s="39"/>
      <c r="E147" s="39">
        <v>661.7263783783784</v>
      </c>
      <c r="F147" s="39">
        <v>699.84269436997317</v>
      </c>
      <c r="G147" s="39">
        <v>224</v>
      </c>
      <c r="H147" s="40">
        <f t="shared" si="93"/>
        <v>4.9000000000000002E-2</v>
      </c>
      <c r="I147" s="41">
        <f t="shared" si="94"/>
        <v>7.93</v>
      </c>
      <c r="J147" s="42">
        <f>AVERAGE(E147:F147)</f>
        <v>680.78453637417579</v>
      </c>
      <c r="K147">
        <v>6.6000000000000003E-2</v>
      </c>
      <c r="L147">
        <v>7.9</v>
      </c>
      <c r="M147" s="29">
        <f t="shared" si="126"/>
        <v>6.4285714285714293E-2</v>
      </c>
      <c r="N147" s="29">
        <f t="shared" si="126"/>
        <v>5.7142857142857148E-2</v>
      </c>
      <c r="O147" s="29">
        <f t="shared" si="126"/>
        <v>4.9999999999999996E-2</v>
      </c>
      <c r="P147" s="29">
        <f t="shared" si="126"/>
        <v>4.2857142857142858E-2</v>
      </c>
      <c r="Q147" s="54">
        <v>4.9000000000000002E-2</v>
      </c>
      <c r="R147" s="54">
        <v>7.93</v>
      </c>
      <c r="S147" s="55">
        <f t="shared" si="96"/>
        <v>8.1540012365859305</v>
      </c>
      <c r="T147" s="55">
        <f t="shared" si="97"/>
        <v>8.105298737946006</v>
      </c>
      <c r="U147" s="55">
        <f t="shared" si="98"/>
        <v>8.0492765957329748</v>
      </c>
      <c r="V147" s="55">
        <f t="shared" si="99"/>
        <v>7.9837684826040833</v>
      </c>
      <c r="W147" s="55">
        <f t="shared" si="100"/>
        <v>8.2259724589671048</v>
      </c>
      <c r="X147" s="41">
        <f t="shared" si="101"/>
        <v>8.2091459831668683</v>
      </c>
      <c r="Y147" s="41">
        <f t="shared" si="102"/>
        <v>8.1652565149227492</v>
      </c>
      <c r="Z147" s="41">
        <f t="shared" si="103"/>
        <v>8.1148746960757361</v>
      </c>
      <c r="AA147" s="41">
        <f t="shared" si="104"/>
        <v>8.0559232640726002</v>
      </c>
      <c r="AB147" s="30">
        <f t="shared" si="105"/>
        <v>-7.4605109632063429E-3</v>
      </c>
      <c r="AC147" s="30">
        <f t="shared" si="106"/>
        <v>5.6825203322507949E-2</v>
      </c>
      <c r="AD147" s="30">
        <f t="shared" si="107"/>
        <v>-3.382468574022437E-10</v>
      </c>
      <c r="AE147" s="30">
        <f t="shared" si="108"/>
        <v>-4.2336499609271863E-19</v>
      </c>
      <c r="AF147" s="30">
        <f t="shared" si="109"/>
        <v>7.0145330113804761E-9</v>
      </c>
      <c r="AG147" s="30">
        <f t="shared" si="110"/>
        <v>-7.2038779788848447E-3</v>
      </c>
      <c r="AH147" s="30">
        <f t="shared" si="111"/>
        <v>4.9938979163972302E-2</v>
      </c>
      <c r="AI147" s="30">
        <f t="shared" si="112"/>
        <v>-3.3791625007524185E-10</v>
      </c>
      <c r="AJ147" s="30">
        <f t="shared" si="113"/>
        <v>-4.2336499609271863E-19</v>
      </c>
      <c r="AK147" s="30">
        <f t="shared" si="114"/>
        <v>7.846956806645958E-9</v>
      </c>
      <c r="AL147" s="30">
        <f t="shared" si="115"/>
        <v>-6.8825244938539327E-3</v>
      </c>
      <c r="AM147" s="30">
        <f t="shared" si="116"/>
        <v>4.3117475506146065E-2</v>
      </c>
      <c r="AN147" s="30">
        <f t="shared" si="117"/>
        <v>-3.3750226659221575E-10</v>
      </c>
      <c r="AO147" s="30">
        <f t="shared" si="118"/>
        <v>-4.2336499609271863E-19</v>
      </c>
      <c r="AP147" s="30">
        <f t="shared" si="119"/>
        <v>8.9273673181539285E-9</v>
      </c>
      <c r="AQ147" s="30">
        <f t="shared" si="121"/>
        <v>-6.4677739052758981E-3</v>
      </c>
      <c r="AR147" s="30">
        <f t="shared" si="122"/>
        <v>3.6389368951866959E-2</v>
      </c>
      <c r="AS147" s="30">
        <f t="shared" si="123"/>
        <v>-3.3696796433241562E-10</v>
      </c>
      <c r="AT147" s="30">
        <f t="shared" si="124"/>
        <v>-4.2336499609271863E-19</v>
      </c>
      <c r="AU147" s="30">
        <f t="shared" si="120"/>
        <v>1.0380816577400405E-8</v>
      </c>
    </row>
    <row r="148" spans="1:47" x14ac:dyDescent="0.3">
      <c r="A148" s="39">
        <v>225.05555555555475</v>
      </c>
      <c r="B148">
        <v>3.6</v>
      </c>
      <c r="C148">
        <v>8.0399999999999991</v>
      </c>
      <c r="D148" s="39"/>
      <c r="E148" s="39"/>
      <c r="F148" s="39"/>
      <c r="G148" s="39">
        <v>225</v>
      </c>
      <c r="H148" s="40">
        <f t="shared" si="93"/>
        <v>3.6000000000000004E-2</v>
      </c>
      <c r="I148" s="41">
        <f t="shared" si="94"/>
        <v>8.0399999999999991</v>
      </c>
      <c r="J148" s="39">
        <f>$J$147+($J$154-$J$147)*(G148-$G$147)/($G$154-$G$147)</f>
        <v>678.92025724401844</v>
      </c>
      <c r="K148">
        <v>3.5000000000000003E-2</v>
      </c>
      <c r="L148">
        <v>8.1</v>
      </c>
      <c r="M148" s="29">
        <f t="shared" si="126"/>
        <v>6.4285714285714293E-2</v>
      </c>
      <c r="N148" s="29">
        <f t="shared" si="126"/>
        <v>5.7142857142857148E-2</v>
      </c>
      <c r="O148" s="29">
        <f t="shared" si="126"/>
        <v>4.9999999999999996E-2</v>
      </c>
      <c r="P148" s="29">
        <f t="shared" si="126"/>
        <v>4.2857142857142858E-2</v>
      </c>
      <c r="Q148" s="54">
        <v>3.5999999999999997E-2</v>
      </c>
      <c r="R148" s="54">
        <v>8.0399999999999991</v>
      </c>
      <c r="S148" s="55">
        <f t="shared" si="96"/>
        <v>8.2609187185860957</v>
      </c>
      <c r="T148" s="55">
        <f t="shared" si="97"/>
        <v>8.2125783566650234</v>
      </c>
      <c r="U148" s="55">
        <f t="shared" si="98"/>
        <v>8.1565892900564076</v>
      </c>
      <c r="V148" s="55">
        <f t="shared" si="99"/>
        <v>8.0904868307815754</v>
      </c>
      <c r="W148" s="55">
        <f t="shared" si="100"/>
        <v>8.337733789779131</v>
      </c>
      <c r="X148" s="41">
        <f t="shared" si="101"/>
        <v>8.3214673584141892</v>
      </c>
      <c r="Y148" s="41">
        <f t="shared" si="102"/>
        <v>8.2790032670635991</v>
      </c>
      <c r="Z148" s="41">
        <f t="shared" si="103"/>
        <v>8.230190485374191</v>
      </c>
      <c r="AA148" s="41">
        <f t="shared" si="104"/>
        <v>8.1729776885258989</v>
      </c>
      <c r="AB148" s="30">
        <f t="shared" si="105"/>
        <v>-8.0274828086964872E-3</v>
      </c>
      <c r="AC148" s="30">
        <f t="shared" si="106"/>
        <v>5.6258231477017806E-2</v>
      </c>
      <c r="AD148" s="30">
        <f t="shared" si="107"/>
        <v>-2.5178815357739877E-10</v>
      </c>
      <c r="AE148" s="30">
        <f t="shared" si="108"/>
        <v>-3.1104367059873197E-19</v>
      </c>
      <c r="AF148" s="30">
        <f t="shared" si="109"/>
        <v>5.4837958859982136E-9</v>
      </c>
      <c r="AG148" s="30">
        <f t="shared" si="110"/>
        <v>-7.8274769933917021E-3</v>
      </c>
      <c r="AH148" s="30">
        <f t="shared" si="111"/>
        <v>4.9315380149465446E-2</v>
      </c>
      <c r="AI148" s="30">
        <f t="shared" si="112"/>
        <v>-2.5153049617549638E-10</v>
      </c>
      <c r="AJ148" s="30">
        <f t="shared" si="113"/>
        <v>-3.1104367059873197E-19</v>
      </c>
      <c r="AK148" s="30">
        <f t="shared" si="114"/>
        <v>6.1294519283041684E-9</v>
      </c>
      <c r="AL148" s="30">
        <f t="shared" si="115"/>
        <v>-7.5762585761622323E-3</v>
      </c>
      <c r="AM148" s="30">
        <f t="shared" si="116"/>
        <v>4.2423741423837764E-2</v>
      </c>
      <c r="AN148" s="30">
        <f t="shared" si="117"/>
        <v>-2.5120686416212342E-10</v>
      </c>
      <c r="AO148" s="30">
        <f t="shared" si="118"/>
        <v>-3.1104367059873197E-19</v>
      </c>
      <c r="AP148" s="30">
        <f t="shared" si="119"/>
        <v>6.9728562164705808E-9</v>
      </c>
      <c r="AQ148" s="30">
        <f t="shared" si="121"/>
        <v>-7.2505585458314927E-3</v>
      </c>
      <c r="AR148" s="30">
        <f t="shared" si="122"/>
        <v>3.5606584311311362E-2</v>
      </c>
      <c r="AS148" s="30">
        <f t="shared" si="123"/>
        <v>-2.5078728124406341E-10</v>
      </c>
      <c r="AT148" s="30">
        <f t="shared" si="124"/>
        <v>-3.1104367059873197E-19</v>
      </c>
      <c r="AU148" s="30">
        <f t="shared" si="120"/>
        <v>8.1191986860833068E-9</v>
      </c>
    </row>
    <row r="149" spans="1:47" x14ac:dyDescent="0.3">
      <c r="A149" s="39">
        <v>226.04861111110949</v>
      </c>
      <c r="B149">
        <v>2.7</v>
      </c>
      <c r="C149">
        <v>8.1</v>
      </c>
      <c r="D149" s="39"/>
      <c r="E149" s="39"/>
      <c r="F149" s="39"/>
      <c r="G149" s="39">
        <v>226</v>
      </c>
      <c r="H149" s="40">
        <f t="shared" si="93"/>
        <v>2.7000000000000003E-2</v>
      </c>
      <c r="I149" s="41">
        <f t="shared" si="94"/>
        <v>8.1</v>
      </c>
      <c r="J149" s="39">
        <f t="shared" ref="J149:J153" si="127">$J$147+($J$154-$J$147)*(G149-$G$147)/($G$154-$G$147)</f>
        <v>677.05597811386122</v>
      </c>
      <c r="K149">
        <v>2.5000000000000001E-2</v>
      </c>
      <c r="L149">
        <v>8.1199999999999992</v>
      </c>
      <c r="M149" s="29">
        <f t="shared" si="126"/>
        <v>6.4285714285714293E-2</v>
      </c>
      <c r="N149" s="29">
        <f t="shared" si="126"/>
        <v>5.7142857142857148E-2</v>
      </c>
      <c r="O149" s="29">
        <f t="shared" si="126"/>
        <v>4.9999999999999996E-2</v>
      </c>
      <c r="P149" s="29">
        <f t="shared" si="126"/>
        <v>4.2857142857142858E-2</v>
      </c>
      <c r="Q149" s="54">
        <v>2.7E-2</v>
      </c>
      <c r="R149" s="54">
        <v>8.1</v>
      </c>
      <c r="S149" s="55">
        <f t="shared" si="96"/>
        <v>8.3576155147877831</v>
      </c>
      <c r="T149" s="55">
        <f t="shared" si="97"/>
        <v>8.309869008514319</v>
      </c>
      <c r="U149" s="55">
        <f t="shared" si="98"/>
        <v>8.2542725499093414</v>
      </c>
      <c r="V149" s="55">
        <f t="shared" si="99"/>
        <v>8.1881327786807905</v>
      </c>
      <c r="W149" s="55">
        <f t="shared" si="100"/>
        <v>8.4385169393849591</v>
      </c>
      <c r="X149" s="41">
        <f t="shared" si="101"/>
        <v>8.4227931937267257</v>
      </c>
      <c r="Y149" s="41">
        <f t="shared" si="102"/>
        <v>8.3817225931681048</v>
      </c>
      <c r="Z149" s="41">
        <f t="shared" si="103"/>
        <v>8.3344650642788025</v>
      </c>
      <c r="AA149" s="41">
        <f t="shared" si="104"/>
        <v>8.2790032670635991</v>
      </c>
      <c r="AB149" s="30">
        <f t="shared" si="105"/>
        <v>-8.4418046501966455E-3</v>
      </c>
      <c r="AC149" s="30">
        <f t="shared" si="106"/>
        <v>5.584390963551765E-2</v>
      </c>
      <c r="AD149" s="30">
        <f t="shared" si="107"/>
        <v>-1.9196021539200022E-10</v>
      </c>
      <c r="AE149" s="30">
        <f t="shared" si="108"/>
        <v>-2.3328275294904902E-19</v>
      </c>
      <c r="AF149" s="30">
        <f t="shared" si="109"/>
        <v>4.3891910525625776E-9</v>
      </c>
      <c r="AG149" s="30">
        <f t="shared" si="110"/>
        <v>-8.2839575978149293E-3</v>
      </c>
      <c r="AH149" s="30">
        <f t="shared" si="111"/>
        <v>4.8858899545042217E-2</v>
      </c>
      <c r="AI149" s="30">
        <f t="shared" si="112"/>
        <v>-1.9175686899753339E-10</v>
      </c>
      <c r="AJ149" s="30">
        <f t="shared" si="113"/>
        <v>-2.3328275294904902E-19</v>
      </c>
      <c r="AK149" s="30">
        <f t="shared" si="114"/>
        <v>4.8992656826767295E-9</v>
      </c>
      <c r="AL149" s="30">
        <f t="shared" si="115"/>
        <v>-8.0854378105877488E-3</v>
      </c>
      <c r="AM149" s="30">
        <f t="shared" si="116"/>
        <v>4.1914562189412245E-2</v>
      </c>
      <c r="AN149" s="30">
        <f t="shared" si="117"/>
        <v>-1.9150112597063576E-10</v>
      </c>
      <c r="AO149" s="30">
        <f t="shared" si="118"/>
        <v>-2.3328275294904902E-19</v>
      </c>
      <c r="AP149" s="30">
        <f t="shared" si="119"/>
        <v>5.5683618592798102E-9</v>
      </c>
      <c r="AQ149" s="30">
        <f t="shared" si="121"/>
        <v>-7.8274769933917021E-3</v>
      </c>
      <c r="AR149" s="30">
        <f t="shared" si="122"/>
        <v>3.5029665863751155E-2</v>
      </c>
      <c r="AS149" s="30">
        <f t="shared" si="123"/>
        <v>-1.9116880806352856E-10</v>
      </c>
      <c r="AT149" s="30">
        <f t="shared" si="124"/>
        <v>-2.3328275294904902E-19</v>
      </c>
      <c r="AU149" s="30">
        <f t="shared" si="120"/>
        <v>6.4843615412338019E-9</v>
      </c>
    </row>
    <row r="150" spans="1:47" x14ac:dyDescent="0.3">
      <c r="A150" s="39">
        <v>227.03125</v>
      </c>
      <c r="B150">
        <v>1.8</v>
      </c>
      <c r="C150">
        <v>8.3000000000000007</v>
      </c>
      <c r="D150" s="39">
        <v>222.3</v>
      </c>
      <c r="E150" s="39"/>
      <c r="F150" s="39"/>
      <c r="G150" s="39">
        <v>227</v>
      </c>
      <c r="H150" s="40">
        <f t="shared" si="93"/>
        <v>1.8000000000000002E-2</v>
      </c>
      <c r="I150" s="41">
        <f t="shared" si="94"/>
        <v>8.3000000000000007</v>
      </c>
      <c r="J150" s="39">
        <f t="shared" si="127"/>
        <v>675.19169898370387</v>
      </c>
      <c r="K150">
        <v>2.4E-2</v>
      </c>
      <c r="L150">
        <v>8.3000000000000007</v>
      </c>
      <c r="M150" s="29">
        <f t="shared" si="126"/>
        <v>6.4285714285714293E-2</v>
      </c>
      <c r="N150" s="29">
        <f t="shared" si="126"/>
        <v>5.7142857142857148E-2</v>
      </c>
      <c r="O150" s="29">
        <f t="shared" si="126"/>
        <v>4.9999999999999996E-2</v>
      </c>
      <c r="P150" s="29">
        <f t="shared" si="126"/>
        <v>4.2857142857142858E-2</v>
      </c>
      <c r="Q150" s="54">
        <v>1.7999999999999999E-2</v>
      </c>
      <c r="R150" s="54">
        <v>8.3000000000000007</v>
      </c>
      <c r="S150" s="55">
        <f t="shared" si="96"/>
        <v>8.488203716332146</v>
      </c>
      <c r="T150" s="55">
        <f t="shared" si="97"/>
        <v>8.441557740045404</v>
      </c>
      <c r="U150" s="55">
        <f t="shared" si="98"/>
        <v>8.3869290594271035</v>
      </c>
      <c r="V150" s="55">
        <f t="shared" si="99"/>
        <v>8.3213899804879627</v>
      </c>
      <c r="W150" s="55">
        <f t="shared" si="100"/>
        <v>8.5747100071701468</v>
      </c>
      <c r="X150" s="41">
        <f t="shared" si="101"/>
        <v>8.559753839458379</v>
      </c>
      <c r="Y150" s="41">
        <f t="shared" si="102"/>
        <v>8.520673186609601</v>
      </c>
      <c r="Z150" s="41">
        <f t="shared" si="103"/>
        <v>8.4756705285045015</v>
      </c>
      <c r="AA150" s="41">
        <f t="shared" si="104"/>
        <v>8.4227931937267257</v>
      </c>
      <c r="AB150" s="30">
        <f t="shared" si="105"/>
        <v>-8.8815361714538795E-3</v>
      </c>
      <c r="AC150" s="30">
        <f t="shared" si="106"/>
        <v>5.5404178114260412E-2</v>
      </c>
      <c r="AD150" s="30">
        <f t="shared" si="107"/>
        <v>-1.3216501121515737E-10</v>
      </c>
      <c r="AE150" s="30">
        <f t="shared" si="108"/>
        <v>-1.5552183529936599E-19</v>
      </c>
      <c r="AF150" s="30">
        <f t="shared" si="109"/>
        <v>3.2493484308384882E-9</v>
      </c>
      <c r="AG150" s="30">
        <f t="shared" si="110"/>
        <v>-8.7685503253097999E-3</v>
      </c>
      <c r="AH150" s="30">
        <f t="shared" si="111"/>
        <v>4.8374306817547348E-2</v>
      </c>
      <c r="AI150" s="30">
        <f t="shared" si="112"/>
        <v>-1.320194572495146E-10</v>
      </c>
      <c r="AJ150" s="30">
        <f t="shared" si="113"/>
        <v>-1.5552183529936599E-19</v>
      </c>
      <c r="AK150" s="30">
        <f t="shared" si="114"/>
        <v>3.6177808864315006E-9</v>
      </c>
      <c r="AL150" s="30">
        <f t="shared" si="115"/>
        <v>-8.6264943596468229E-3</v>
      </c>
      <c r="AM150" s="30">
        <f t="shared" si="116"/>
        <v>4.1373505640353171E-2</v>
      </c>
      <c r="AN150" s="30">
        <f t="shared" si="117"/>
        <v>-1.3183645371543394E-10</v>
      </c>
      <c r="AO150" s="30">
        <f t="shared" si="118"/>
        <v>-1.5552183529936599E-19</v>
      </c>
      <c r="AP150" s="30">
        <f t="shared" si="119"/>
        <v>4.1027111394833077E-9</v>
      </c>
      <c r="AQ150" s="30">
        <f t="shared" si="121"/>
        <v>-8.4418046501966455E-3</v>
      </c>
      <c r="AR150" s="30">
        <f t="shared" si="122"/>
        <v>3.4415338206946214E-2</v>
      </c>
      <c r="AS150" s="30">
        <f t="shared" si="123"/>
        <v>-1.3159852728003241E-10</v>
      </c>
      <c r="AT150" s="30">
        <f t="shared" si="124"/>
        <v>-1.5552183529936599E-19</v>
      </c>
      <c r="AU150" s="30">
        <f t="shared" si="120"/>
        <v>4.7710066238264733E-9</v>
      </c>
    </row>
    <row r="151" spans="1:47" x14ac:dyDescent="0.3">
      <c r="A151" s="39">
        <v>228.0402777777781</v>
      </c>
      <c r="B151">
        <v>1.3</v>
      </c>
      <c r="C151">
        <v>8.3699999999999992</v>
      </c>
      <c r="D151" s="39"/>
      <c r="E151" s="39"/>
      <c r="F151" s="39"/>
      <c r="G151" s="39">
        <v>228</v>
      </c>
      <c r="H151" s="40">
        <f t="shared" si="93"/>
        <v>1.3000000000000001E-2</v>
      </c>
      <c r="I151" s="41">
        <f t="shared" si="94"/>
        <v>8.3699999999999992</v>
      </c>
      <c r="J151" s="39">
        <f t="shared" si="127"/>
        <v>673.32741985354664</v>
      </c>
      <c r="K151">
        <v>1.4E-2</v>
      </c>
      <c r="L151">
        <v>8.31</v>
      </c>
      <c r="M151" s="29">
        <f t="shared" si="126"/>
        <v>6.4285714285714293E-2</v>
      </c>
      <c r="N151" s="29">
        <f t="shared" si="126"/>
        <v>5.7142857142857148E-2</v>
      </c>
      <c r="O151" s="29">
        <f t="shared" si="126"/>
        <v>4.9999999999999996E-2</v>
      </c>
      <c r="P151" s="29">
        <f t="shared" si="126"/>
        <v>4.2857142857142858E-2</v>
      </c>
      <c r="Q151" s="54">
        <v>1.2999999999999999E-2</v>
      </c>
      <c r="R151" s="54">
        <v>8.3699999999999992</v>
      </c>
      <c r="S151" s="55">
        <f t="shared" si="96"/>
        <v>8.5878340963900328</v>
      </c>
      <c r="T151" s="55">
        <f t="shared" si="97"/>
        <v>8.5421603134326425</v>
      </c>
      <c r="U151" s="55">
        <f t="shared" si="98"/>
        <v>8.4884934064470166</v>
      </c>
      <c r="V151" s="55">
        <f t="shared" si="99"/>
        <v>8.4237854559514957</v>
      </c>
      <c r="W151" s="55">
        <f t="shared" si="100"/>
        <v>8.6791512280131986</v>
      </c>
      <c r="X151" s="41">
        <f t="shared" si="101"/>
        <v>8.6647897767945743</v>
      </c>
      <c r="Y151" s="41">
        <f t="shared" si="102"/>
        <v>8.6272647680180086</v>
      </c>
      <c r="Z151" s="41">
        <f t="shared" si="103"/>
        <v>8.5840502566933274</v>
      </c>
      <c r="AA151" s="41">
        <f t="shared" si="104"/>
        <v>8.5332579831074984</v>
      </c>
      <c r="AB151" s="30">
        <f t="shared" si="105"/>
        <v>-9.1427395832559474E-3</v>
      </c>
      <c r="AC151" s="30">
        <f t="shared" si="106"/>
        <v>5.5142974702458346E-2</v>
      </c>
      <c r="AD151" s="30">
        <f t="shared" si="107"/>
        <v>-9.896723521999668E-11</v>
      </c>
      <c r="AE151" s="30">
        <f t="shared" si="108"/>
        <v>-1.1232132549398656E-19</v>
      </c>
      <c r="AF151" s="30">
        <f t="shared" si="109"/>
        <v>2.5832468210038892E-9</v>
      </c>
      <c r="AG151" s="30">
        <f t="shared" si="110"/>
        <v>-9.0560528871266588E-3</v>
      </c>
      <c r="AH151" s="30">
        <f t="shared" si="111"/>
        <v>4.8086804255730489E-2</v>
      </c>
      <c r="AI151" s="30">
        <f t="shared" si="112"/>
        <v>-9.8855561122570355E-11</v>
      </c>
      <c r="AJ151" s="30">
        <f t="shared" si="113"/>
        <v>-1.1232132549398656E-19</v>
      </c>
      <c r="AK151" s="30">
        <f t="shared" si="114"/>
        <v>2.8697210710787861E-9</v>
      </c>
      <c r="AL151" s="30">
        <f t="shared" si="115"/>
        <v>-8.9472368096489615E-3</v>
      </c>
      <c r="AM151" s="30">
        <f t="shared" si="116"/>
        <v>4.1052763190351033E-2</v>
      </c>
      <c r="AN151" s="30">
        <f t="shared" si="117"/>
        <v>-9.8715378859542713E-11</v>
      </c>
      <c r="AO151" s="30">
        <f t="shared" si="118"/>
        <v>-1.1232132549398656E-19</v>
      </c>
      <c r="AP151" s="30">
        <f t="shared" si="119"/>
        <v>3.2471817207206904E-9</v>
      </c>
      <c r="AQ151" s="30">
        <f t="shared" si="121"/>
        <v>-8.8059496623544113E-3</v>
      </c>
      <c r="AR151" s="30">
        <f t="shared" si="122"/>
        <v>3.4051193194788443E-2</v>
      </c>
      <c r="AS151" s="30">
        <f t="shared" si="123"/>
        <v>-9.85333657553805E-11</v>
      </c>
      <c r="AT151" s="30">
        <f t="shared" si="124"/>
        <v>-1.1232132549398656E-19</v>
      </c>
      <c r="AU151" s="30">
        <f t="shared" si="120"/>
        <v>3.768899388669772E-9</v>
      </c>
    </row>
    <row r="152" spans="1:47" x14ac:dyDescent="0.3">
      <c r="A152" s="39">
        <v>229.04166660879855</v>
      </c>
      <c r="B152">
        <v>1.1000000000000001</v>
      </c>
      <c r="C152">
        <v>8.32</v>
      </c>
      <c r="D152" s="39"/>
      <c r="E152" s="39"/>
      <c r="F152" s="39"/>
      <c r="G152" s="39">
        <v>229</v>
      </c>
      <c r="H152" s="40">
        <f t="shared" si="93"/>
        <v>1.1000000000000001E-2</v>
      </c>
      <c r="I152" s="41">
        <f t="shared" si="94"/>
        <v>8.32</v>
      </c>
      <c r="J152" s="39">
        <f t="shared" si="127"/>
        <v>671.4631407233893</v>
      </c>
      <c r="K152">
        <v>1.0999999999999999E-2</v>
      </c>
      <c r="L152">
        <v>8.39</v>
      </c>
      <c r="M152" s="29">
        <f t="shared" si="126"/>
        <v>6.4285714285714293E-2</v>
      </c>
      <c r="N152" s="29">
        <f t="shared" si="126"/>
        <v>5.7142857142857148E-2</v>
      </c>
      <c r="O152" s="29">
        <f t="shared" si="126"/>
        <v>4.9999999999999996E-2</v>
      </c>
      <c r="P152" s="29">
        <f t="shared" si="126"/>
        <v>4.2857142857142858E-2</v>
      </c>
      <c r="Q152" s="54">
        <v>1.0999999999999999E-2</v>
      </c>
      <c r="R152" s="54">
        <v>8.32</v>
      </c>
      <c r="S152" s="55">
        <f t="shared" si="96"/>
        <v>8.6371332422299929</v>
      </c>
      <c r="T152" s="55">
        <f t="shared" si="97"/>
        <v>8.5919525930452743</v>
      </c>
      <c r="U152" s="55">
        <f t="shared" si="98"/>
        <v>8.5387957322259815</v>
      </c>
      <c r="V152" s="55">
        <f t="shared" si="99"/>
        <v>8.4745722914646446</v>
      </c>
      <c r="W152" s="55">
        <f t="shared" si="100"/>
        <v>8.7311514084740729</v>
      </c>
      <c r="X152" s="41">
        <f t="shared" si="101"/>
        <v>8.7170820600024879</v>
      </c>
      <c r="Y152" s="41">
        <f t="shared" si="102"/>
        <v>8.68032512883401</v>
      </c>
      <c r="Z152" s="41">
        <f t="shared" si="103"/>
        <v>8.6380009866630534</v>
      </c>
      <c r="AA152" s="41">
        <f t="shared" si="104"/>
        <v>8.5882577059305412</v>
      </c>
      <c r="AB152" s="30">
        <f t="shared" si="105"/>
        <v>-9.2524561306308005E-3</v>
      </c>
      <c r="AC152" s="30">
        <f t="shared" si="106"/>
        <v>5.5033258155083489E-2</v>
      </c>
      <c r="AD152" s="30">
        <f t="shared" si="107"/>
        <v>-8.5694869043639454E-11</v>
      </c>
      <c r="AE152" s="30">
        <f t="shared" si="108"/>
        <v>-9.5041121571834769E-20</v>
      </c>
      <c r="AF152" s="30">
        <f t="shared" si="109"/>
        <v>2.3060395836078531E-9</v>
      </c>
      <c r="AG152" s="30">
        <f t="shared" si="110"/>
        <v>-9.176635335882824E-3</v>
      </c>
      <c r="AH152" s="30">
        <f t="shared" si="111"/>
        <v>4.7966221806974324E-2</v>
      </c>
      <c r="AI152" s="30">
        <f t="shared" si="112"/>
        <v>-8.5597192938796359E-11</v>
      </c>
      <c r="AJ152" s="30">
        <f t="shared" si="113"/>
        <v>-9.5041121571834769E-20</v>
      </c>
      <c r="AK152" s="30">
        <f t="shared" si="114"/>
        <v>2.5588651936681768E-9</v>
      </c>
      <c r="AL152" s="30">
        <f t="shared" si="115"/>
        <v>-9.081569470888274E-3</v>
      </c>
      <c r="AM152" s="30">
        <f t="shared" si="116"/>
        <v>4.0918430529111718E-2</v>
      </c>
      <c r="AN152" s="30">
        <f t="shared" si="117"/>
        <v>-8.5474724380835805E-11</v>
      </c>
      <c r="AO152" s="30">
        <f t="shared" si="118"/>
        <v>-9.5041121571834769E-20</v>
      </c>
      <c r="AP152" s="30">
        <f t="shared" si="119"/>
        <v>2.8920398158990394E-9</v>
      </c>
      <c r="AQ152" s="30">
        <f t="shared" si="121"/>
        <v>-8.9582754360793861E-3</v>
      </c>
      <c r="AR152" s="30">
        <f t="shared" si="122"/>
        <v>3.3898867421063475E-2</v>
      </c>
      <c r="AS152" s="30">
        <f t="shared" si="123"/>
        <v>-8.5315890895766824E-11</v>
      </c>
      <c r="AT152" s="30">
        <f t="shared" si="124"/>
        <v>-9.5041121571834769E-20</v>
      </c>
      <c r="AU152" s="30">
        <f t="shared" si="120"/>
        <v>3.3529548744072779E-9</v>
      </c>
    </row>
    <row r="153" spans="1:47" x14ac:dyDescent="0.3">
      <c r="A153" s="39">
        <v>230.0625</v>
      </c>
      <c r="B153">
        <v>0.9</v>
      </c>
      <c r="C153">
        <v>8.2899999999999991</v>
      </c>
      <c r="D153" s="39">
        <v>258.5</v>
      </c>
      <c r="E153" s="39"/>
      <c r="F153" s="39"/>
      <c r="G153" s="39">
        <v>230</v>
      </c>
      <c r="H153" s="40">
        <f t="shared" si="93"/>
        <v>9.0000000000000011E-3</v>
      </c>
      <c r="I153" s="41">
        <f t="shared" si="94"/>
        <v>8.2899999999999991</v>
      </c>
      <c r="J153" s="39">
        <f t="shared" si="127"/>
        <v>669.59886159323207</v>
      </c>
      <c r="K153">
        <v>8.0000000000000002E-3</v>
      </c>
      <c r="L153">
        <v>8.41</v>
      </c>
      <c r="M153" s="29">
        <f t="shared" si="126"/>
        <v>6.4285714285714293E-2</v>
      </c>
      <c r="N153" s="29">
        <f t="shared" si="126"/>
        <v>5.7142857142857148E-2</v>
      </c>
      <c r="O153" s="29">
        <f t="shared" si="126"/>
        <v>4.9999999999999996E-2</v>
      </c>
      <c r="P153" s="29">
        <f t="shared" si="126"/>
        <v>4.2857142857142858E-2</v>
      </c>
      <c r="Q153" s="54">
        <v>8.9999999999999993E-3</v>
      </c>
      <c r="R153" s="54">
        <v>8.2899999999999991</v>
      </c>
      <c r="S153" s="55">
        <f t="shared" si="96"/>
        <v>8.6946878174159625</v>
      </c>
      <c r="T153" s="55">
        <f t="shared" si="97"/>
        <v>8.6500729160214789</v>
      </c>
      <c r="U153" s="55">
        <f t="shared" si="98"/>
        <v>8.5975145746262207</v>
      </c>
      <c r="V153" s="55">
        <f t="shared" si="99"/>
        <v>8.5338850759773646</v>
      </c>
      <c r="W153" s="55">
        <f t="shared" si="100"/>
        <v>8.7922364158861903</v>
      </c>
      <c r="X153" s="41">
        <f t="shared" si="101"/>
        <v>8.7785032005119934</v>
      </c>
      <c r="Y153" s="41">
        <f t="shared" si="102"/>
        <v>8.7426331228260104</v>
      </c>
      <c r="Z153" s="41">
        <f t="shared" si="103"/>
        <v>8.7013427349606491</v>
      </c>
      <c r="AA153" s="41">
        <f t="shared" si="104"/>
        <v>8.652825735717153</v>
      </c>
      <c r="AB153" s="30">
        <f>$AZ$10*(1/($AY$4/10^(-X153)+1)-1/($AY$4/10^(-$AX$16)+1))</f>
        <v>-9.3664239395725678E-3</v>
      </c>
      <c r="AC153" s="30">
        <f t="shared" si="106"/>
        <v>5.4919290346141722E-2</v>
      </c>
      <c r="AD153" s="30">
        <f t="shared" si="107"/>
        <v>-7.2427979553089953E-11</v>
      </c>
      <c r="AE153" s="30">
        <f t="shared" si="108"/>
        <v>-7.7760917649682993E-20</v>
      </c>
      <c r="AF153" s="30">
        <f t="shared" si="109"/>
        <v>2.0198177414298396E-9</v>
      </c>
      <c r="AG153" s="30">
        <f t="shared" si="110"/>
        <v>-9.3017204037091038E-3</v>
      </c>
      <c r="AH153" s="30">
        <f t="shared" si="111"/>
        <v>4.7841136739148041E-2</v>
      </c>
      <c r="AI153" s="30">
        <f t="shared" si="112"/>
        <v>-7.2344625252020885E-11</v>
      </c>
      <c r="AJ153" s="30">
        <f t="shared" si="113"/>
        <v>-7.7760917649682993E-20</v>
      </c>
      <c r="AK153" s="30">
        <f t="shared" si="114"/>
        <v>2.2383452992641608E-9</v>
      </c>
      <c r="AL153" s="30">
        <f t="shared" si="115"/>
        <v>-9.2207247166915772E-3</v>
      </c>
      <c r="AM153" s="30">
        <f t="shared" si="116"/>
        <v>4.0779275283308422E-2</v>
      </c>
      <c r="AN153" s="30">
        <f t="shared" si="117"/>
        <v>-7.2240282594531485E-11</v>
      </c>
      <c r="AO153" s="30">
        <f t="shared" si="118"/>
        <v>-7.7760917649682993E-20</v>
      </c>
      <c r="AP153" s="30">
        <f t="shared" si="119"/>
        <v>2.5263029277083121E-9</v>
      </c>
      <c r="AQ153" s="30">
        <f t="shared" si="121"/>
        <v>-9.115854057050227E-3</v>
      </c>
      <c r="AR153" s="30">
        <f t="shared" si="122"/>
        <v>3.3741288800092632E-2</v>
      </c>
      <c r="AS153" s="30">
        <f t="shared" si="123"/>
        <v>-7.2105183014262754E-11</v>
      </c>
      <c r="AT153" s="30">
        <f t="shared" si="124"/>
        <v>-7.7760917649682993E-20</v>
      </c>
      <c r="AU153" s="30">
        <f t="shared" si="120"/>
        <v>2.9249262762829069E-9</v>
      </c>
    </row>
    <row r="154" spans="1:47" x14ac:dyDescent="0.3">
      <c r="A154" s="39">
        <v>231.05555555555475</v>
      </c>
      <c r="B154">
        <v>1.4</v>
      </c>
      <c r="C154">
        <v>8.26</v>
      </c>
      <c r="D154" s="39"/>
      <c r="E154" s="39">
        <v>659.4728210526315</v>
      </c>
      <c r="F154" s="39">
        <v>675.99634387351784</v>
      </c>
      <c r="G154" s="39">
        <v>231</v>
      </c>
      <c r="H154" s="40">
        <f t="shared" si="93"/>
        <v>1.3999999999999999E-2</v>
      </c>
      <c r="I154" s="41">
        <f t="shared" si="94"/>
        <v>8.26</v>
      </c>
      <c r="J154" s="42">
        <f>AVERAGE(E154:F154)</f>
        <v>667.73458246307473</v>
      </c>
      <c r="K154">
        <v>7.0000000000000001E-3</v>
      </c>
      <c r="L154">
        <v>8.41</v>
      </c>
      <c r="M154" s="29">
        <f t="shared" si="126"/>
        <v>6.4285714285714293E-2</v>
      </c>
      <c r="N154" s="29">
        <f t="shared" si="126"/>
        <v>5.7142857142857148E-2</v>
      </c>
      <c r="O154" s="29">
        <f t="shared" si="126"/>
        <v>4.9999999999999996E-2</v>
      </c>
      <c r="P154" s="29">
        <f t="shared" si="126"/>
        <v>4.2857142857142858E-2</v>
      </c>
      <c r="Q154" s="54">
        <v>1.4E-2</v>
      </c>
      <c r="R154" s="54">
        <v>8.26</v>
      </c>
      <c r="S154" s="55">
        <f t="shared" si="96"/>
        <v>8.5655615292681784</v>
      </c>
      <c r="T154" s="55">
        <f t="shared" si="97"/>
        <v>8.5196656652303826</v>
      </c>
      <c r="U154" s="55">
        <f t="shared" si="98"/>
        <v>8.4657733338619199</v>
      </c>
      <c r="V154" s="55">
        <f t="shared" si="99"/>
        <v>8.4008593279643371</v>
      </c>
      <c r="W154" s="55">
        <f t="shared" si="100"/>
        <v>8.6557378135725624</v>
      </c>
      <c r="X154" s="41">
        <f t="shared" si="101"/>
        <v>8.6412436181327958</v>
      </c>
      <c r="Y154" s="41">
        <f t="shared" si="102"/>
        <v>8.6033704065702423</v>
      </c>
      <c r="Z154" s="41">
        <f t="shared" si="103"/>
        <v>8.559753839458379</v>
      </c>
      <c r="AA154" s="41">
        <f t="shared" si="104"/>
        <v>8.5084901707287806</v>
      </c>
      <c r="AB154" s="30">
        <f t="shared" si="105"/>
        <v>-9.0891617789314195E-3</v>
      </c>
      <c r="AC154" s="30">
        <f t="shared" si="106"/>
        <v>5.5196552506782876E-2</v>
      </c>
      <c r="AD154" s="30">
        <f t="shared" si="107"/>
        <v>-1.0560506787225799E-10</v>
      </c>
      <c r="AE154" s="30">
        <f t="shared" si="108"/>
        <v>-1.2096142745506246E-19</v>
      </c>
      <c r="AF154" s="30">
        <f t="shared" si="109"/>
        <v>2.7191832147849364E-9</v>
      </c>
      <c r="AG154" s="30">
        <f t="shared" si="110"/>
        <v>-8.9971227710893172E-3</v>
      </c>
      <c r="AH154" s="30">
        <f t="shared" si="111"/>
        <v>4.8145734371767834E-2</v>
      </c>
      <c r="AI154" s="30">
        <f t="shared" si="112"/>
        <v>-1.0548649866166712E-10</v>
      </c>
      <c r="AJ154" s="30">
        <f t="shared" si="113"/>
        <v>-1.2096142745506246E-19</v>
      </c>
      <c r="AK154" s="30">
        <f t="shared" si="114"/>
        <v>3.0222774777986234E-9</v>
      </c>
      <c r="AL154" s="30">
        <f t="shared" si="115"/>
        <v>-8.8815361714538795E-3</v>
      </c>
      <c r="AM154" s="30">
        <f t="shared" si="116"/>
        <v>4.1118463828546115E-2</v>
      </c>
      <c r="AN154" s="30">
        <f t="shared" si="117"/>
        <v>-1.0533759427650504E-10</v>
      </c>
      <c r="AO154" s="30">
        <f t="shared" si="118"/>
        <v>-1.2096142745506246E-19</v>
      </c>
      <c r="AP154" s="30">
        <f t="shared" si="119"/>
        <v>3.4215797434998373E-9</v>
      </c>
      <c r="AQ154" s="30">
        <f t="shared" si="121"/>
        <v>-8.7313961898337119E-3</v>
      </c>
      <c r="AR154" s="30">
        <f t="shared" si="122"/>
        <v>3.4125746667309144E-2</v>
      </c>
      <c r="AS154" s="30">
        <f t="shared" si="123"/>
        <v>-1.0514417651249164E-10</v>
      </c>
      <c r="AT154" s="30">
        <f t="shared" si="124"/>
        <v>-1.2096142745506246E-19</v>
      </c>
      <c r="AU154" s="30">
        <f t="shared" si="120"/>
        <v>3.9732022435740542E-9</v>
      </c>
    </row>
    <row r="155" spans="1:47" x14ac:dyDescent="0.3">
      <c r="A155" s="39">
        <v>232.05555555555475</v>
      </c>
      <c r="B155">
        <v>2.5</v>
      </c>
      <c r="C155">
        <v>8.14</v>
      </c>
      <c r="D155" s="39"/>
      <c r="E155" s="39"/>
      <c r="F155" s="39"/>
      <c r="G155" s="39">
        <v>232</v>
      </c>
      <c r="H155" s="40">
        <f t="shared" si="93"/>
        <v>2.5000000000000001E-2</v>
      </c>
      <c r="I155" s="41">
        <f t="shared" si="94"/>
        <v>8.14</v>
      </c>
      <c r="J155" s="39">
        <f>$J$154+($J$161-$J$154)*(G155-$G$154)/($G$161-$G$154)</f>
        <v>664.8948672570624</v>
      </c>
      <c r="K155">
        <v>5.0000000000000001E-3</v>
      </c>
      <c r="L155">
        <v>8.48</v>
      </c>
      <c r="M155" s="29">
        <f t="shared" si="126"/>
        <v>6.4285714285714293E-2</v>
      </c>
      <c r="N155" s="29">
        <f t="shared" si="126"/>
        <v>5.7142857142857148E-2</v>
      </c>
      <c r="O155" s="29">
        <f t="shared" si="126"/>
        <v>4.9999999999999996E-2</v>
      </c>
      <c r="P155" s="29">
        <f t="shared" si="126"/>
        <v>4.2857142857142858E-2</v>
      </c>
      <c r="Q155" s="54">
        <v>2.5000000000000001E-2</v>
      </c>
      <c r="R155" s="54">
        <v>8.14</v>
      </c>
      <c r="S155" s="55">
        <f t="shared" si="96"/>
        <v>8.382932549579504</v>
      </c>
      <c r="T155" s="55">
        <f t="shared" si="97"/>
        <v>8.3353764882469754</v>
      </c>
      <c r="U155" s="55">
        <f t="shared" si="98"/>
        <v>8.2799327401503717</v>
      </c>
      <c r="V155" s="55">
        <f t="shared" si="99"/>
        <v>8.2138556097809783</v>
      </c>
      <c r="W155" s="55">
        <f t="shared" si="100"/>
        <v>8.4648940825658165</v>
      </c>
      <c r="X155" s="41">
        <f t="shared" si="101"/>
        <v>8.449316759054609</v>
      </c>
      <c r="Y155" s="41">
        <f t="shared" si="102"/>
        <v>8.408624098818807</v>
      </c>
      <c r="Z155" s="41">
        <f t="shared" si="103"/>
        <v>8.3617918471701724</v>
      </c>
      <c r="AA155" s="41">
        <f t="shared" si="104"/>
        <v>8.3068134506628795</v>
      </c>
      <c r="AB155" s="30">
        <f t="shared" si="105"/>
        <v>-8.5369511481989593E-3</v>
      </c>
      <c r="AC155" s="30">
        <f t="shared" si="106"/>
        <v>5.5748763137515332E-2</v>
      </c>
      <c r="AD155" s="30">
        <f t="shared" si="107"/>
        <v>-1.7866907935607073E-10</v>
      </c>
      <c r="AE155" s="30">
        <f t="shared" si="108"/>
        <v>-2.1600254902689726E-19</v>
      </c>
      <c r="AF155" s="30">
        <f t="shared" si="109"/>
        <v>4.140639782403495E-9</v>
      </c>
      <c r="AG155" s="30">
        <f t="shared" si="110"/>
        <v>-8.388826765388541E-3</v>
      </c>
      <c r="AH155" s="30">
        <f t="shared" si="111"/>
        <v>4.8754030377468609E-2</v>
      </c>
      <c r="AI155" s="30">
        <f t="shared" si="112"/>
        <v>-1.7847825818632039E-10</v>
      </c>
      <c r="AJ155" s="30">
        <f t="shared" si="113"/>
        <v>-2.1600254902689726E-19</v>
      </c>
      <c r="AK155" s="30">
        <f t="shared" si="114"/>
        <v>4.6198035872878789E-9</v>
      </c>
      <c r="AL155" s="30">
        <f t="shared" si="115"/>
        <v>-8.2025132529123315E-3</v>
      </c>
      <c r="AM155" s="30">
        <f t="shared" si="116"/>
        <v>4.1797486747087664E-2</v>
      </c>
      <c r="AN155" s="30">
        <f t="shared" si="117"/>
        <v>-1.7823823988739853E-10</v>
      </c>
      <c r="AO155" s="30">
        <f t="shared" si="118"/>
        <v>-2.1600254902689726E-19</v>
      </c>
      <c r="AP155" s="30">
        <f t="shared" si="119"/>
        <v>5.2488874427671005E-9</v>
      </c>
      <c r="AQ155" s="30">
        <f t="shared" si="121"/>
        <v>-7.9603354961320909E-3</v>
      </c>
      <c r="AR155" s="30">
        <f t="shared" si="122"/>
        <v>3.4896807361010765E-2</v>
      </c>
      <c r="AS155" s="30">
        <f t="shared" si="123"/>
        <v>-1.7792625450079634E-10</v>
      </c>
      <c r="AT155" s="30">
        <f t="shared" si="124"/>
        <v>-2.1600254902689726E-19</v>
      </c>
      <c r="AU155" s="30">
        <f t="shared" si="120"/>
        <v>6.1114517903804339E-9</v>
      </c>
    </row>
    <row r="156" spans="1:47" x14ac:dyDescent="0.3">
      <c r="A156" s="39">
        <v>233.04861111110949</v>
      </c>
      <c r="B156">
        <v>5.8</v>
      </c>
      <c r="C156">
        <v>7.82</v>
      </c>
      <c r="D156" s="39">
        <v>30.9</v>
      </c>
      <c r="E156" s="39"/>
      <c r="F156" s="39"/>
      <c r="G156" s="39">
        <v>233</v>
      </c>
      <c r="H156" s="40">
        <f t="shared" si="93"/>
        <v>5.7999999999999996E-2</v>
      </c>
      <c r="I156" s="41">
        <f t="shared" si="94"/>
        <v>7.82</v>
      </c>
      <c r="J156" s="39">
        <f t="shared" ref="J156:J160" si="128">$J$154+($J$161-$J$154)*(G156-$G$154)/($G$161-$G$154)</f>
        <v>662.05515205105007</v>
      </c>
      <c r="K156">
        <v>2.5000000000000001E-2</v>
      </c>
      <c r="L156">
        <v>8.1999999999999993</v>
      </c>
      <c r="M156" s="29">
        <f t="shared" si="126"/>
        <v>6.4285714285714293E-2</v>
      </c>
      <c r="N156" s="29">
        <f t="shared" si="126"/>
        <v>5.7142857142857148E-2</v>
      </c>
      <c r="O156" s="29">
        <f t="shared" si="126"/>
        <v>4.9999999999999996E-2</v>
      </c>
      <c r="P156" s="29">
        <f t="shared" si="126"/>
        <v>4.2857142857142858E-2</v>
      </c>
      <c r="Q156" s="54">
        <v>5.8000000000000003E-2</v>
      </c>
      <c r="R156" s="54">
        <v>7.82</v>
      </c>
      <c r="S156" s="55">
        <f t="shared" si="96"/>
        <v>8.0942745956211315</v>
      </c>
      <c r="T156" s="55">
        <f t="shared" si="97"/>
        <v>8.0455235640330347</v>
      </c>
      <c r="U156" s="55">
        <f t="shared" si="98"/>
        <v>7.9896830430174388</v>
      </c>
      <c r="V156" s="55">
        <f t="shared" si="99"/>
        <v>7.924768355281512</v>
      </c>
      <c r="W156" s="55">
        <f t="shared" si="100"/>
        <v>8.1632684619288316</v>
      </c>
      <c r="X156" s="41">
        <f t="shared" si="101"/>
        <v>8.1461514187192936</v>
      </c>
      <c r="Y156" s="41">
        <f t="shared" si="102"/>
        <v>8.1015277910519341</v>
      </c>
      <c r="Z156" s="41">
        <f t="shared" si="103"/>
        <v>8.0503468411572765</v>
      </c>
      <c r="AA156" s="41">
        <f t="shared" si="104"/>
        <v>7.9905211119451192</v>
      </c>
      <c r="AB156" s="30">
        <f t="shared" si="105"/>
        <v>-7.0854787713677892E-3</v>
      </c>
      <c r="AC156" s="30">
        <f t="shared" si="106"/>
        <v>5.7200235514346505E-2</v>
      </c>
      <c r="AD156" s="30">
        <f t="shared" si="107"/>
        <v>-3.9812541046120502E-10</v>
      </c>
      <c r="AE156" s="30">
        <f t="shared" si="108"/>
        <v>-5.0112591374240163E-19</v>
      </c>
      <c r="AF156" s="30">
        <f t="shared" si="109"/>
        <v>8.0486937764462899E-9</v>
      </c>
      <c r="AG156" s="30">
        <f t="shared" si="110"/>
        <v>-6.7923747016464513E-3</v>
      </c>
      <c r="AH156" s="30">
        <f t="shared" si="111"/>
        <v>5.0350482441210695E-2</v>
      </c>
      <c r="AI156" s="30">
        <f t="shared" si="112"/>
        <v>-3.9774781927478703E-10</v>
      </c>
      <c r="AJ156" s="30">
        <f t="shared" si="113"/>
        <v>-5.0112591374240163E-19</v>
      </c>
      <c r="AK156" s="30">
        <f t="shared" si="114"/>
        <v>9.0048490274310909E-9</v>
      </c>
      <c r="AL156" s="30">
        <f t="shared" si="115"/>
        <v>-6.4262799566513805E-3</v>
      </c>
      <c r="AM156" s="30">
        <f t="shared" si="116"/>
        <v>4.3573720043348613E-2</v>
      </c>
      <c r="AN156" s="30">
        <f t="shared" si="117"/>
        <v>-3.9727619788366996E-10</v>
      </c>
      <c r="AO156" s="30">
        <f t="shared" si="118"/>
        <v>-5.0112591374240163E-19</v>
      </c>
      <c r="AP156" s="30">
        <f t="shared" si="119"/>
        <v>1.024040084994002E-8</v>
      </c>
      <c r="AQ156" s="30">
        <f t="shared" si="121"/>
        <v>-5.9554328968499833E-3</v>
      </c>
      <c r="AR156" s="30">
        <f t="shared" si="122"/>
        <v>3.6901709960292878E-2</v>
      </c>
      <c r="AS156" s="30">
        <f t="shared" si="123"/>
        <v>-3.9666962936996475E-10</v>
      </c>
      <c r="AT156" s="30">
        <f t="shared" si="124"/>
        <v>-5.0112591374240163E-19</v>
      </c>
      <c r="AU156" s="30">
        <f t="shared" si="120"/>
        <v>1.1891363218387511E-8</v>
      </c>
    </row>
    <row r="157" spans="1:47" x14ac:dyDescent="0.3">
      <c r="A157" s="39">
        <v>234.05555555555475</v>
      </c>
      <c r="B157">
        <v>6.9</v>
      </c>
      <c r="C157">
        <v>7.84</v>
      </c>
      <c r="D157" s="39">
        <v>42.599999999999994</v>
      </c>
      <c r="E157" s="39"/>
      <c r="F157" s="39"/>
      <c r="G157" s="39">
        <v>234</v>
      </c>
      <c r="H157" s="40">
        <f t="shared" si="93"/>
        <v>6.9000000000000006E-2</v>
      </c>
      <c r="I157" s="41">
        <f t="shared" si="94"/>
        <v>7.84</v>
      </c>
      <c r="J157" s="39">
        <f t="shared" si="128"/>
        <v>659.21543684503774</v>
      </c>
      <c r="K157">
        <v>2.7E-2</v>
      </c>
      <c r="L157">
        <v>8.09</v>
      </c>
      <c r="M157" s="29">
        <f t="shared" si="126"/>
        <v>6.4285714285714293E-2</v>
      </c>
      <c r="N157" s="29">
        <f t="shared" si="126"/>
        <v>5.7142857142857148E-2</v>
      </c>
      <c r="O157" s="29">
        <f t="shared" si="126"/>
        <v>4.9999999999999996E-2</v>
      </c>
      <c r="P157" s="29">
        <f t="shared" si="126"/>
        <v>4.2857142857142858E-2</v>
      </c>
      <c r="Q157" s="54">
        <v>6.9000000000000006E-2</v>
      </c>
      <c r="R157" s="54">
        <v>7.84</v>
      </c>
      <c r="S157" s="55">
        <f t="shared" si="96"/>
        <v>8.0319768467178001</v>
      </c>
      <c r="T157" s="55">
        <f t="shared" si="97"/>
        <v>7.9833001639199317</v>
      </c>
      <c r="U157" s="55">
        <f t="shared" si="98"/>
        <v>7.9278055980201767</v>
      </c>
      <c r="V157" s="55">
        <f t="shared" si="99"/>
        <v>7.863704250123793</v>
      </c>
      <c r="W157" s="55">
        <f t="shared" si="100"/>
        <v>8.0975855377347479</v>
      </c>
      <c r="X157" s="41">
        <f t="shared" si="101"/>
        <v>8.0801843079501321</v>
      </c>
      <c r="Y157" s="41">
        <f t="shared" si="102"/>
        <v>8.0348463393729688</v>
      </c>
      <c r="Z157" s="41">
        <f t="shared" si="103"/>
        <v>7.9828939258769118</v>
      </c>
      <c r="AA157" s="41">
        <f t="shared" si="104"/>
        <v>7.9222315590229373</v>
      </c>
      <c r="AB157" s="30">
        <f t="shared" si="105"/>
        <v>-6.6436918325090749E-3</v>
      </c>
      <c r="AC157" s="30">
        <f t="shared" si="106"/>
        <v>5.7642022453205218E-2</v>
      </c>
      <c r="AD157" s="30">
        <f t="shared" si="107"/>
        <v>-4.7133167521657044E-10</v>
      </c>
      <c r="AE157" s="30">
        <f t="shared" si="108"/>
        <v>-5.9616703531423644E-19</v>
      </c>
      <c r="AF157" s="30">
        <f t="shared" si="109"/>
        <v>9.2901591352999329E-9</v>
      </c>
      <c r="AG157" s="30">
        <f t="shared" si="110"/>
        <v>-6.3088282173230257E-3</v>
      </c>
      <c r="AH157" s="30">
        <f t="shared" si="111"/>
        <v>5.0834028925534125E-2</v>
      </c>
      <c r="AI157" s="30">
        <f t="shared" si="112"/>
        <v>-4.7090028731442863E-10</v>
      </c>
      <c r="AJ157" s="30">
        <f t="shared" si="113"/>
        <v>-5.9616703531423644E-19</v>
      </c>
      <c r="AK157" s="30">
        <f t="shared" si="114"/>
        <v>1.0392016702442732E-8</v>
      </c>
      <c r="AL157" s="30">
        <f t="shared" si="115"/>
        <v>-5.8919473047815297E-3</v>
      </c>
      <c r="AM157" s="30">
        <f t="shared" si="116"/>
        <v>4.4108052695218468E-2</v>
      </c>
      <c r="AN157" s="30">
        <f t="shared" si="117"/>
        <v>-4.7036324066573768E-10</v>
      </c>
      <c r="AO157" s="30">
        <f t="shared" si="118"/>
        <v>-5.9616703531423644E-19</v>
      </c>
      <c r="AP157" s="30">
        <f t="shared" si="119"/>
        <v>1.1808490974239491E-8</v>
      </c>
      <c r="AQ157" s="30">
        <f t="shared" si="121"/>
        <v>-5.3581444467772216E-3</v>
      </c>
      <c r="AR157" s="30">
        <f t="shared" si="122"/>
        <v>3.7498998410365636E-2</v>
      </c>
      <c r="AS157" s="30">
        <f t="shared" si="123"/>
        <v>-4.6967556937322104E-10</v>
      </c>
      <c r="AT157" s="30">
        <f t="shared" si="124"/>
        <v>-5.9616703531423644E-19</v>
      </c>
      <c r="AU157" s="30">
        <f t="shared" si="120"/>
        <v>1.3686605514431271E-8</v>
      </c>
    </row>
    <row r="158" spans="1:47" x14ac:dyDescent="0.3">
      <c r="A158" s="39">
        <v>235.04166660879855</v>
      </c>
      <c r="B158">
        <v>10.199999999999999</v>
      </c>
      <c r="C158">
        <v>7.73</v>
      </c>
      <c r="D158" s="39"/>
      <c r="E158" s="39"/>
      <c r="F158" s="39"/>
      <c r="G158" s="39">
        <v>235</v>
      </c>
      <c r="H158" s="40">
        <f t="shared" si="93"/>
        <v>0.10199999999999999</v>
      </c>
      <c r="I158" s="41">
        <f t="shared" si="94"/>
        <v>7.73</v>
      </c>
      <c r="J158" s="39">
        <f t="shared" si="128"/>
        <v>656.3757216390253</v>
      </c>
      <c r="K158">
        <v>4.4999999999999998E-2</v>
      </c>
      <c r="L158">
        <v>7.91</v>
      </c>
      <c r="M158" s="29">
        <f t="shared" si="126"/>
        <v>6.4285714285714293E-2</v>
      </c>
      <c r="N158" s="29">
        <f t="shared" si="126"/>
        <v>5.7142857142857148E-2</v>
      </c>
      <c r="O158" s="29">
        <f t="shared" si="126"/>
        <v>4.9999999999999996E-2</v>
      </c>
      <c r="P158" s="29">
        <f t="shared" si="126"/>
        <v>4.2857142857142858E-2</v>
      </c>
      <c r="Q158" s="54">
        <v>0.10199999999999999</v>
      </c>
      <c r="R158" s="54">
        <v>7.73</v>
      </c>
      <c r="S158" s="55">
        <f t="shared" si="96"/>
        <v>7.8894595653166428</v>
      </c>
      <c r="T158" s="55">
        <f t="shared" si="97"/>
        <v>7.8414365794044789</v>
      </c>
      <c r="U158" s="55">
        <f t="shared" si="98"/>
        <v>7.787309800575315</v>
      </c>
      <c r="V158" s="55">
        <f t="shared" si="99"/>
        <v>7.725734841037454</v>
      </c>
      <c r="W158" s="55">
        <f t="shared" si="100"/>
        <v>7.9459813276511246</v>
      </c>
      <c r="X158" s="41">
        <f t="shared" si="101"/>
        <v>7.9280068162938138</v>
      </c>
      <c r="Y158" s="41">
        <f t="shared" si="102"/>
        <v>7.8812393840298629</v>
      </c>
      <c r="Z158" s="41">
        <f t="shared" si="103"/>
        <v>7.8277618187632871</v>
      </c>
      <c r="AA158" s="41">
        <f t="shared" si="104"/>
        <v>7.7654673660431106</v>
      </c>
      <c r="AB158" s="30">
        <f t="shared" si="105"/>
        <v>-5.4112086332911919E-3</v>
      </c>
      <c r="AC158" s="30">
        <f t="shared" si="106"/>
        <v>5.8874505652423102E-2</v>
      </c>
      <c r="AD158" s="30">
        <f t="shared" si="107"/>
        <v>-6.9107011903159059E-10</v>
      </c>
      <c r="AE158" s="30">
        <f t="shared" si="108"/>
        <v>-8.8129040002974066E-19</v>
      </c>
      <c r="AF158" s="30">
        <f t="shared" si="109"/>
        <v>1.2898536432278761E-8</v>
      </c>
      <c r="AG158" s="30">
        <f t="shared" si="110"/>
        <v>-4.9676211890952345E-3</v>
      </c>
      <c r="AH158" s="30">
        <f t="shared" si="111"/>
        <v>5.2175235953761917E-2</v>
      </c>
      <c r="AI158" s="30">
        <f t="shared" si="112"/>
        <v>-6.9049866770546841E-10</v>
      </c>
      <c r="AJ158" s="30">
        <f t="shared" si="113"/>
        <v>-8.8129040002974066E-19</v>
      </c>
      <c r="AK158" s="30">
        <f t="shared" si="114"/>
        <v>1.4406663772955528E-8</v>
      </c>
      <c r="AL158" s="30">
        <f t="shared" si="115"/>
        <v>-4.4209506076957781E-3</v>
      </c>
      <c r="AM158" s="30">
        <f t="shared" si="116"/>
        <v>4.557904939230422E-2</v>
      </c>
      <c r="AN158" s="30">
        <f t="shared" si="117"/>
        <v>-6.8979441957405678E-10</v>
      </c>
      <c r="AO158" s="30">
        <f t="shared" si="118"/>
        <v>-8.8129040002974066E-19</v>
      </c>
      <c r="AP158" s="30">
        <f t="shared" si="119"/>
        <v>1.6318874384433611E-8</v>
      </c>
      <c r="AQ158" s="30">
        <f t="shared" si="121"/>
        <v>-3.7301092273131359E-3</v>
      </c>
      <c r="AR158" s="30">
        <f t="shared" si="122"/>
        <v>3.9127033629829722E-2</v>
      </c>
      <c r="AS158" s="30">
        <f t="shared" si="123"/>
        <v>-6.8890444347548775E-10</v>
      </c>
      <c r="AT158" s="30">
        <f t="shared" si="124"/>
        <v>-8.8129040002974066E-19</v>
      </c>
      <c r="AU158" s="30">
        <f t="shared" si="120"/>
        <v>1.8804645860551849E-8</v>
      </c>
    </row>
    <row r="159" spans="1:47" x14ac:dyDescent="0.3">
      <c r="A159" s="39">
        <v>236.05555555555475</v>
      </c>
      <c r="B159">
        <v>9.4</v>
      </c>
      <c r="C159">
        <v>7.67</v>
      </c>
      <c r="D159" s="39"/>
      <c r="E159" s="39"/>
      <c r="F159" s="39"/>
      <c r="G159" s="39">
        <v>236</v>
      </c>
      <c r="H159" s="40">
        <f t="shared" si="93"/>
        <v>9.4E-2</v>
      </c>
      <c r="I159" s="41">
        <f t="shared" si="94"/>
        <v>7.67</v>
      </c>
      <c r="J159" s="39">
        <f t="shared" si="128"/>
        <v>653.53600643301297</v>
      </c>
      <c r="K159">
        <v>5.5E-2</v>
      </c>
      <c r="L159">
        <v>7.77</v>
      </c>
      <c r="M159" s="29">
        <f t="shared" si="126"/>
        <v>6.4285714285714293E-2</v>
      </c>
      <c r="N159" s="29">
        <f t="shared" si="126"/>
        <v>5.7142857142857148E-2</v>
      </c>
      <c r="O159" s="29">
        <f t="shared" si="126"/>
        <v>4.9999999999999996E-2</v>
      </c>
      <c r="P159" s="29">
        <f t="shared" si="126"/>
        <v>4.2857142857142858E-2</v>
      </c>
      <c r="Q159" s="54">
        <v>9.4E-2</v>
      </c>
      <c r="R159" s="54">
        <v>7.67</v>
      </c>
      <c r="S159" s="55">
        <f t="shared" si="96"/>
        <v>7.9194583783981987</v>
      </c>
      <c r="T159" s="55">
        <f t="shared" si="97"/>
        <v>7.8712431317366365</v>
      </c>
      <c r="U159" s="55">
        <f t="shared" si="98"/>
        <v>7.8167657484754161</v>
      </c>
      <c r="V159" s="55">
        <f t="shared" si="99"/>
        <v>7.7545909173320631</v>
      </c>
      <c r="W159" s="55">
        <f t="shared" si="100"/>
        <v>7.9780657454237307</v>
      </c>
      <c r="X159" s="41">
        <f t="shared" si="101"/>
        <v>7.9602028686229751</v>
      </c>
      <c r="Y159" s="41">
        <f t="shared" si="102"/>
        <v>7.9137125544391482</v>
      </c>
      <c r="Z159" s="41">
        <f t="shared" si="103"/>
        <v>7.8605286806035544</v>
      </c>
      <c r="AA159" s="41">
        <f t="shared" si="104"/>
        <v>7.7985462138934061</v>
      </c>
      <c r="AB159" s="30">
        <f t="shared" si="105"/>
        <v>-5.6983286765984274E-3</v>
      </c>
      <c r="AC159" s="30">
        <f t="shared" si="106"/>
        <v>5.8587385609115868E-2</v>
      </c>
      <c r="AD159" s="30">
        <f t="shared" si="107"/>
        <v>-6.3778516742135855E-10</v>
      </c>
      <c r="AE159" s="30">
        <f t="shared" si="108"/>
        <v>-8.1216958434113365E-19</v>
      </c>
      <c r="AF159" s="30">
        <f t="shared" si="109"/>
        <v>1.2037647498024364E-8</v>
      </c>
      <c r="AG159" s="30">
        <f t="shared" si="110"/>
        <v>-5.2789942395486131E-3</v>
      </c>
      <c r="AH159" s="30">
        <f t="shared" si="111"/>
        <v>5.1863862903308536E-2</v>
      </c>
      <c r="AI159" s="30">
        <f t="shared" si="112"/>
        <v>-6.3724496002081955E-10</v>
      </c>
      <c r="AJ159" s="30">
        <f t="shared" si="113"/>
        <v>-8.1216958434113365E-19</v>
      </c>
      <c r="AK159" s="30">
        <f t="shared" si="114"/>
        <v>1.3451071098830253E-8</v>
      </c>
      <c r="AL159" s="30">
        <f t="shared" si="115"/>
        <v>-4.7609499183488497E-3</v>
      </c>
      <c r="AM159" s="30">
        <f t="shared" si="116"/>
        <v>4.5239050081651147E-2</v>
      </c>
      <c r="AN159" s="30">
        <f t="shared" si="117"/>
        <v>-6.3657758965627679E-10</v>
      </c>
      <c r="AO159" s="30">
        <f t="shared" si="118"/>
        <v>-8.1216958434113365E-19</v>
      </c>
      <c r="AP159" s="30">
        <f t="shared" si="119"/>
        <v>1.5248750253124136E-8</v>
      </c>
      <c r="AQ159" s="30">
        <f t="shared" si="121"/>
        <v>-4.1042315772407438E-3</v>
      </c>
      <c r="AR159" s="30">
        <f t="shared" si="122"/>
        <v>3.8752911279902116E-2</v>
      </c>
      <c r="AS159" s="30">
        <f t="shared" si="123"/>
        <v>-6.3573157254775568E-10</v>
      </c>
      <c r="AT159" s="30">
        <f t="shared" si="124"/>
        <v>-8.1216958434113365E-19</v>
      </c>
      <c r="AU159" s="30">
        <f t="shared" si="120"/>
        <v>1.7595802660983091E-8</v>
      </c>
    </row>
    <row r="160" spans="1:47" x14ac:dyDescent="0.3">
      <c r="A160" s="39">
        <v>237.04861111110949</v>
      </c>
      <c r="B160">
        <v>9.8000000000000007</v>
      </c>
      <c r="C160">
        <v>7.66</v>
      </c>
      <c r="D160" s="39">
        <v>85.3</v>
      </c>
      <c r="E160" s="39"/>
      <c r="F160" s="39"/>
      <c r="G160" s="39">
        <v>237</v>
      </c>
      <c r="H160" s="40">
        <f t="shared" si="93"/>
        <v>9.8000000000000004E-2</v>
      </c>
      <c r="I160" s="41">
        <f t="shared" si="94"/>
        <v>7.66</v>
      </c>
      <c r="J160" s="39">
        <f t="shared" si="128"/>
        <v>650.69629122700064</v>
      </c>
      <c r="K160">
        <v>6.0999999999999999E-2</v>
      </c>
      <c r="L160">
        <v>7.74</v>
      </c>
      <c r="M160" s="29">
        <f t="shared" si="126"/>
        <v>6.4285714285714293E-2</v>
      </c>
      <c r="N160" s="29">
        <f t="shared" si="126"/>
        <v>5.7142857142857148E-2</v>
      </c>
      <c r="O160" s="29">
        <f t="shared" si="126"/>
        <v>4.9999999999999996E-2</v>
      </c>
      <c r="P160" s="29">
        <f t="shared" si="126"/>
        <v>4.2857142857142858E-2</v>
      </c>
      <c r="Q160" s="54">
        <v>9.8000000000000004E-2</v>
      </c>
      <c r="R160" s="54">
        <v>7.66</v>
      </c>
      <c r="S160" s="55">
        <f t="shared" si="96"/>
        <v>7.904164981053607</v>
      </c>
      <c r="T160" s="55">
        <f t="shared" si="97"/>
        <v>7.8560442323989772</v>
      </c>
      <c r="U160" s="55">
        <f t="shared" si="98"/>
        <v>7.8017416857716126</v>
      </c>
      <c r="V160" s="55">
        <f t="shared" si="99"/>
        <v>7.739868670761533</v>
      </c>
      <c r="W160" s="55">
        <f t="shared" si="100"/>
        <v>7.9617213474841355</v>
      </c>
      <c r="X160" s="41">
        <f t="shared" si="101"/>
        <v>7.9438009564419971</v>
      </c>
      <c r="Y160" s="41">
        <f t="shared" si="102"/>
        <v>7.8971677946728835</v>
      </c>
      <c r="Z160" s="41">
        <f t="shared" si="103"/>
        <v>7.8438324098902443</v>
      </c>
      <c r="AA160" s="41">
        <f t="shared" si="104"/>
        <v>7.7816888561480653</v>
      </c>
      <c r="AB160" s="30">
        <f t="shared" si="105"/>
        <v>-5.5538937290563542E-3</v>
      </c>
      <c r="AC160" s="30">
        <f t="shared" si="106"/>
        <v>5.8731820556657939E-2</v>
      </c>
      <c r="AD160" s="30">
        <f t="shared" si="107"/>
        <v>-6.6442651610359101E-10</v>
      </c>
      <c r="AE160" s="30">
        <f t="shared" si="108"/>
        <v>-8.4672999218543725E-19</v>
      </c>
      <c r="AF160" s="30">
        <f t="shared" si="109"/>
        <v>1.246909744552055E-8</v>
      </c>
      <c r="AG160" s="30">
        <f t="shared" si="110"/>
        <v>-5.1222750436974709E-3</v>
      </c>
      <c r="AH160" s="30">
        <f t="shared" si="111"/>
        <v>5.2020582099159676E-2</v>
      </c>
      <c r="AI160" s="30">
        <f t="shared" si="112"/>
        <v>-6.6387048352567504E-10</v>
      </c>
      <c r="AJ160" s="30">
        <f t="shared" si="113"/>
        <v>-8.4672999218543725E-19</v>
      </c>
      <c r="AK160" s="30">
        <f t="shared" si="114"/>
        <v>1.3930149187351183E-8</v>
      </c>
      <c r="AL160" s="30">
        <f t="shared" si="115"/>
        <v>-4.5897066910235637E-3</v>
      </c>
      <c r="AM160" s="30">
        <f t="shared" si="116"/>
        <v>4.5410293308976432E-2</v>
      </c>
      <c r="AN160" s="30">
        <f t="shared" si="117"/>
        <v>-6.6318440258409697E-10</v>
      </c>
      <c r="AO160" s="30">
        <f t="shared" si="118"/>
        <v>-8.4672999218543725E-19</v>
      </c>
      <c r="AP160" s="30">
        <f t="shared" si="119"/>
        <v>1.5785498969976205E-8</v>
      </c>
      <c r="AQ160" s="30">
        <f t="shared" si="121"/>
        <v>-3.9156367478211601E-3</v>
      </c>
      <c r="AR160" s="30">
        <f t="shared" si="122"/>
        <v>3.8941506109321698E-2</v>
      </c>
      <c r="AS160" s="30">
        <f t="shared" si="123"/>
        <v>-6.6231603228195664E-10</v>
      </c>
      <c r="AT160" s="30">
        <f t="shared" si="124"/>
        <v>-8.4672999218543725E-19</v>
      </c>
      <c r="AU160" s="30">
        <f t="shared" si="120"/>
        <v>1.8202512134382781E-8</v>
      </c>
    </row>
    <row r="161" spans="1:47" x14ac:dyDescent="0.3">
      <c r="A161" s="39">
        <v>238.05902777778101</v>
      </c>
      <c r="B161">
        <v>9.8000000000000007</v>
      </c>
      <c r="C161">
        <v>7.7</v>
      </c>
      <c r="D161" s="39">
        <v>104.9</v>
      </c>
      <c r="E161" s="39">
        <v>638.90788221679304</v>
      </c>
      <c r="F161" s="39">
        <v>656.80526982518359</v>
      </c>
      <c r="G161" s="39">
        <v>238</v>
      </c>
      <c r="H161" s="40">
        <f t="shared" si="93"/>
        <v>9.8000000000000004E-2</v>
      </c>
      <c r="I161" s="41">
        <f t="shared" si="94"/>
        <v>7.7</v>
      </c>
      <c r="J161" s="42">
        <f>AVERAGE(E161:F161)</f>
        <v>647.85657602098831</v>
      </c>
      <c r="K161">
        <v>5.8999999999999997E-2</v>
      </c>
      <c r="L161">
        <v>7.72</v>
      </c>
      <c r="M161" s="29">
        <f t="shared" ref="M161:P176" si="129">M160</f>
        <v>6.4285714285714293E-2</v>
      </c>
      <c r="N161" s="29">
        <f t="shared" si="129"/>
        <v>5.7142857142857148E-2</v>
      </c>
      <c r="O161" s="29">
        <f t="shared" si="129"/>
        <v>4.9999999999999996E-2</v>
      </c>
      <c r="P161" s="29">
        <f t="shared" si="129"/>
        <v>4.2857142857142858E-2</v>
      </c>
      <c r="Q161" s="54">
        <v>9.8000000000000004E-2</v>
      </c>
      <c r="R161" s="54">
        <v>7.7</v>
      </c>
      <c r="S161" s="55">
        <f t="shared" si="96"/>
        <v>7.904164981053607</v>
      </c>
      <c r="T161" s="55">
        <f t="shared" si="97"/>
        <v>7.8560442323989772</v>
      </c>
      <c r="U161" s="55">
        <f t="shared" si="98"/>
        <v>7.8017416857716126</v>
      </c>
      <c r="V161" s="55">
        <f t="shared" si="99"/>
        <v>7.739868670761533</v>
      </c>
      <c r="W161" s="55">
        <f t="shared" si="100"/>
        <v>7.9617213474841355</v>
      </c>
      <c r="X161" s="41">
        <f t="shared" si="101"/>
        <v>7.9438009564419971</v>
      </c>
      <c r="Y161" s="41">
        <f t="shared" si="102"/>
        <v>7.8971677946728835</v>
      </c>
      <c r="Z161" s="41">
        <f t="shared" si="103"/>
        <v>7.8438324098902443</v>
      </c>
      <c r="AA161" s="41">
        <f t="shared" si="104"/>
        <v>7.7816888561480653</v>
      </c>
      <c r="AB161" s="30">
        <f t="shared" si="105"/>
        <v>-5.5538937290563542E-3</v>
      </c>
      <c r="AC161" s="30">
        <f t="shared" si="106"/>
        <v>5.8731820556657939E-2</v>
      </c>
      <c r="AD161" s="30">
        <f t="shared" si="107"/>
        <v>-6.6442651610359101E-10</v>
      </c>
      <c r="AE161" s="30">
        <f t="shared" si="108"/>
        <v>-8.4672999218543725E-19</v>
      </c>
      <c r="AF161" s="30">
        <f t="shared" si="109"/>
        <v>1.246909744552055E-8</v>
      </c>
      <c r="AG161" s="30">
        <f t="shared" si="110"/>
        <v>-5.1222750436974709E-3</v>
      </c>
      <c r="AH161" s="30">
        <f t="shared" si="111"/>
        <v>5.2020582099159676E-2</v>
      </c>
      <c r="AI161" s="30">
        <f t="shared" si="112"/>
        <v>-6.6387048352567504E-10</v>
      </c>
      <c r="AJ161" s="30">
        <f t="shared" si="113"/>
        <v>-8.4672999218543725E-19</v>
      </c>
      <c r="AK161" s="30">
        <f t="shared" si="114"/>
        <v>1.3930149187351183E-8</v>
      </c>
      <c r="AL161" s="30">
        <f t="shared" si="115"/>
        <v>-4.5897066910235637E-3</v>
      </c>
      <c r="AM161" s="30">
        <f t="shared" si="116"/>
        <v>4.5410293308976432E-2</v>
      </c>
      <c r="AN161" s="30">
        <f t="shared" si="117"/>
        <v>-6.6318440258409697E-10</v>
      </c>
      <c r="AO161" s="30">
        <f t="shared" si="118"/>
        <v>-8.4672999218543725E-19</v>
      </c>
      <c r="AP161" s="30">
        <f t="shared" si="119"/>
        <v>1.5785498969976205E-8</v>
      </c>
      <c r="AQ161" s="30">
        <f t="shared" si="121"/>
        <v>-3.9156367478211601E-3</v>
      </c>
      <c r="AR161" s="30">
        <f t="shared" si="122"/>
        <v>3.8941506109321698E-2</v>
      </c>
      <c r="AS161" s="30">
        <f t="shared" si="123"/>
        <v>-6.6231603228195664E-10</v>
      </c>
      <c r="AT161" s="30">
        <f t="shared" si="124"/>
        <v>-8.4672999218543725E-19</v>
      </c>
      <c r="AU161" s="30">
        <f t="shared" si="120"/>
        <v>1.8202512134382781E-8</v>
      </c>
    </row>
    <row r="162" spans="1:47" x14ac:dyDescent="0.3">
      <c r="A162" s="39">
        <v>239.05902777778101</v>
      </c>
      <c r="B162">
        <v>8.3000000000000007</v>
      </c>
      <c r="C162">
        <v>7.72</v>
      </c>
      <c r="D162" s="39"/>
      <c r="E162" s="39"/>
      <c r="F162" s="39"/>
      <c r="G162" s="39">
        <v>239</v>
      </c>
      <c r="H162" s="40">
        <f t="shared" si="93"/>
        <v>8.3000000000000004E-2</v>
      </c>
      <c r="I162" s="41">
        <f t="shared" si="94"/>
        <v>7.72</v>
      </c>
      <c r="J162" s="39">
        <f>$J$161+($J$168-$J$161)*(G162-$G$161)/($G$168-$G$161)</f>
        <v>647.74415611967675</v>
      </c>
      <c r="K162">
        <v>6.5000000000000002E-2</v>
      </c>
      <c r="L162">
        <v>7.73</v>
      </c>
      <c r="M162" s="29">
        <f t="shared" si="129"/>
        <v>6.4285714285714293E-2</v>
      </c>
      <c r="N162" s="29">
        <f t="shared" si="129"/>
        <v>5.7142857142857148E-2</v>
      </c>
      <c r="O162" s="29">
        <f t="shared" si="129"/>
        <v>4.9999999999999996E-2</v>
      </c>
      <c r="P162" s="29">
        <f t="shared" si="129"/>
        <v>4.2857142857142858E-2</v>
      </c>
      <c r="Q162" s="54">
        <v>8.3000000000000004E-2</v>
      </c>
      <c r="R162" s="54">
        <v>7.72</v>
      </c>
      <c r="S162" s="55">
        <f t="shared" si="96"/>
        <v>7.9649648366162493</v>
      </c>
      <c r="T162" s="55">
        <f t="shared" si="97"/>
        <v>7.9165127471088415</v>
      </c>
      <c r="U162" s="55">
        <f t="shared" si="98"/>
        <v>7.8615653428969132</v>
      </c>
      <c r="V162" s="55">
        <f t="shared" si="99"/>
        <v>7.7985458001363464</v>
      </c>
      <c r="W162" s="55">
        <f t="shared" si="100"/>
        <v>8.0265538056504813</v>
      </c>
      <c r="X162" s="41">
        <f t="shared" si="101"/>
        <v>8.0088694934582669</v>
      </c>
      <c r="Y162" s="41">
        <f t="shared" si="102"/>
        <v>7.9628236998485082</v>
      </c>
      <c r="Z162" s="41">
        <f t="shared" si="103"/>
        <v>7.9101129310478413</v>
      </c>
      <c r="AA162" s="41">
        <f t="shared" si="104"/>
        <v>7.8486353569487779</v>
      </c>
      <c r="AB162" s="30">
        <f t="shared" si="105"/>
        <v>-6.1049136036584262E-3</v>
      </c>
      <c r="AC162" s="30">
        <f t="shared" si="106"/>
        <v>5.8180800682055868E-2</v>
      </c>
      <c r="AD162" s="30">
        <f t="shared" si="107"/>
        <v>-5.6453355369007474E-10</v>
      </c>
      <c r="AE162" s="30">
        <f t="shared" si="108"/>
        <v>-7.1712846276929885E-19</v>
      </c>
      <c r="AF162" s="30">
        <f t="shared" si="109"/>
        <v>1.0840146795413039E-8</v>
      </c>
      <c r="AG162" s="30">
        <f t="shared" si="110"/>
        <v>-5.7210574879127509E-3</v>
      </c>
      <c r="AH162" s="30">
        <f t="shared" si="111"/>
        <v>5.1421799654944395E-2</v>
      </c>
      <c r="AI162" s="30">
        <f t="shared" si="112"/>
        <v>-5.6403905122105078E-10</v>
      </c>
      <c r="AJ162" s="30">
        <f t="shared" si="113"/>
        <v>-7.1712846276929885E-19</v>
      </c>
      <c r="AK162" s="30">
        <f t="shared" si="114"/>
        <v>1.2119571157325857E-8</v>
      </c>
      <c r="AL162" s="30">
        <f t="shared" si="115"/>
        <v>-5.24523513137066E-3</v>
      </c>
      <c r="AM162" s="30">
        <f t="shared" si="116"/>
        <v>4.4754764868629338E-2</v>
      </c>
      <c r="AN162" s="30">
        <f t="shared" si="117"/>
        <v>-5.6342607328354985E-10</v>
      </c>
      <c r="AO162" s="30">
        <f t="shared" si="118"/>
        <v>-7.1712846276929885E-19</v>
      </c>
      <c r="AP162" s="30">
        <f t="shared" si="119"/>
        <v>1.3754178526644238E-8</v>
      </c>
      <c r="AQ162" s="30">
        <f t="shared" si="121"/>
        <v>-4.6393929005238933E-3</v>
      </c>
      <c r="AR162" s="30">
        <f t="shared" si="122"/>
        <v>3.8217749956618967E-2</v>
      </c>
      <c r="AS162" s="30">
        <f t="shared" si="123"/>
        <v>-5.6264559730126469E-10</v>
      </c>
      <c r="AT162" s="30">
        <f t="shared" si="124"/>
        <v>-7.1712846276929885E-19</v>
      </c>
      <c r="AU162" s="30">
        <f t="shared" si="120"/>
        <v>1.5902089735904638E-8</v>
      </c>
    </row>
    <row r="163" spans="1:47" x14ac:dyDescent="0.3">
      <c r="A163" s="39">
        <v>240.05208333333576</v>
      </c>
      <c r="B163">
        <v>7.9</v>
      </c>
      <c r="C163">
        <v>7.69</v>
      </c>
      <c r="D163" s="39">
        <v>123.9</v>
      </c>
      <c r="E163" s="39"/>
      <c r="F163" s="39"/>
      <c r="G163" s="39">
        <v>240</v>
      </c>
      <c r="H163" s="40">
        <f t="shared" si="93"/>
        <v>7.9000000000000001E-2</v>
      </c>
      <c r="I163" s="41">
        <f t="shared" si="94"/>
        <v>7.69</v>
      </c>
      <c r="J163" s="39">
        <f t="shared" ref="J163:J167" si="130">$J$161+($J$168-$J$161)*(G163-$G$161)/($G$168-$G$161)</f>
        <v>647.63173621836506</v>
      </c>
      <c r="K163">
        <v>6.9000000000000006E-2</v>
      </c>
      <c r="L163">
        <v>7.65</v>
      </c>
      <c r="M163" s="29">
        <f t="shared" si="129"/>
        <v>6.4285714285714293E-2</v>
      </c>
      <c r="N163" s="29">
        <f t="shared" si="129"/>
        <v>5.7142857142857148E-2</v>
      </c>
      <c r="O163" s="29">
        <f t="shared" si="129"/>
        <v>4.9999999999999996E-2</v>
      </c>
      <c r="P163" s="29">
        <f t="shared" si="129"/>
        <v>4.2857142857142858E-2</v>
      </c>
      <c r="Q163" s="54">
        <v>7.9000000000000001E-2</v>
      </c>
      <c r="R163" s="54">
        <v>7.69</v>
      </c>
      <c r="S163" s="55">
        <f t="shared" si="96"/>
        <v>7.9829490833230308</v>
      </c>
      <c r="T163" s="55">
        <f t="shared" si="97"/>
        <v>7.9344220561023624</v>
      </c>
      <c r="U163" s="55">
        <f t="shared" si="98"/>
        <v>7.8793104490946444</v>
      </c>
      <c r="V163" s="55">
        <f t="shared" si="99"/>
        <v>7.8159807376000145</v>
      </c>
      <c r="W163" s="55">
        <f t="shared" si="100"/>
        <v>8.0456585841800905</v>
      </c>
      <c r="X163" s="41">
        <f t="shared" si="101"/>
        <v>8.0280479012476498</v>
      </c>
      <c r="Y163" s="41">
        <f t="shared" si="102"/>
        <v>7.9821858467954412</v>
      </c>
      <c r="Z163" s="41">
        <f t="shared" si="103"/>
        <v>7.9296713456420713</v>
      </c>
      <c r="AA163" s="41">
        <f t="shared" si="104"/>
        <v>7.8684040595597944</v>
      </c>
      <c r="AB163" s="30">
        <f t="shared" si="105"/>
        <v>-6.2563245822937086E-3</v>
      </c>
      <c r="AC163" s="30">
        <f t="shared" si="106"/>
        <v>5.8029389703420586E-2</v>
      </c>
      <c r="AD163" s="30">
        <f t="shared" si="107"/>
        <v>-5.3790119187677065E-10</v>
      </c>
      <c r="AE163" s="30">
        <f t="shared" si="108"/>
        <v>-6.8256805492499525E-19</v>
      </c>
      <c r="AF163" s="30">
        <f t="shared" si="109"/>
        <v>1.0400420931971737E-8</v>
      </c>
      <c r="AG163" s="30">
        <f t="shared" si="110"/>
        <v>-5.8860130617507779E-3</v>
      </c>
      <c r="AH163" s="30">
        <f t="shared" si="111"/>
        <v>5.1256844081106367E-2</v>
      </c>
      <c r="AI163" s="30">
        <f t="shared" si="112"/>
        <v>-5.3742413822644446E-10</v>
      </c>
      <c r="AJ163" s="30">
        <f t="shared" si="113"/>
        <v>-6.8256805492499525E-19</v>
      </c>
      <c r="AK163" s="30">
        <f t="shared" si="114"/>
        <v>1.1629952578903953E-8</v>
      </c>
      <c r="AL163" s="30">
        <f t="shared" si="115"/>
        <v>-5.4264138763294896E-3</v>
      </c>
      <c r="AM163" s="30">
        <f t="shared" si="116"/>
        <v>4.4573586123670503E-2</v>
      </c>
      <c r="AN163" s="30">
        <f t="shared" si="117"/>
        <v>-5.3683205978186696E-10</v>
      </c>
      <c r="AO163" s="30">
        <f t="shared" si="118"/>
        <v>-6.8256805492499525E-19</v>
      </c>
      <c r="AP163" s="30">
        <f t="shared" si="119"/>
        <v>1.3203514627212954E-8</v>
      </c>
      <c r="AQ163" s="30">
        <f t="shared" si="121"/>
        <v>-4.8402851999886877E-3</v>
      </c>
      <c r="AR163" s="30">
        <f t="shared" si="122"/>
        <v>3.8016857657154172E-2</v>
      </c>
      <c r="AS163" s="30">
        <f t="shared" si="123"/>
        <v>-5.3607697977733638E-10</v>
      </c>
      <c r="AT163" s="30">
        <f t="shared" si="124"/>
        <v>-6.8256805492499525E-19</v>
      </c>
      <c r="AU163" s="30">
        <f t="shared" si="120"/>
        <v>1.527633812359281E-8</v>
      </c>
    </row>
    <row r="164" spans="1:47" x14ac:dyDescent="0.3">
      <c r="A164" s="39">
        <v>241.05000000000291</v>
      </c>
      <c r="B164">
        <v>7.6</v>
      </c>
      <c r="C164">
        <v>7.71</v>
      </c>
      <c r="D164" s="39">
        <v>103.30000000000001</v>
      </c>
      <c r="E164" s="39"/>
      <c r="F164" s="39"/>
      <c r="G164" s="39">
        <v>241</v>
      </c>
      <c r="H164" s="40">
        <f t="shared" si="93"/>
        <v>7.5999999999999998E-2</v>
      </c>
      <c r="I164" s="41">
        <f t="shared" si="94"/>
        <v>7.71</v>
      </c>
      <c r="J164" s="39">
        <f t="shared" si="130"/>
        <v>647.51931631705349</v>
      </c>
      <c r="K164">
        <v>7.2999999999999995E-2</v>
      </c>
      <c r="L164">
        <v>7.67</v>
      </c>
      <c r="M164" s="29">
        <f t="shared" si="129"/>
        <v>6.4285714285714293E-2</v>
      </c>
      <c r="N164" s="29">
        <f t="shared" si="129"/>
        <v>5.7142857142857148E-2</v>
      </c>
      <c r="O164" s="29">
        <f t="shared" si="129"/>
        <v>4.9999999999999996E-2</v>
      </c>
      <c r="P164" s="29">
        <f t="shared" si="129"/>
        <v>4.2857142857142858E-2</v>
      </c>
      <c r="Q164" s="54">
        <v>7.5999999999999998E-2</v>
      </c>
      <c r="R164" s="54">
        <v>7.71</v>
      </c>
      <c r="S164" s="55">
        <f t="shared" si="96"/>
        <v>7.9970123283586521</v>
      </c>
      <c r="T164" s="55">
        <f t="shared" si="97"/>
        <v>7.948434170837503</v>
      </c>
      <c r="U164" s="55">
        <f t="shared" si="98"/>
        <v>7.8932029388875558</v>
      </c>
      <c r="V164" s="55">
        <f t="shared" si="99"/>
        <v>7.8296405992551419</v>
      </c>
      <c r="W164" s="55">
        <f t="shared" si="100"/>
        <v>8.0605762320184038</v>
      </c>
      <c r="X164" s="41">
        <f t="shared" si="101"/>
        <v>8.0430243275200084</v>
      </c>
      <c r="Y164" s="41">
        <f t="shared" si="102"/>
        <v>7.997309137569319</v>
      </c>
      <c r="Z164" s="41">
        <f t="shared" si="103"/>
        <v>7.9449518128229482</v>
      </c>
      <c r="AA164" s="41">
        <f t="shared" si="104"/>
        <v>7.8838532812451954</v>
      </c>
      <c r="AB164" s="30">
        <f t="shared" si="105"/>
        <v>-6.3711842264236188E-3</v>
      </c>
      <c r="AC164" s="30">
        <f t="shared" si="106"/>
        <v>5.7914530059290675E-2</v>
      </c>
      <c r="AD164" s="30">
        <f t="shared" si="107"/>
        <v>-5.1792859705783939E-10</v>
      </c>
      <c r="AE164" s="30">
        <f t="shared" si="108"/>
        <v>-6.5664774904176755E-19</v>
      </c>
      <c r="AF164" s="30">
        <f t="shared" si="109"/>
        <v>1.0069030853927116E-8</v>
      </c>
      <c r="AG164" s="30">
        <f t="shared" si="110"/>
        <v>-6.0112654295271786E-3</v>
      </c>
      <c r="AH164" s="30">
        <f t="shared" si="111"/>
        <v>5.1131591713329969E-2</v>
      </c>
      <c r="AI164" s="30">
        <f t="shared" si="112"/>
        <v>-5.1746493182909168E-10</v>
      </c>
      <c r="AJ164" s="30">
        <f t="shared" si="113"/>
        <v>-6.5664774904176755E-19</v>
      </c>
      <c r="AK164" s="30">
        <f t="shared" si="114"/>
        <v>1.1260711427246262E-8</v>
      </c>
      <c r="AL164" s="30">
        <f t="shared" si="115"/>
        <v>-5.5641519813119664E-3</v>
      </c>
      <c r="AM164" s="30">
        <f t="shared" si="116"/>
        <v>4.443584801868803E-2</v>
      </c>
      <c r="AN164" s="30">
        <f t="shared" si="117"/>
        <v>-5.1688893812987243E-10</v>
      </c>
      <c r="AO164" s="30">
        <f t="shared" si="118"/>
        <v>-6.5664774904176755E-19</v>
      </c>
      <c r="AP164" s="30">
        <f t="shared" si="119"/>
        <v>1.2787836093284252E-8</v>
      </c>
      <c r="AQ164" s="30">
        <f t="shared" si="121"/>
        <v>-4.9932555199139854E-3</v>
      </c>
      <c r="AR164" s="30">
        <f t="shared" si="122"/>
        <v>3.7863887337228869E-2</v>
      </c>
      <c r="AS164" s="30">
        <f t="shared" si="123"/>
        <v>-5.1615348101941327E-10</v>
      </c>
      <c r="AT164" s="30">
        <f t="shared" si="124"/>
        <v>-6.5664774904176755E-19</v>
      </c>
      <c r="AU164" s="30">
        <f t="shared" si="120"/>
        <v>1.4803329321107294E-8</v>
      </c>
    </row>
    <row r="165" spans="1:47" x14ac:dyDescent="0.3">
      <c r="A165" s="39">
        <v>242.03472222221899</v>
      </c>
      <c r="B165">
        <v>7</v>
      </c>
      <c r="C165">
        <v>7.77</v>
      </c>
      <c r="D165" s="39"/>
      <c r="E165" s="39"/>
      <c r="F165" s="39"/>
      <c r="G165" s="39">
        <v>242</v>
      </c>
      <c r="H165" s="40">
        <f t="shared" si="93"/>
        <v>7.0000000000000007E-2</v>
      </c>
      <c r="I165" s="41">
        <f t="shared" si="94"/>
        <v>7.77</v>
      </c>
      <c r="J165" s="39">
        <f t="shared" si="130"/>
        <v>647.40689641574181</v>
      </c>
      <c r="K165">
        <v>8.5999999999999993E-2</v>
      </c>
      <c r="L165">
        <v>7.66</v>
      </c>
      <c r="M165" s="29">
        <f t="shared" si="129"/>
        <v>6.4285714285714293E-2</v>
      </c>
      <c r="N165" s="29">
        <f t="shared" si="129"/>
        <v>5.7142857142857148E-2</v>
      </c>
      <c r="O165" s="29">
        <f t="shared" si="129"/>
        <v>4.9999999999999996E-2</v>
      </c>
      <c r="P165" s="29">
        <f t="shared" si="129"/>
        <v>4.2857142857142858E-2</v>
      </c>
      <c r="Q165" s="54">
        <v>7.0000000000000007E-2</v>
      </c>
      <c r="R165" s="54">
        <v>7.77</v>
      </c>
      <c r="S165" s="55">
        <f t="shared" si="96"/>
        <v>8.0267830928570216</v>
      </c>
      <c r="T165" s="55">
        <f t="shared" si="97"/>
        <v>7.9781184597003314</v>
      </c>
      <c r="U165" s="55">
        <f t="shared" si="98"/>
        <v>7.9226599015507553</v>
      </c>
      <c r="V165" s="55">
        <f t="shared" si="99"/>
        <v>7.8586349810224503</v>
      </c>
      <c r="W165" s="55">
        <f t="shared" si="100"/>
        <v>8.0920949917237746</v>
      </c>
      <c r="X165" s="41">
        <f t="shared" si="101"/>
        <v>8.0746709734540723</v>
      </c>
      <c r="Y165" s="41">
        <f t="shared" si="102"/>
        <v>8.0292758845398566</v>
      </c>
      <c r="Z165" s="41">
        <f t="shared" si="103"/>
        <v>7.9772620469994093</v>
      </c>
      <c r="AA165" s="41">
        <f t="shared" si="104"/>
        <v>7.9165333833065628</v>
      </c>
      <c r="AB165" s="30">
        <f t="shared" si="105"/>
        <v>-6.6043665068515897E-3</v>
      </c>
      <c r="AC165" s="30">
        <f t="shared" si="106"/>
        <v>5.7681347778862704E-2</v>
      </c>
      <c r="AD165" s="30">
        <f t="shared" si="107"/>
        <v>-4.7798786861808502E-10</v>
      </c>
      <c r="AE165" s="30">
        <f t="shared" si="108"/>
        <v>-6.0480713727531224E-19</v>
      </c>
      <c r="AF165" s="30">
        <f t="shared" si="109"/>
        <v>9.4019276992294404E-9</v>
      </c>
      <c r="AG165" s="30">
        <f t="shared" si="110"/>
        <v>-6.2658531544188562E-3</v>
      </c>
      <c r="AH165" s="30">
        <f t="shared" si="111"/>
        <v>5.0877003988438294E-2</v>
      </c>
      <c r="AI165" s="30">
        <f t="shared" si="112"/>
        <v>-4.7755177894357139E-10</v>
      </c>
      <c r="AJ165" s="30">
        <f t="shared" si="113"/>
        <v>-6.0480713727531224E-19</v>
      </c>
      <c r="AK165" s="30">
        <f t="shared" si="114"/>
        <v>1.0516749761078612E-8</v>
      </c>
      <c r="AL165" s="30">
        <f t="shared" si="115"/>
        <v>-5.8445569519646589E-3</v>
      </c>
      <c r="AM165" s="30">
        <f t="shared" si="116"/>
        <v>4.4155443048035335E-2</v>
      </c>
      <c r="AN165" s="30">
        <f t="shared" si="117"/>
        <v>-4.7700904429962977E-10</v>
      </c>
      <c r="AO165" s="30">
        <f t="shared" si="118"/>
        <v>-6.0480713727531224E-19</v>
      </c>
      <c r="AP165" s="30">
        <f t="shared" si="119"/>
        <v>1.1949234894631767E-8</v>
      </c>
      <c r="AQ165" s="30">
        <f t="shared" si="121"/>
        <v>-5.3053185034996576E-3</v>
      </c>
      <c r="AR165" s="30">
        <f t="shared" si="122"/>
        <v>3.7551824353643203E-2</v>
      </c>
      <c r="AS165" s="30">
        <f t="shared" si="123"/>
        <v>-4.7631437061013908E-10</v>
      </c>
      <c r="AT165" s="30">
        <f t="shared" si="124"/>
        <v>-6.0480713727531224E-19</v>
      </c>
      <c r="AU165" s="30">
        <f t="shared" si="120"/>
        <v>1.3847297377072544E-8</v>
      </c>
    </row>
    <row r="166" spans="1:47" x14ac:dyDescent="0.3">
      <c r="A166" s="39">
        <v>243.04513888889051</v>
      </c>
      <c r="B166">
        <v>6.7</v>
      </c>
      <c r="C166">
        <v>7.81</v>
      </c>
      <c r="D166" s="39"/>
      <c r="E166" s="39"/>
      <c r="F166" s="39"/>
      <c r="G166" s="39">
        <v>243</v>
      </c>
      <c r="H166" s="40">
        <f t="shared" si="93"/>
        <v>6.7000000000000004E-2</v>
      </c>
      <c r="I166" s="41">
        <f t="shared" si="94"/>
        <v>7.81</v>
      </c>
      <c r="J166" s="39">
        <f t="shared" si="130"/>
        <v>647.29447651443024</v>
      </c>
      <c r="K166">
        <v>8.6999999999999994E-2</v>
      </c>
      <c r="L166">
        <v>7.66</v>
      </c>
      <c r="M166" s="29">
        <f t="shared" si="129"/>
        <v>6.4285714285714293E-2</v>
      </c>
      <c r="N166" s="29">
        <f t="shared" si="129"/>
        <v>5.7142857142857148E-2</v>
      </c>
      <c r="O166" s="29">
        <f t="shared" si="129"/>
        <v>4.9999999999999996E-2</v>
      </c>
      <c r="P166" s="29">
        <f t="shared" si="129"/>
        <v>4.2857142857142858E-2</v>
      </c>
      <c r="Q166" s="54">
        <v>6.7000000000000004E-2</v>
      </c>
      <c r="R166" s="54">
        <v>7.81</v>
      </c>
      <c r="S166" s="55">
        <f t="shared" si="96"/>
        <v>8.042579484952995</v>
      </c>
      <c r="T166" s="55">
        <f t="shared" si="97"/>
        <v>7.9938810064431474</v>
      </c>
      <c r="U166" s="55">
        <f t="shared" si="98"/>
        <v>7.9383163331750186</v>
      </c>
      <c r="V166" s="55">
        <f t="shared" si="99"/>
        <v>7.8740629970840441</v>
      </c>
      <c r="W166" s="55">
        <f t="shared" si="100"/>
        <v>8.1087867843601611</v>
      </c>
      <c r="X166" s="41">
        <f t="shared" si="101"/>
        <v>8.0914325125350999</v>
      </c>
      <c r="Y166" s="41">
        <f t="shared" si="102"/>
        <v>8.0462123223778921</v>
      </c>
      <c r="Z166" s="41">
        <f t="shared" si="103"/>
        <v>7.994386685447906</v>
      </c>
      <c r="AA166" s="41">
        <f t="shared" si="104"/>
        <v>7.9338613007249927</v>
      </c>
      <c r="AB166" s="30">
        <f t="shared" si="105"/>
        <v>-6.7227487984531653E-3</v>
      </c>
      <c r="AC166" s="30">
        <f t="shared" si="106"/>
        <v>5.7562965487261128E-2</v>
      </c>
      <c r="AD166" s="30">
        <f t="shared" si="107"/>
        <v>-4.580198118481799E-10</v>
      </c>
      <c r="AE166" s="30">
        <f t="shared" si="108"/>
        <v>-5.7888683139208464E-19</v>
      </c>
      <c r="AF166" s="30">
        <f t="shared" si="109"/>
        <v>9.066100208459378E-9</v>
      </c>
      <c r="AG166" s="30">
        <f t="shared" si="110"/>
        <v>-6.3952564946300602E-3</v>
      </c>
      <c r="AH166" s="30">
        <f t="shared" si="111"/>
        <v>5.0747600648227087E-2</v>
      </c>
      <c r="AI166" s="30">
        <f t="shared" si="112"/>
        <v>-4.5759792003459682E-10</v>
      </c>
      <c r="AJ166" s="30">
        <f t="shared" si="113"/>
        <v>-5.7888683139208464E-19</v>
      </c>
      <c r="AK166" s="30">
        <f t="shared" si="114"/>
        <v>1.0141892282079234E-8</v>
      </c>
      <c r="AL166" s="30">
        <f t="shared" si="115"/>
        <v>-5.9873047107269588E-3</v>
      </c>
      <c r="AM166" s="30">
        <f t="shared" si="116"/>
        <v>4.4012695289273041E-2</v>
      </c>
      <c r="AN166" s="30">
        <f t="shared" si="117"/>
        <v>-4.5707237633187125E-10</v>
      </c>
      <c r="AO166" s="30">
        <f t="shared" si="118"/>
        <v>-5.7888683139208464E-19</v>
      </c>
      <c r="AP166" s="30">
        <f t="shared" si="119"/>
        <v>1.1526134067661539E-8</v>
      </c>
      <c r="AQ166" s="30">
        <f t="shared" si="121"/>
        <v>-5.4645131285519285E-3</v>
      </c>
      <c r="AR166" s="30">
        <f t="shared" si="122"/>
        <v>3.7392629728590927E-2</v>
      </c>
      <c r="AS166" s="30">
        <f t="shared" si="123"/>
        <v>-4.5639889031050531E-10</v>
      </c>
      <c r="AT166" s="30">
        <f t="shared" si="124"/>
        <v>-5.7888683139208464E-19</v>
      </c>
      <c r="AU166" s="30">
        <f t="shared" si="120"/>
        <v>1.3364016492123851E-8</v>
      </c>
    </row>
    <row r="167" spans="1:47" x14ac:dyDescent="0.3">
      <c r="A167" s="39">
        <v>244.05555555555475</v>
      </c>
      <c r="B167">
        <v>6.4</v>
      </c>
      <c r="C167">
        <v>7.81</v>
      </c>
      <c r="D167" s="39">
        <v>80.2</v>
      </c>
      <c r="E167" s="39"/>
      <c r="F167" s="39"/>
      <c r="G167" s="39">
        <v>244</v>
      </c>
      <c r="H167" s="40">
        <f t="shared" si="93"/>
        <v>6.4000000000000001E-2</v>
      </c>
      <c r="I167" s="41">
        <f t="shared" si="94"/>
        <v>7.81</v>
      </c>
      <c r="J167" s="39">
        <f t="shared" si="130"/>
        <v>647.18205661311856</v>
      </c>
      <c r="K167">
        <v>8.6999999999999994E-2</v>
      </c>
      <c r="L167">
        <v>7.73</v>
      </c>
      <c r="M167" s="29">
        <f t="shared" si="129"/>
        <v>6.4285714285714293E-2</v>
      </c>
      <c r="N167" s="29">
        <f t="shared" si="129"/>
        <v>5.7142857142857148E-2</v>
      </c>
      <c r="O167" s="29">
        <f t="shared" si="129"/>
        <v>4.9999999999999996E-2</v>
      </c>
      <c r="P167" s="29">
        <f t="shared" si="129"/>
        <v>4.2857142857142858E-2</v>
      </c>
      <c r="Q167" s="54">
        <v>6.4000000000000001E-2</v>
      </c>
      <c r="R167" s="54">
        <v>7.81</v>
      </c>
      <c r="S167" s="55">
        <f t="shared" si="96"/>
        <v>8.0590519603489046</v>
      </c>
      <c r="T167" s="55">
        <f t="shared" si="97"/>
        <v>8.0103270766943826</v>
      </c>
      <c r="U167" s="55">
        <f t="shared" si="98"/>
        <v>7.9546625834830138</v>
      </c>
      <c r="V167" s="55">
        <f t="shared" si="99"/>
        <v>7.8901840061467583</v>
      </c>
      <c r="W167" s="55">
        <f t="shared" si="100"/>
        <v>8.1261704139053759</v>
      </c>
      <c r="X167" s="41">
        <f t="shared" si="101"/>
        <v>8.1088902530280222</v>
      </c>
      <c r="Y167" s="41">
        <f t="shared" si="102"/>
        <v>8.0638561533985822</v>
      </c>
      <c r="Z167" s="41">
        <f t="shared" si="103"/>
        <v>8.0122311636986492</v>
      </c>
      <c r="AA167" s="41">
        <f t="shared" si="104"/>
        <v>7.9519229855252744</v>
      </c>
      <c r="AB167" s="30">
        <f t="shared" si="105"/>
        <v>-6.8423694312999264E-3</v>
      </c>
      <c r="AC167" s="30">
        <f t="shared" si="106"/>
        <v>5.7443344854414366E-2</v>
      </c>
      <c r="AD167" s="30">
        <f t="shared" si="107"/>
        <v>-4.3805335037082867E-10</v>
      </c>
      <c r="AE167" s="30">
        <f t="shared" si="108"/>
        <v>-5.5296652550885694E-19</v>
      </c>
      <c r="AF167" s="30">
        <f t="shared" si="109"/>
        <v>8.7286692961353762E-9</v>
      </c>
      <c r="AG167" s="30">
        <f t="shared" si="110"/>
        <v>-6.5261160871642153E-3</v>
      </c>
      <c r="AH167" s="30">
        <f t="shared" si="111"/>
        <v>5.0616741055692929E-2</v>
      </c>
      <c r="AI167" s="30">
        <f t="shared" si="112"/>
        <v>-4.3764593714202439E-10</v>
      </c>
      <c r="AJ167" s="30">
        <f t="shared" si="113"/>
        <v>-5.5296652550885694E-19</v>
      </c>
      <c r="AK167" s="30">
        <f t="shared" si="114"/>
        <v>9.7650151925424936E-9</v>
      </c>
      <c r="AL167" s="30">
        <f t="shared" si="115"/>
        <v>-6.1318081059368278E-3</v>
      </c>
      <c r="AM167" s="30">
        <f t="shared" si="116"/>
        <v>4.3868191894063172E-2</v>
      </c>
      <c r="AN167" s="30">
        <f t="shared" si="117"/>
        <v>-4.371379700619792E-10</v>
      </c>
      <c r="AO167" s="30">
        <f t="shared" si="118"/>
        <v>-5.5296652550885694E-19</v>
      </c>
      <c r="AP167" s="30">
        <f t="shared" si="119"/>
        <v>1.1100369015672983E-8</v>
      </c>
      <c r="AQ167" s="30">
        <f t="shared" si="121"/>
        <v>-5.6258898206525678E-3</v>
      </c>
      <c r="AR167" s="30">
        <f t="shared" si="122"/>
        <v>3.7231253036490289E-2</v>
      </c>
      <c r="AS167" s="30">
        <f t="shared" si="123"/>
        <v>-4.364862210577684E-10</v>
      </c>
      <c r="AT167" s="30">
        <f t="shared" si="124"/>
        <v>-5.5296652550885694E-19</v>
      </c>
      <c r="AU167" s="30">
        <f t="shared" si="120"/>
        <v>1.2877038490971197E-8</v>
      </c>
    </row>
    <row r="168" spans="1:47" x14ac:dyDescent="0.3">
      <c r="A168" s="39">
        <v>245.0576388888876</v>
      </c>
      <c r="B168">
        <v>5.6</v>
      </c>
      <c r="C168">
        <v>7.87</v>
      </c>
      <c r="D168" s="39">
        <v>78.300000000000011</v>
      </c>
      <c r="E168" s="39">
        <v>661.79943529411753</v>
      </c>
      <c r="F168" s="39">
        <v>632.33983812949646</v>
      </c>
      <c r="G168" s="39">
        <v>245</v>
      </c>
      <c r="H168" s="40">
        <f t="shared" si="93"/>
        <v>5.5999999999999994E-2</v>
      </c>
      <c r="I168" s="41">
        <f t="shared" si="94"/>
        <v>7.87</v>
      </c>
      <c r="J168" s="42">
        <f>AVERAGE(E168:F168)</f>
        <v>647.06963671180699</v>
      </c>
      <c r="K168">
        <v>8.1000000000000003E-2</v>
      </c>
      <c r="L168">
        <v>7.76</v>
      </c>
      <c r="M168" s="29">
        <f t="shared" si="129"/>
        <v>6.4285714285714293E-2</v>
      </c>
      <c r="N168" s="29">
        <f t="shared" si="129"/>
        <v>5.7142857142857148E-2</v>
      </c>
      <c r="O168" s="29">
        <f t="shared" si="129"/>
        <v>4.9999999999999996E-2</v>
      </c>
      <c r="P168" s="29">
        <f t="shared" si="129"/>
        <v>4.2857142857142858E-2</v>
      </c>
      <c r="Q168" s="54">
        <v>5.6000000000000001E-2</v>
      </c>
      <c r="R168" s="54">
        <v>7.87</v>
      </c>
      <c r="S168" s="55">
        <f t="shared" si="96"/>
        <v>8.1067696081511027</v>
      </c>
      <c r="T168" s="55">
        <f t="shared" si="97"/>
        <v>8.0580191522163052</v>
      </c>
      <c r="U168" s="55">
        <f t="shared" si="98"/>
        <v>8.0021284841643787</v>
      </c>
      <c r="V168" s="55">
        <f t="shared" si="99"/>
        <v>7.9370742913197203</v>
      </c>
      <c r="W168" s="55">
        <f t="shared" si="100"/>
        <v>8.1764063362228434</v>
      </c>
      <c r="X168" s="41">
        <f t="shared" si="101"/>
        <v>8.1593486519428513</v>
      </c>
      <c r="Y168" s="41">
        <f t="shared" si="102"/>
        <v>8.1148746960757379</v>
      </c>
      <c r="Z168" s="41">
        <f t="shared" si="103"/>
        <v>8.0638561533985822</v>
      </c>
      <c r="AA168" s="41">
        <f t="shared" si="104"/>
        <v>8.0042074818705569</v>
      </c>
      <c r="AB168" s="30">
        <f t="shared" si="105"/>
        <v>-7.1677083082551107E-3</v>
      </c>
      <c r="AC168" s="30">
        <f t="shared" si="106"/>
        <v>5.7118005977459183E-2</v>
      </c>
      <c r="AD168" s="30">
        <f t="shared" si="107"/>
        <v>-3.8481763415590983E-10</v>
      </c>
      <c r="AE168" s="30">
        <f t="shared" si="108"/>
        <v>-4.8384570982024983E-19</v>
      </c>
      <c r="AF168" s="30">
        <f t="shared" si="109"/>
        <v>7.8204256567122637E-9</v>
      </c>
      <c r="AG168" s="30">
        <f t="shared" si="110"/>
        <v>-6.882524493853944E-3</v>
      </c>
      <c r="AH168" s="30">
        <f t="shared" si="111"/>
        <v>5.0260332649003203E-2</v>
      </c>
      <c r="AI168" s="30">
        <f t="shared" si="112"/>
        <v>-3.8445024623485736E-10</v>
      </c>
      <c r="AJ168" s="30">
        <f t="shared" si="113"/>
        <v>-4.8384570982024983E-19</v>
      </c>
      <c r="AK168" s="30">
        <f t="shared" si="114"/>
        <v>8.749451896369623E-9</v>
      </c>
      <c r="AL168" s="30">
        <f t="shared" si="115"/>
        <v>-6.5261160871642153E-3</v>
      </c>
      <c r="AM168" s="30">
        <f t="shared" si="116"/>
        <v>4.3473883912835784E-2</v>
      </c>
      <c r="AN168" s="30">
        <f t="shared" si="117"/>
        <v>-3.8399110326471967E-10</v>
      </c>
      <c r="AO168" s="30">
        <f t="shared" si="118"/>
        <v>-4.8384570982024983E-19</v>
      </c>
      <c r="AP168" s="30">
        <f t="shared" si="119"/>
        <v>9.9511097447454198E-9</v>
      </c>
      <c r="AQ168" s="30">
        <f t="shared" si="121"/>
        <v>-6.0673646170821228E-3</v>
      </c>
      <c r="AR168" s="30">
        <f t="shared" si="122"/>
        <v>3.6789778240060737E-2</v>
      </c>
      <c r="AS168" s="30">
        <f t="shared" si="123"/>
        <v>-3.8340011688904786E-10</v>
      </c>
      <c r="AT168" s="30">
        <f t="shared" si="124"/>
        <v>-4.8384570982024983E-19</v>
      </c>
      <c r="AU168" s="30">
        <f t="shared" si="120"/>
        <v>1.1559144921353291E-8</v>
      </c>
    </row>
    <row r="169" spans="1:47" x14ac:dyDescent="0.3">
      <c r="A169" s="39">
        <v>246.06944444444525</v>
      </c>
      <c r="B169">
        <v>4.9000000000000004</v>
      </c>
      <c r="C169">
        <v>7.88</v>
      </c>
      <c r="D169" s="39"/>
      <c r="E169" s="39"/>
      <c r="F169" s="39"/>
      <c r="G169" s="39">
        <v>246</v>
      </c>
      <c r="H169" s="40">
        <f t="shared" si="93"/>
        <v>4.9000000000000002E-2</v>
      </c>
      <c r="I169" s="41">
        <f t="shared" si="94"/>
        <v>7.88</v>
      </c>
      <c r="J169" s="39">
        <f>$J$168+($J$175-$J$168)*(G169-$G$168)/($G$175-$G$168)</f>
        <v>644.94130841281049</v>
      </c>
      <c r="K169">
        <v>7.9000000000000001E-2</v>
      </c>
      <c r="L169">
        <v>7.78</v>
      </c>
      <c r="M169" s="29">
        <f t="shared" si="129"/>
        <v>6.4285714285714293E-2</v>
      </c>
      <c r="N169" s="29">
        <f t="shared" si="129"/>
        <v>5.7142857142857148E-2</v>
      </c>
      <c r="O169" s="29">
        <f t="shared" si="129"/>
        <v>4.9999999999999996E-2</v>
      </c>
      <c r="P169" s="29">
        <f t="shared" si="129"/>
        <v>4.2857142857142858E-2</v>
      </c>
      <c r="Q169" s="54">
        <v>4.9000000000000002E-2</v>
      </c>
      <c r="R169" s="54">
        <v>7.88</v>
      </c>
      <c r="S169" s="55">
        <f t="shared" si="96"/>
        <v>8.1540012365859305</v>
      </c>
      <c r="T169" s="55">
        <f t="shared" si="97"/>
        <v>8.105298737946006</v>
      </c>
      <c r="U169" s="55">
        <f t="shared" si="98"/>
        <v>8.0492765957329748</v>
      </c>
      <c r="V169" s="55">
        <f t="shared" si="99"/>
        <v>7.9837684826040833</v>
      </c>
      <c r="W169" s="55">
        <f t="shared" si="100"/>
        <v>8.2259724589671048</v>
      </c>
      <c r="X169" s="41">
        <f t="shared" si="101"/>
        <v>8.2091459831668683</v>
      </c>
      <c r="Y169" s="41">
        <f t="shared" si="102"/>
        <v>8.1652565149227492</v>
      </c>
      <c r="Z169" s="41">
        <f t="shared" si="103"/>
        <v>8.1148746960757361</v>
      </c>
      <c r="AA169" s="41">
        <f t="shared" si="104"/>
        <v>8.0559232640726002</v>
      </c>
      <c r="AB169" s="30">
        <f t="shared" si="105"/>
        <v>-7.4605109632063429E-3</v>
      </c>
      <c r="AC169" s="30">
        <f t="shared" si="106"/>
        <v>5.6825203322507949E-2</v>
      </c>
      <c r="AD169" s="30">
        <f t="shared" si="107"/>
        <v>-3.382468574022437E-10</v>
      </c>
      <c r="AE169" s="30">
        <f t="shared" si="108"/>
        <v>-4.2336499609271863E-19</v>
      </c>
      <c r="AF169" s="30">
        <f t="shared" si="109"/>
        <v>7.0145330113804761E-9</v>
      </c>
      <c r="AG169" s="30">
        <f t="shared" si="110"/>
        <v>-7.2038779788848447E-3</v>
      </c>
      <c r="AH169" s="30">
        <f t="shared" si="111"/>
        <v>4.9938979163972302E-2</v>
      </c>
      <c r="AI169" s="30">
        <f t="shared" si="112"/>
        <v>-3.3791625007524185E-10</v>
      </c>
      <c r="AJ169" s="30">
        <f t="shared" si="113"/>
        <v>-4.2336499609271863E-19</v>
      </c>
      <c r="AK169" s="30">
        <f t="shared" si="114"/>
        <v>7.846956806645958E-9</v>
      </c>
      <c r="AL169" s="30">
        <f t="shared" si="115"/>
        <v>-6.8825244938539327E-3</v>
      </c>
      <c r="AM169" s="30">
        <f t="shared" si="116"/>
        <v>4.3117475506146065E-2</v>
      </c>
      <c r="AN169" s="30">
        <f t="shared" si="117"/>
        <v>-3.3750226659221575E-10</v>
      </c>
      <c r="AO169" s="30">
        <f t="shared" si="118"/>
        <v>-4.2336499609271863E-19</v>
      </c>
      <c r="AP169" s="30">
        <f t="shared" si="119"/>
        <v>8.9273673181539285E-9</v>
      </c>
      <c r="AQ169" s="30">
        <f t="shared" si="121"/>
        <v>-6.4677739052758981E-3</v>
      </c>
      <c r="AR169" s="30">
        <f t="shared" si="122"/>
        <v>3.6389368951866959E-2</v>
      </c>
      <c r="AS169" s="30">
        <f t="shared" si="123"/>
        <v>-3.3696796433241562E-10</v>
      </c>
      <c r="AT169" s="30">
        <f t="shared" si="124"/>
        <v>-4.2336499609271863E-19</v>
      </c>
      <c r="AU169" s="30">
        <f t="shared" si="120"/>
        <v>1.0380816577400405E-8</v>
      </c>
    </row>
    <row r="170" spans="1:47" x14ac:dyDescent="0.3">
      <c r="A170" s="39">
        <v>247.05208333333576</v>
      </c>
      <c r="B170">
        <v>4.8</v>
      </c>
      <c r="C170">
        <v>7.88</v>
      </c>
      <c r="D170" s="39">
        <v>121</v>
      </c>
      <c r="E170" s="39"/>
      <c r="F170" s="39"/>
      <c r="G170" s="39">
        <v>247</v>
      </c>
      <c r="H170" s="40">
        <f t="shared" si="93"/>
        <v>4.8000000000000001E-2</v>
      </c>
      <c r="I170" s="41">
        <f t="shared" si="94"/>
        <v>7.88</v>
      </c>
      <c r="J170" s="39">
        <f t="shared" ref="J170:J174" si="131">$J$168+($J$175-$J$168)*(G170-$G$168)/($G$175-$G$168)</f>
        <v>642.81298011381386</v>
      </c>
      <c r="K170">
        <v>6.7000000000000004E-2</v>
      </c>
      <c r="L170">
        <v>7.78</v>
      </c>
      <c r="M170" s="29">
        <f t="shared" si="129"/>
        <v>6.4285714285714293E-2</v>
      </c>
      <c r="N170" s="29">
        <f t="shared" si="129"/>
        <v>5.7142857142857148E-2</v>
      </c>
      <c r="O170" s="29">
        <f t="shared" si="129"/>
        <v>4.9999999999999996E-2</v>
      </c>
      <c r="P170" s="29">
        <f t="shared" si="129"/>
        <v>4.2857142857142858E-2</v>
      </c>
      <c r="Q170" s="54">
        <v>4.8000000000000001E-2</v>
      </c>
      <c r="R170" s="54">
        <v>7.88</v>
      </c>
      <c r="S170" s="55">
        <f t="shared" si="96"/>
        <v>8.1612478758673497</v>
      </c>
      <c r="T170" s="55">
        <f t="shared" si="97"/>
        <v>8.1125590332427677</v>
      </c>
      <c r="U170" s="55">
        <f t="shared" si="98"/>
        <v>8.0565247999692922</v>
      </c>
      <c r="V170" s="55">
        <f t="shared" si="99"/>
        <v>7.990957409773082</v>
      </c>
      <c r="W170" s="55">
        <f t="shared" si="100"/>
        <v>8.2335649918505727</v>
      </c>
      <c r="X170" s="41">
        <f t="shared" si="101"/>
        <v>8.2167749181504028</v>
      </c>
      <c r="Y170" s="41">
        <f t="shared" si="102"/>
        <v>8.1729776885258989</v>
      </c>
      <c r="Z170" s="41">
        <f t="shared" si="103"/>
        <v>8.1226967122609661</v>
      </c>
      <c r="AA170" s="41">
        <f t="shared" si="104"/>
        <v>8.0638561533985822</v>
      </c>
      <c r="AB170" s="30">
        <f t="shared" si="105"/>
        <v>-7.5030050471128961E-3</v>
      </c>
      <c r="AC170" s="30">
        <f t="shared" si="106"/>
        <v>5.6782709238601396E-2</v>
      </c>
      <c r="AD170" s="30">
        <f t="shared" si="107"/>
        <v>-3.3159474615212283E-10</v>
      </c>
      <c r="AE170" s="30">
        <f t="shared" si="108"/>
        <v>-4.1472489413164273E-19</v>
      </c>
      <c r="AF170" s="30">
        <f t="shared" si="109"/>
        <v>6.8984595823517477E-9</v>
      </c>
      <c r="AG170" s="30">
        <f t="shared" si="110"/>
        <v>-7.2505585458314927E-3</v>
      </c>
      <c r="AH170" s="30">
        <f t="shared" si="111"/>
        <v>4.9892298597025653E-2</v>
      </c>
      <c r="AI170" s="30">
        <f t="shared" si="112"/>
        <v>-3.3126953206002053E-10</v>
      </c>
      <c r="AJ170" s="30">
        <f t="shared" si="113"/>
        <v>-4.1472489413164273E-19</v>
      </c>
      <c r="AK170" s="30">
        <f t="shared" si="114"/>
        <v>7.7168661381584977E-9</v>
      </c>
      <c r="AL170" s="30">
        <f t="shared" si="115"/>
        <v>-6.9343630209814126E-3</v>
      </c>
      <c r="AM170" s="30">
        <f t="shared" si="116"/>
        <v>4.3065636979018586E-2</v>
      </c>
      <c r="AN170" s="30">
        <f t="shared" si="117"/>
        <v>-3.3086219331688504E-10</v>
      </c>
      <c r="AO170" s="30">
        <f t="shared" si="118"/>
        <v>-4.1472489413164273E-19</v>
      </c>
      <c r="AP170" s="30">
        <f t="shared" si="119"/>
        <v>8.7796095054815782E-9</v>
      </c>
      <c r="AQ170" s="30">
        <f t="shared" si="121"/>
        <v>-6.5261160871642153E-3</v>
      </c>
      <c r="AR170" s="30">
        <f t="shared" si="122"/>
        <v>3.6331026769978639E-2</v>
      </c>
      <c r="AS170" s="30">
        <f t="shared" si="123"/>
        <v>-3.3033626938741496E-10</v>
      </c>
      <c r="AT170" s="30">
        <f t="shared" si="124"/>
        <v>-4.1472489413164273E-19</v>
      </c>
      <c r="AU170" s="30">
        <f t="shared" si="120"/>
        <v>1.0210396097241338E-8</v>
      </c>
    </row>
    <row r="171" spans="1:47" x14ac:dyDescent="0.3">
      <c r="A171" s="39">
        <v>248.06111111111386</v>
      </c>
      <c r="B171">
        <v>4.5999999999999996</v>
      </c>
      <c r="C171">
        <v>7.87</v>
      </c>
      <c r="D171" s="39">
        <v>112</v>
      </c>
      <c r="E171" s="39"/>
      <c r="F171" s="39"/>
      <c r="G171" s="39">
        <v>248</v>
      </c>
      <c r="H171" s="40">
        <f t="shared" si="93"/>
        <v>4.5999999999999999E-2</v>
      </c>
      <c r="I171" s="41">
        <f t="shared" si="94"/>
        <v>7.87</v>
      </c>
      <c r="J171" s="39">
        <f t="shared" si="131"/>
        <v>640.68465181481736</v>
      </c>
      <c r="K171">
        <v>7.1999999999999995E-2</v>
      </c>
      <c r="L171">
        <v>7.81</v>
      </c>
      <c r="M171" s="29">
        <f t="shared" si="129"/>
        <v>6.4285714285714293E-2</v>
      </c>
      <c r="N171" s="29">
        <f t="shared" si="129"/>
        <v>5.7142857142857148E-2</v>
      </c>
      <c r="O171" s="29">
        <f t="shared" si="129"/>
        <v>4.9999999999999996E-2</v>
      </c>
      <c r="P171" s="29">
        <f t="shared" si="129"/>
        <v>4.2857142857142858E-2</v>
      </c>
      <c r="Q171" s="54">
        <v>4.5999999999999999E-2</v>
      </c>
      <c r="R171" s="54">
        <v>7.87</v>
      </c>
      <c r="S171" s="55">
        <f t="shared" si="96"/>
        <v>8.1761641125773963</v>
      </c>
      <c r="T171" s="55">
        <f t="shared" si="97"/>
        <v>8.1275085402965299</v>
      </c>
      <c r="U171" s="55">
        <f t="shared" si="98"/>
        <v>8.0714561186495786</v>
      </c>
      <c r="V171" s="55">
        <f t="shared" si="99"/>
        <v>8.0057754390079179</v>
      </c>
      <c r="W171" s="55">
        <f t="shared" si="100"/>
        <v>8.2491838945251423</v>
      </c>
      <c r="X171" s="41">
        <f t="shared" si="101"/>
        <v>8.2324695005502075</v>
      </c>
      <c r="Y171" s="41">
        <f t="shared" si="102"/>
        <v>8.1888642194972086</v>
      </c>
      <c r="Z171" s="41">
        <f t="shared" si="103"/>
        <v>8.1387934083791045</v>
      </c>
      <c r="AA171" s="41">
        <f t="shared" si="104"/>
        <v>8.0801843079501321</v>
      </c>
      <c r="AB171" s="30">
        <f t="shared" si="105"/>
        <v>-7.5885182664738923E-3</v>
      </c>
      <c r="AC171" s="30">
        <f t="shared" si="106"/>
        <v>5.6697196019240399E-2</v>
      </c>
      <c r="AD171" s="30">
        <f t="shared" si="107"/>
        <v>-3.1829120004930225E-10</v>
      </c>
      <c r="AE171" s="30">
        <f t="shared" si="108"/>
        <v>-3.9744469020949088E-19</v>
      </c>
      <c r="AF171" s="30">
        <f t="shared" si="109"/>
        <v>6.6655484175760775E-9</v>
      </c>
      <c r="AG171" s="30">
        <f t="shared" si="110"/>
        <v>-7.3445274411684663E-3</v>
      </c>
      <c r="AH171" s="30">
        <f t="shared" si="111"/>
        <v>4.9798329701688682E-2</v>
      </c>
      <c r="AI171" s="30">
        <f t="shared" si="112"/>
        <v>-3.179768789779853E-10</v>
      </c>
      <c r="AJ171" s="30">
        <f t="shared" si="113"/>
        <v>-3.9744469020949088E-19</v>
      </c>
      <c r="AK171" s="30">
        <f t="shared" si="114"/>
        <v>7.4557521032643668E-9</v>
      </c>
      <c r="AL171" s="30">
        <f t="shared" si="115"/>
        <v>-7.0387633032210958E-3</v>
      </c>
      <c r="AM171" s="30">
        <f t="shared" si="116"/>
        <v>4.2961236696778898E-2</v>
      </c>
      <c r="AN171" s="30">
        <f t="shared" si="117"/>
        <v>-3.1758297846435077E-10</v>
      </c>
      <c r="AO171" s="30">
        <f t="shared" si="118"/>
        <v>-3.9744469020949088E-19</v>
      </c>
      <c r="AP171" s="30">
        <f t="shared" si="119"/>
        <v>8.4828908971291346E-9</v>
      </c>
      <c r="AQ171" s="30">
        <f t="shared" si="121"/>
        <v>-6.6436918325090749E-3</v>
      </c>
      <c r="AR171" s="30">
        <f t="shared" si="122"/>
        <v>3.6213451024633782E-2</v>
      </c>
      <c r="AS171" s="30">
        <f t="shared" si="123"/>
        <v>-3.1707402781931924E-10</v>
      </c>
      <c r="AT171" s="30">
        <f t="shared" si="124"/>
        <v>-3.9744469020949088E-19</v>
      </c>
      <c r="AU171" s="30">
        <f t="shared" si="120"/>
        <v>9.8678959381646206E-9</v>
      </c>
    </row>
    <row r="172" spans="1:47" x14ac:dyDescent="0.3">
      <c r="A172" s="39">
        <v>249.0583333333343</v>
      </c>
      <c r="B172">
        <v>5.2</v>
      </c>
      <c r="C172">
        <v>7.88</v>
      </c>
      <c r="D172" s="39"/>
      <c r="E172" s="39"/>
      <c r="F172" s="39"/>
      <c r="G172" s="39">
        <v>249</v>
      </c>
      <c r="H172" s="40">
        <f t="shared" si="93"/>
        <v>5.2000000000000005E-2</v>
      </c>
      <c r="I172" s="41">
        <f t="shared" si="94"/>
        <v>7.88</v>
      </c>
      <c r="J172" s="39">
        <f t="shared" si="131"/>
        <v>638.55632351582085</v>
      </c>
      <c r="K172">
        <v>5.8999999999999997E-2</v>
      </c>
      <c r="L172">
        <v>7.87</v>
      </c>
      <c r="M172" s="29">
        <f t="shared" si="129"/>
        <v>6.4285714285714293E-2</v>
      </c>
      <c r="N172" s="29">
        <f t="shared" si="129"/>
        <v>5.7142857142857148E-2</v>
      </c>
      <c r="O172" s="29">
        <f t="shared" si="129"/>
        <v>4.9999999999999996E-2</v>
      </c>
      <c r="P172" s="29">
        <f t="shared" si="129"/>
        <v>4.2857142857142858E-2</v>
      </c>
      <c r="Q172" s="54">
        <v>5.1999999999999998E-2</v>
      </c>
      <c r="R172" s="54">
        <v>7.88</v>
      </c>
      <c r="S172" s="55">
        <f t="shared" si="96"/>
        <v>8.1330458418209552</v>
      </c>
      <c r="T172" s="55">
        <f t="shared" si="97"/>
        <v>8.0843132117613106</v>
      </c>
      <c r="U172" s="55">
        <f t="shared" si="98"/>
        <v>8.0283380940291735</v>
      </c>
      <c r="V172" s="55">
        <f t="shared" si="99"/>
        <v>7.9630169563428188</v>
      </c>
      <c r="W172" s="55">
        <f t="shared" si="100"/>
        <v>8.2039990928375772</v>
      </c>
      <c r="X172" s="41">
        <f t="shared" si="101"/>
        <v>8.187068724343165</v>
      </c>
      <c r="Y172" s="41">
        <f t="shared" si="102"/>
        <v>8.1429163249005416</v>
      </c>
      <c r="Z172" s="41">
        <f t="shared" si="103"/>
        <v>8.092247586055576</v>
      </c>
      <c r="AA172" s="41">
        <f t="shared" si="104"/>
        <v>8.0329813601942135</v>
      </c>
      <c r="AB172" s="30">
        <f t="shared" si="105"/>
        <v>-7.3340458594315623E-3</v>
      </c>
      <c r="AC172" s="30">
        <f t="shared" si="106"/>
        <v>5.6951668426282728E-2</v>
      </c>
      <c r="AD172" s="30">
        <f t="shared" si="107"/>
        <v>-3.5820450149299028E-10</v>
      </c>
      <c r="AE172" s="30">
        <f t="shared" si="108"/>
        <v>-4.4928530197594623E-19</v>
      </c>
      <c r="AF172" s="30">
        <f t="shared" si="109"/>
        <v>7.3612939148134812E-9</v>
      </c>
      <c r="AG172" s="30">
        <f t="shared" si="110"/>
        <v>-7.0650165808040016E-3</v>
      </c>
      <c r="AH172" s="30">
        <f t="shared" si="111"/>
        <v>5.0077840562053146E-2</v>
      </c>
      <c r="AI172" s="30">
        <f t="shared" si="112"/>
        <v>-3.5785792464540598E-10</v>
      </c>
      <c r="AJ172" s="30">
        <f t="shared" si="113"/>
        <v>-4.4928530197594623E-19</v>
      </c>
      <c r="AK172" s="30">
        <f t="shared" si="114"/>
        <v>8.2354396357308244E-9</v>
      </c>
      <c r="AL172" s="30">
        <f t="shared" si="115"/>
        <v>-6.7284166576484106E-3</v>
      </c>
      <c r="AM172" s="30">
        <f t="shared" si="116"/>
        <v>4.3271583342351587E-2</v>
      </c>
      <c r="AN172" s="30">
        <f t="shared" si="117"/>
        <v>-3.5742429994530084E-10</v>
      </c>
      <c r="AO172" s="30">
        <f t="shared" si="118"/>
        <v>-4.4928530197594623E-19</v>
      </c>
      <c r="AP172" s="30">
        <f t="shared" si="119"/>
        <v>9.3683240805411955E-9</v>
      </c>
      <c r="AQ172" s="30">
        <f t="shared" si="121"/>
        <v>-6.2944856079585991E-3</v>
      </c>
      <c r="AR172" s="30">
        <f t="shared" si="122"/>
        <v>3.6562657249184255E-2</v>
      </c>
      <c r="AS172" s="30">
        <f t="shared" si="123"/>
        <v>-3.5686528846507222E-10</v>
      </c>
      <c r="AT172" s="30">
        <f t="shared" si="124"/>
        <v>-4.4928530197594623E-19</v>
      </c>
      <c r="AU172" s="30">
        <f t="shared" si="120"/>
        <v>1.088887578606011E-8</v>
      </c>
    </row>
    <row r="173" spans="1:47" x14ac:dyDescent="0.3">
      <c r="A173" s="39">
        <v>250.06111111111386</v>
      </c>
      <c r="B173">
        <v>5</v>
      </c>
      <c r="C173">
        <v>7.88</v>
      </c>
      <c r="D173" s="39"/>
      <c r="E173" s="39"/>
      <c r="F173" s="39"/>
      <c r="G173" s="39">
        <v>250</v>
      </c>
      <c r="H173" s="40">
        <f t="shared" si="93"/>
        <v>0.05</v>
      </c>
      <c r="I173" s="41">
        <f t="shared" si="94"/>
        <v>7.88</v>
      </c>
      <c r="J173" s="39">
        <f t="shared" si="131"/>
        <v>636.42799521682434</v>
      </c>
      <c r="K173">
        <v>5.2999999999999999E-2</v>
      </c>
      <c r="L173">
        <v>7.91</v>
      </c>
      <c r="M173" s="29">
        <f t="shared" si="129"/>
        <v>6.4285714285714293E-2</v>
      </c>
      <c r="N173" s="29">
        <f t="shared" si="129"/>
        <v>5.7142857142857148E-2</v>
      </c>
      <c r="O173" s="29">
        <f t="shared" si="129"/>
        <v>4.9999999999999996E-2</v>
      </c>
      <c r="P173" s="29">
        <f t="shared" si="129"/>
        <v>4.2857142857142858E-2</v>
      </c>
      <c r="Q173" s="54">
        <v>0.05</v>
      </c>
      <c r="R173" s="54">
        <v>7.88</v>
      </c>
      <c r="S173" s="55">
        <f t="shared" si="96"/>
        <v>8.1468885690465083</v>
      </c>
      <c r="T173" s="55">
        <f t="shared" si="97"/>
        <v>8.0981742772234977</v>
      </c>
      <c r="U173" s="55">
        <f t="shared" si="98"/>
        <v>8.0421660826861352</v>
      </c>
      <c r="V173" s="55">
        <f t="shared" si="99"/>
        <v>7.9767188428266493</v>
      </c>
      <c r="W173" s="55">
        <f t="shared" si="100"/>
        <v>8.2185172872673835</v>
      </c>
      <c r="X173" s="41">
        <f t="shared" si="101"/>
        <v>8.2016553179507401</v>
      </c>
      <c r="Y173" s="41">
        <f t="shared" si="102"/>
        <v>8.1576759693203638</v>
      </c>
      <c r="Z173" s="41">
        <f t="shared" si="103"/>
        <v>8.1071959800743567</v>
      </c>
      <c r="AA173" s="41">
        <f t="shared" si="104"/>
        <v>8.0481367295410919</v>
      </c>
      <c r="AB173" s="30">
        <f t="shared" si="105"/>
        <v>-7.4181881429675458E-3</v>
      </c>
      <c r="AC173" s="30">
        <f t="shared" si="106"/>
        <v>5.6867526142746747E-2</v>
      </c>
      <c r="AD173" s="30">
        <f t="shared" si="107"/>
        <v>-3.4489918928270778E-10</v>
      </c>
      <c r="AE173" s="30">
        <f t="shared" si="108"/>
        <v>-4.3200509805379453E-19</v>
      </c>
      <c r="AF173" s="30">
        <f t="shared" si="109"/>
        <v>7.1303595689067031E-9</v>
      </c>
      <c r="AG173" s="30">
        <f t="shared" si="110"/>
        <v>-7.1573959922804657E-3</v>
      </c>
      <c r="AH173" s="30">
        <f t="shared" si="111"/>
        <v>4.9985461150576685E-2</v>
      </c>
      <c r="AI173" s="30">
        <f t="shared" si="112"/>
        <v>-3.4456322391150005E-10</v>
      </c>
      <c r="AJ173" s="30">
        <f t="shared" si="113"/>
        <v>-4.3200509805379453E-19</v>
      </c>
      <c r="AK173" s="30">
        <f t="shared" si="114"/>
        <v>7.9767452570950109E-9</v>
      </c>
      <c r="AL173" s="30">
        <f t="shared" si="115"/>
        <v>-6.8309226460804154E-3</v>
      </c>
      <c r="AM173" s="30">
        <f t="shared" si="116"/>
        <v>4.3169077353919581E-2</v>
      </c>
      <c r="AN173" s="30">
        <f t="shared" si="117"/>
        <v>-3.4414264476961811E-10</v>
      </c>
      <c r="AO173" s="30">
        <f t="shared" si="118"/>
        <v>-4.3200509805379453E-19</v>
      </c>
      <c r="AP173" s="30">
        <f t="shared" si="119"/>
        <v>9.0747342826274517E-9</v>
      </c>
      <c r="AQ173" s="30">
        <f t="shared" si="121"/>
        <v>-6.4097238060259682E-3</v>
      </c>
      <c r="AR173" s="30">
        <f t="shared" si="122"/>
        <v>3.644741905111689E-2</v>
      </c>
      <c r="AS173" s="30">
        <f t="shared" si="123"/>
        <v>-3.436000355527443E-10</v>
      </c>
      <c r="AT173" s="30">
        <f t="shared" si="124"/>
        <v>-4.3200509805379453E-19</v>
      </c>
      <c r="AU173" s="30">
        <f t="shared" si="120"/>
        <v>1.0550697151492742E-8</v>
      </c>
    </row>
    <row r="174" spans="1:47" x14ac:dyDescent="0.3">
      <c r="A174" s="39">
        <v>251.05555555555475</v>
      </c>
      <c r="B174">
        <v>5.7</v>
      </c>
      <c r="C174">
        <v>7.87</v>
      </c>
      <c r="D174" s="39">
        <v>104.6</v>
      </c>
      <c r="E174" s="39"/>
      <c r="F174" s="39"/>
      <c r="G174" s="39">
        <v>251</v>
      </c>
      <c r="H174" s="40">
        <f t="shared" si="93"/>
        <v>5.7000000000000002E-2</v>
      </c>
      <c r="I174" s="41">
        <f t="shared" si="94"/>
        <v>7.87</v>
      </c>
      <c r="J174" s="39">
        <f t="shared" si="131"/>
        <v>634.29966691782772</v>
      </c>
      <c r="K174">
        <v>5.0999999999999997E-2</v>
      </c>
      <c r="L174">
        <v>7.92</v>
      </c>
      <c r="M174" s="29">
        <f t="shared" si="129"/>
        <v>6.4285714285714293E-2</v>
      </c>
      <c r="N174" s="29">
        <f t="shared" si="129"/>
        <v>5.7142857142857148E-2</v>
      </c>
      <c r="O174" s="29">
        <f t="shared" si="129"/>
        <v>4.9999999999999996E-2</v>
      </c>
      <c r="P174" s="29">
        <f t="shared" si="129"/>
        <v>4.2857142857142858E-2</v>
      </c>
      <c r="Q174" s="54">
        <v>5.7000000000000002E-2</v>
      </c>
      <c r="R174" s="54">
        <v>7.87</v>
      </c>
      <c r="S174" s="55">
        <f t="shared" si="96"/>
        <v>8.1004714331028467</v>
      </c>
      <c r="T174" s="55">
        <f t="shared" si="97"/>
        <v>8.0517200462688034</v>
      </c>
      <c r="U174" s="55">
        <f t="shared" si="98"/>
        <v>7.9958538494778724</v>
      </c>
      <c r="V174" s="55">
        <f t="shared" si="99"/>
        <v>7.9308689690623462</v>
      </c>
      <c r="W174" s="55">
        <f t="shared" si="100"/>
        <v>8.1697855292807322</v>
      </c>
      <c r="X174" s="41">
        <f t="shared" si="101"/>
        <v>8.1526978283557519</v>
      </c>
      <c r="Y174" s="41">
        <f t="shared" si="102"/>
        <v>8.1081481665216604</v>
      </c>
      <c r="Z174" s="41">
        <f t="shared" si="103"/>
        <v>8.0570474432242793</v>
      </c>
      <c r="AA174" s="41">
        <f t="shared" si="104"/>
        <v>7.997309137569319</v>
      </c>
      <c r="AB174" s="30">
        <f t="shared" si="105"/>
        <v>-7.1265169220349617E-3</v>
      </c>
      <c r="AC174" s="30">
        <f t="shared" si="106"/>
        <v>5.7159197363679332E-2</v>
      </c>
      <c r="AD174" s="30">
        <f t="shared" si="107"/>
        <v>-3.914714236057412E-10</v>
      </c>
      <c r="AE174" s="30">
        <f t="shared" si="108"/>
        <v>-4.9248581178132573E-19</v>
      </c>
      <c r="AF174" s="30">
        <f t="shared" si="109"/>
        <v>7.9346644746771164E-9</v>
      </c>
      <c r="AG174" s="30">
        <f t="shared" si="110"/>
        <v>-6.8373600414612301E-3</v>
      </c>
      <c r="AH174" s="30">
        <f t="shared" si="111"/>
        <v>5.0305497101395917E-2</v>
      </c>
      <c r="AI174" s="30">
        <f t="shared" si="112"/>
        <v>-3.9109891738397309E-10</v>
      </c>
      <c r="AJ174" s="30">
        <f t="shared" si="113"/>
        <v>-4.9248581178132573E-19</v>
      </c>
      <c r="AK174" s="30">
        <f t="shared" si="114"/>
        <v>8.8772807250085808E-9</v>
      </c>
      <c r="AL174" s="30">
        <f t="shared" si="115"/>
        <v>-6.4760905344145503E-3</v>
      </c>
      <c r="AM174" s="30">
        <f t="shared" si="116"/>
        <v>4.3523909465585445E-2</v>
      </c>
      <c r="AN174" s="30">
        <f t="shared" si="117"/>
        <v>-3.9063351210347981E-10</v>
      </c>
      <c r="AO174" s="30">
        <f t="shared" si="118"/>
        <v>-4.9248581178132573E-19</v>
      </c>
      <c r="AP174" s="30">
        <f t="shared" si="119"/>
        <v>1.0095925810631821E-8</v>
      </c>
      <c r="AQ174" s="30">
        <f t="shared" si="121"/>
        <v>-6.0112654295271786E-3</v>
      </c>
      <c r="AR174" s="30">
        <f t="shared" si="122"/>
        <v>3.6845877427615678E-2</v>
      </c>
      <c r="AS174" s="30">
        <f t="shared" si="123"/>
        <v>-3.9003470137049294E-10</v>
      </c>
      <c r="AT174" s="30">
        <f t="shared" si="124"/>
        <v>-4.9248581178132573E-19</v>
      </c>
      <c r="AU174" s="30">
        <f t="shared" si="120"/>
        <v>1.1725490818327846E-8</v>
      </c>
    </row>
    <row r="175" spans="1:47" x14ac:dyDescent="0.3">
      <c r="A175" s="39">
        <v>252.05902777778101</v>
      </c>
      <c r="B175">
        <v>6.2</v>
      </c>
      <c r="C175">
        <v>7.88</v>
      </c>
      <c r="D175" s="39"/>
      <c r="E175" s="39">
        <v>648.34268140929532</v>
      </c>
      <c r="F175" s="39">
        <v>615.99999582836699</v>
      </c>
      <c r="G175" s="39">
        <v>252</v>
      </c>
      <c r="H175" s="40">
        <f t="shared" si="93"/>
        <v>6.2E-2</v>
      </c>
      <c r="I175" s="41">
        <f t="shared" si="94"/>
        <v>7.88</v>
      </c>
      <c r="J175" s="42">
        <f>AVERAGE(E175:F175)</f>
        <v>632.17133861883121</v>
      </c>
      <c r="K175">
        <v>4.4999999999999998E-2</v>
      </c>
      <c r="L175">
        <v>7.97</v>
      </c>
      <c r="M175" s="29">
        <f t="shared" si="129"/>
        <v>6.4285714285714293E-2</v>
      </c>
      <c r="N175" s="29">
        <f t="shared" si="129"/>
        <v>5.7142857142857148E-2</v>
      </c>
      <c r="O175" s="29">
        <f t="shared" si="129"/>
        <v>4.9999999999999996E-2</v>
      </c>
      <c r="P175" s="29">
        <f t="shared" si="129"/>
        <v>4.2857142857142858E-2</v>
      </c>
      <c r="Q175" s="54">
        <v>6.2E-2</v>
      </c>
      <c r="R175" s="54">
        <v>7.88</v>
      </c>
      <c r="S175" s="55">
        <f t="shared" si="96"/>
        <v>8.0704386209505614</v>
      </c>
      <c r="T175" s="55">
        <f t="shared" si="97"/>
        <v>8.0217007776501532</v>
      </c>
      <c r="U175" s="55">
        <f t="shared" si="98"/>
        <v>7.9659737886385678</v>
      </c>
      <c r="V175" s="55">
        <f t="shared" si="99"/>
        <v>7.9013473778755321</v>
      </c>
      <c r="W175" s="55">
        <f t="shared" si="100"/>
        <v>8.1381739370075046</v>
      </c>
      <c r="X175" s="41">
        <f t="shared" si="101"/>
        <v>8.1209458205940113</v>
      </c>
      <c r="Y175" s="41">
        <f t="shared" si="102"/>
        <v>8.0760425544045287</v>
      </c>
      <c r="Z175" s="41">
        <f t="shared" si="103"/>
        <v>8.0245588802710675</v>
      </c>
      <c r="AA175" s="41">
        <f t="shared" si="104"/>
        <v>7.9644039786969802</v>
      </c>
      <c r="AB175" s="30">
        <f t="shared" si="105"/>
        <v>-6.9228227299623062E-3</v>
      </c>
      <c r="AC175" s="30">
        <f t="shared" si="106"/>
        <v>5.7362891555751985E-2</v>
      </c>
      <c r="AD175" s="30">
        <f t="shared" si="107"/>
        <v>-4.2474328582743655E-10</v>
      </c>
      <c r="AE175" s="30">
        <f t="shared" si="108"/>
        <v>-5.3568632158670514E-19</v>
      </c>
      <c r="AF175" s="30">
        <f t="shared" si="109"/>
        <v>8.5027885501830879E-9</v>
      </c>
      <c r="AG175" s="30">
        <f t="shared" si="110"/>
        <v>-6.6141852472194618E-3</v>
      </c>
      <c r="AH175" s="30">
        <f t="shared" si="111"/>
        <v>5.0528671895637686E-2</v>
      </c>
      <c r="AI175" s="30">
        <f t="shared" si="112"/>
        <v>-4.2434568372865741E-10</v>
      </c>
      <c r="AJ175" s="30">
        <f t="shared" si="113"/>
        <v>-5.3568632158670514E-19</v>
      </c>
      <c r="AK175" s="30">
        <f t="shared" si="114"/>
        <v>9.5125997170410674E-9</v>
      </c>
      <c r="AL175" s="30">
        <f t="shared" si="115"/>
        <v>-6.2291428255404867E-3</v>
      </c>
      <c r="AM175" s="30">
        <f t="shared" si="116"/>
        <v>4.3770857174459513E-2</v>
      </c>
      <c r="AN175" s="30">
        <f t="shared" si="117"/>
        <v>-4.2384965300154664E-10</v>
      </c>
      <c r="AO175" s="30">
        <f t="shared" si="118"/>
        <v>-5.3568632158670514E-19</v>
      </c>
      <c r="AP175" s="30">
        <f t="shared" si="119"/>
        <v>1.0814992220134362E-8</v>
      </c>
      <c r="AQ175" s="30">
        <f t="shared" si="121"/>
        <v>-5.7347158589044298E-3</v>
      </c>
      <c r="AR175" s="30">
        <f t="shared" si="122"/>
        <v>3.7122426998238429E-2</v>
      </c>
      <c r="AS175" s="30">
        <f t="shared" si="123"/>
        <v>-4.2321270768343272E-10</v>
      </c>
      <c r="AT175" s="30">
        <f t="shared" si="124"/>
        <v>-5.3568632158670514E-19</v>
      </c>
      <c r="AU175" s="30">
        <f t="shared" si="120"/>
        <v>1.2550257083168692E-8</v>
      </c>
    </row>
    <row r="176" spans="1:47" x14ac:dyDescent="0.3">
      <c r="A176" s="39">
        <v>253.06944444444525</v>
      </c>
      <c r="B176">
        <v>5.4</v>
      </c>
      <c r="C176">
        <v>7.93</v>
      </c>
      <c r="D176" s="39">
        <v>104.3</v>
      </c>
      <c r="E176" s="39"/>
      <c r="F176" s="39"/>
      <c r="G176" s="39">
        <v>253</v>
      </c>
      <c r="H176" s="40">
        <f t="shared" si="93"/>
        <v>5.4000000000000006E-2</v>
      </c>
      <c r="I176" s="41">
        <f t="shared" si="94"/>
        <v>7.93</v>
      </c>
      <c r="J176" s="39">
        <f>$J$175+($J$182-$J$175)*(G176-$G$175)/($G$182-$G$175)</f>
        <v>635.92095611460104</v>
      </c>
      <c r="K176">
        <v>4.5999999999999999E-2</v>
      </c>
      <c r="L176">
        <v>7.98</v>
      </c>
      <c r="M176" s="29">
        <f t="shared" si="129"/>
        <v>6.4285714285714293E-2</v>
      </c>
      <c r="N176" s="29">
        <f t="shared" si="129"/>
        <v>5.7142857142857148E-2</v>
      </c>
      <c r="O176" s="29">
        <f t="shared" si="129"/>
        <v>4.9999999999999996E-2</v>
      </c>
      <c r="P176" s="29">
        <f t="shared" si="129"/>
        <v>4.2857142857142858E-2</v>
      </c>
      <c r="Q176" s="54">
        <v>5.3999999999999999E-2</v>
      </c>
      <c r="R176" s="54">
        <v>7.93</v>
      </c>
      <c r="S176" s="55">
        <f t="shared" si="96"/>
        <v>8.11968363984154</v>
      </c>
      <c r="T176" s="55">
        <f t="shared" si="97"/>
        <v>8.0709391458419155</v>
      </c>
      <c r="U176" s="55">
        <f t="shared" si="98"/>
        <v>8.0150034191633619</v>
      </c>
      <c r="V176" s="55">
        <f t="shared" si="99"/>
        <v>7.9498135335294871</v>
      </c>
      <c r="W176" s="55">
        <f t="shared" si="100"/>
        <v>8.1899732178746696</v>
      </c>
      <c r="X176" s="41">
        <f t="shared" si="101"/>
        <v>8.1729776885258989</v>
      </c>
      <c r="Y176" s="41">
        <f t="shared" si="102"/>
        <v>8.1286606243937243</v>
      </c>
      <c r="Z176" s="41">
        <f t="shared" si="103"/>
        <v>8.0778126051378294</v>
      </c>
      <c r="AA176" s="41">
        <f t="shared" si="104"/>
        <v>8.0183501845103073</v>
      </c>
      <c r="AB176" s="30">
        <f t="shared" si="105"/>
        <v>-7.2505585458314927E-3</v>
      </c>
      <c r="AC176" s="30">
        <f t="shared" si="106"/>
        <v>5.7035155739882798E-2</v>
      </c>
      <c r="AD176" s="30">
        <f t="shared" si="107"/>
        <v>-3.7151065746799904E-10</v>
      </c>
      <c r="AE176" s="30">
        <f t="shared" si="108"/>
        <v>-4.6656550589809803E-19</v>
      </c>
      <c r="AF176" s="30">
        <f t="shared" si="109"/>
        <v>7.5913035928200003E-9</v>
      </c>
      <c r="AG176" s="30">
        <f t="shared" si="110"/>
        <v>-6.9733991918221917E-3</v>
      </c>
      <c r="AH176" s="30">
        <f t="shared" si="111"/>
        <v>5.016945795103496E-2</v>
      </c>
      <c r="AI176" s="30">
        <f t="shared" si="112"/>
        <v>-3.7115360705444904E-10</v>
      </c>
      <c r="AJ176" s="30">
        <f t="shared" si="113"/>
        <v>-4.6656550589809803E-19</v>
      </c>
      <c r="AK176" s="30">
        <f t="shared" si="114"/>
        <v>8.4929947213545397E-9</v>
      </c>
      <c r="AL176" s="30">
        <f t="shared" si="115"/>
        <v>-6.6268216601323244E-3</v>
      </c>
      <c r="AM176" s="30">
        <f t="shared" si="116"/>
        <v>4.3373178339867674E-2</v>
      </c>
      <c r="AN176" s="30">
        <f t="shared" si="117"/>
        <v>-3.7070712870462264E-10</v>
      </c>
      <c r="AO176" s="30">
        <f t="shared" si="118"/>
        <v>-4.6656550589809803E-19</v>
      </c>
      <c r="AP176" s="30">
        <f t="shared" si="119"/>
        <v>9.6604327338369338E-9</v>
      </c>
      <c r="AQ176" s="30">
        <f t="shared" si="121"/>
        <v>-6.1803743077963186E-3</v>
      </c>
      <c r="AR176" s="30">
        <f t="shared" si="122"/>
        <v>3.6676768549346539E-2</v>
      </c>
      <c r="AS176" s="30">
        <f t="shared" si="123"/>
        <v>-3.7013199310312119E-10</v>
      </c>
      <c r="AT176" s="30">
        <f t="shared" si="124"/>
        <v>-4.6656550589809803E-19</v>
      </c>
      <c r="AU176" s="30">
        <f t="shared" si="120"/>
        <v>1.1225003018748362E-8</v>
      </c>
    </row>
    <row r="177" spans="1:47" x14ac:dyDescent="0.3">
      <c r="A177" s="39">
        <v>254.0534722222219</v>
      </c>
      <c r="B177">
        <v>5.4</v>
      </c>
      <c r="C177">
        <v>7.82</v>
      </c>
      <c r="D177" s="39"/>
      <c r="E177" s="39"/>
      <c r="F177" s="39"/>
      <c r="G177" s="39">
        <v>254</v>
      </c>
      <c r="H177" s="40">
        <f t="shared" si="93"/>
        <v>5.4000000000000006E-2</v>
      </c>
      <c r="I177" s="41">
        <f t="shared" si="94"/>
        <v>7.82</v>
      </c>
      <c r="J177" s="39">
        <f t="shared" ref="J177:J181" si="132">$J$175+($J$182-$J$175)*(G177-$G$175)/($G$182-$G$175)</f>
        <v>639.67057361037098</v>
      </c>
      <c r="K177">
        <v>4.4999999999999998E-2</v>
      </c>
      <c r="L177">
        <v>7.91</v>
      </c>
      <c r="M177" s="29">
        <f t="shared" ref="M177:P192" si="133">M176</f>
        <v>6.4285714285714293E-2</v>
      </c>
      <c r="N177" s="29">
        <f t="shared" si="133"/>
        <v>5.7142857142857148E-2</v>
      </c>
      <c r="O177" s="29">
        <f t="shared" si="133"/>
        <v>4.9999999999999996E-2</v>
      </c>
      <c r="P177" s="29">
        <f t="shared" si="133"/>
        <v>4.2857142857142858E-2</v>
      </c>
      <c r="Q177" s="54">
        <v>5.3999999999999999E-2</v>
      </c>
      <c r="R177" s="54">
        <v>7.82</v>
      </c>
      <c r="S177" s="55">
        <f t="shared" si="96"/>
        <v>8.11968363984154</v>
      </c>
      <c r="T177" s="55">
        <f t="shared" si="97"/>
        <v>8.0709391458419155</v>
      </c>
      <c r="U177" s="55">
        <f t="shared" si="98"/>
        <v>8.0150034191633619</v>
      </c>
      <c r="V177" s="55">
        <f t="shared" si="99"/>
        <v>7.9498135335294871</v>
      </c>
      <c r="W177" s="55">
        <f t="shared" si="100"/>
        <v>8.1899732178746696</v>
      </c>
      <c r="X177" s="41">
        <f t="shared" si="101"/>
        <v>8.1729776885258989</v>
      </c>
      <c r="Y177" s="41">
        <f t="shared" si="102"/>
        <v>8.1286606243937243</v>
      </c>
      <c r="Z177" s="41">
        <f t="shared" si="103"/>
        <v>8.0778126051378294</v>
      </c>
      <c r="AA177" s="41">
        <f t="shared" si="104"/>
        <v>8.0183501845103073</v>
      </c>
      <c r="AB177" s="30">
        <f t="shared" si="105"/>
        <v>-7.2505585458314927E-3</v>
      </c>
      <c r="AC177" s="30">
        <f t="shared" si="106"/>
        <v>5.7035155739882798E-2</v>
      </c>
      <c r="AD177" s="30">
        <f t="shared" si="107"/>
        <v>-3.7151065746799904E-10</v>
      </c>
      <c r="AE177" s="30">
        <f t="shared" si="108"/>
        <v>-4.6656550589809803E-19</v>
      </c>
      <c r="AF177" s="30">
        <f t="shared" si="109"/>
        <v>7.5913035928200003E-9</v>
      </c>
      <c r="AG177" s="30">
        <f t="shared" si="110"/>
        <v>-6.9733991918221917E-3</v>
      </c>
      <c r="AH177" s="30">
        <f t="shared" si="111"/>
        <v>5.016945795103496E-2</v>
      </c>
      <c r="AI177" s="30">
        <f t="shared" si="112"/>
        <v>-3.7115360705444904E-10</v>
      </c>
      <c r="AJ177" s="30">
        <f t="shared" si="113"/>
        <v>-4.6656550589809803E-19</v>
      </c>
      <c r="AK177" s="30">
        <f t="shared" si="114"/>
        <v>8.4929947213545397E-9</v>
      </c>
      <c r="AL177" s="30">
        <f t="shared" si="115"/>
        <v>-6.6268216601323244E-3</v>
      </c>
      <c r="AM177" s="30">
        <f t="shared" si="116"/>
        <v>4.3373178339867674E-2</v>
      </c>
      <c r="AN177" s="30">
        <f t="shared" si="117"/>
        <v>-3.7070712870462264E-10</v>
      </c>
      <c r="AO177" s="30">
        <f t="shared" si="118"/>
        <v>-4.6656550589809803E-19</v>
      </c>
      <c r="AP177" s="30">
        <f t="shared" si="119"/>
        <v>9.6604327338369338E-9</v>
      </c>
      <c r="AQ177" s="30">
        <f t="shared" si="121"/>
        <v>-6.1803743077963186E-3</v>
      </c>
      <c r="AR177" s="30">
        <f t="shared" si="122"/>
        <v>3.6676768549346539E-2</v>
      </c>
      <c r="AS177" s="30">
        <f t="shared" si="123"/>
        <v>-3.7013199310312119E-10</v>
      </c>
      <c r="AT177" s="30">
        <f t="shared" si="124"/>
        <v>-4.6656550589809803E-19</v>
      </c>
      <c r="AU177" s="30">
        <f t="shared" si="120"/>
        <v>1.1225003018748362E-8</v>
      </c>
    </row>
    <row r="178" spans="1:47" x14ac:dyDescent="0.3">
      <c r="A178" s="39">
        <v>255.06180555555329</v>
      </c>
      <c r="B178">
        <v>5.3</v>
      </c>
      <c r="C178">
        <v>7.89</v>
      </c>
      <c r="D178" s="39">
        <v>123.6</v>
      </c>
      <c r="E178" s="39"/>
      <c r="F178" s="39"/>
      <c r="G178" s="39">
        <v>255</v>
      </c>
      <c r="H178" s="40">
        <f t="shared" si="93"/>
        <v>5.2999999999999999E-2</v>
      </c>
      <c r="I178" s="41">
        <f t="shared" si="94"/>
        <v>7.89</v>
      </c>
      <c r="J178" s="39">
        <f t="shared" si="132"/>
        <v>643.42019110614081</v>
      </c>
      <c r="K178">
        <v>4.4999999999999998E-2</v>
      </c>
      <c r="L178">
        <v>7.98</v>
      </c>
      <c r="M178" s="29">
        <f t="shared" si="133"/>
        <v>6.4285714285714293E-2</v>
      </c>
      <c r="N178" s="29">
        <f t="shared" si="133"/>
        <v>5.7142857142857148E-2</v>
      </c>
      <c r="O178" s="29">
        <f t="shared" si="133"/>
        <v>4.9999999999999996E-2</v>
      </c>
      <c r="P178" s="29">
        <f t="shared" si="133"/>
        <v>4.2857142857142858E-2</v>
      </c>
      <c r="Q178" s="54">
        <v>5.2999999999999999E-2</v>
      </c>
      <c r="R178" s="54">
        <v>7.89</v>
      </c>
      <c r="S178" s="55">
        <f t="shared" si="96"/>
        <v>8.1263067778185469</v>
      </c>
      <c r="T178" s="55">
        <f t="shared" si="97"/>
        <v>8.0775674436814171</v>
      </c>
      <c r="U178" s="55">
        <f t="shared" si="98"/>
        <v>8.021611274299941</v>
      </c>
      <c r="V178" s="55">
        <f t="shared" si="99"/>
        <v>7.9563551652503</v>
      </c>
      <c r="W178" s="55">
        <f t="shared" si="100"/>
        <v>8.1969267822676102</v>
      </c>
      <c r="X178" s="41">
        <f t="shared" si="101"/>
        <v>8.1799634436427322</v>
      </c>
      <c r="Y178" s="41">
        <f t="shared" si="102"/>
        <v>8.1357277034181106</v>
      </c>
      <c r="Z178" s="41">
        <f t="shared" si="103"/>
        <v>8.0849681870205181</v>
      </c>
      <c r="AA178" s="41">
        <f t="shared" si="104"/>
        <v>8.0256025706578455</v>
      </c>
      <c r="AB178" s="30">
        <f t="shared" si="105"/>
        <v>-7.2922214879289002E-3</v>
      </c>
      <c r="AC178" s="30">
        <f t="shared" si="106"/>
        <v>5.6993492797785393E-2</v>
      </c>
      <c r="AD178" s="30">
        <f t="shared" si="107"/>
        <v>-3.6485747549981519E-10</v>
      </c>
      <c r="AE178" s="30">
        <f t="shared" si="108"/>
        <v>-4.5792540393702213E-19</v>
      </c>
      <c r="AF178" s="30">
        <f t="shared" si="109"/>
        <v>7.4764119363442771E-9</v>
      </c>
      <c r="AG178" s="30">
        <f t="shared" si="110"/>
        <v>-7.0191138805750274E-3</v>
      </c>
      <c r="AH178" s="30">
        <f t="shared" si="111"/>
        <v>5.0123743262282118E-2</v>
      </c>
      <c r="AI178" s="30">
        <f t="shared" si="112"/>
        <v>-3.6450564474707759E-10</v>
      </c>
      <c r="AJ178" s="30">
        <f t="shared" si="113"/>
        <v>-4.5792540393702213E-19</v>
      </c>
      <c r="AK178" s="30">
        <f t="shared" si="114"/>
        <v>8.3643569154299237E-9</v>
      </c>
      <c r="AL178" s="30">
        <f t="shared" si="115"/>
        <v>-6.677506672703051E-3</v>
      </c>
      <c r="AM178" s="30">
        <f t="shared" si="116"/>
        <v>4.3322493327296943E-2</v>
      </c>
      <c r="AN178" s="30">
        <f t="shared" si="117"/>
        <v>-3.6406556941468139E-10</v>
      </c>
      <c r="AO178" s="30">
        <f t="shared" si="118"/>
        <v>-4.5792540393702213E-19</v>
      </c>
      <c r="AP178" s="30">
        <f t="shared" si="119"/>
        <v>9.5145603619916994E-9</v>
      </c>
      <c r="AQ178" s="30">
        <f t="shared" si="121"/>
        <v>-6.2372907174992999E-3</v>
      </c>
      <c r="AR178" s="30">
        <f t="shared" si="122"/>
        <v>3.6619852139643555E-2</v>
      </c>
      <c r="AS178" s="30">
        <f t="shared" si="123"/>
        <v>-3.6349846140774198E-10</v>
      </c>
      <c r="AT178" s="30">
        <f t="shared" si="124"/>
        <v>-4.5792540393702213E-19</v>
      </c>
      <c r="AU178" s="30">
        <f t="shared" si="120"/>
        <v>1.1057191589777705E-8</v>
      </c>
    </row>
    <row r="179" spans="1:47" x14ac:dyDescent="0.3">
      <c r="A179" s="39">
        <v>256.06180555555329</v>
      </c>
      <c r="B179">
        <v>5.2</v>
      </c>
      <c r="C179">
        <v>7.88</v>
      </c>
      <c r="D179" s="39"/>
      <c r="E179" s="39"/>
      <c r="F179" s="39"/>
      <c r="G179" s="39">
        <v>256</v>
      </c>
      <c r="H179" s="40">
        <f t="shared" si="93"/>
        <v>5.2000000000000005E-2</v>
      </c>
      <c r="I179" s="41">
        <f t="shared" si="94"/>
        <v>7.88</v>
      </c>
      <c r="J179" s="39">
        <f t="shared" si="132"/>
        <v>647.16980860191074</v>
      </c>
      <c r="K179">
        <v>4.5999999999999999E-2</v>
      </c>
      <c r="L179">
        <v>7.98</v>
      </c>
      <c r="M179" s="29">
        <f t="shared" si="133"/>
        <v>6.4285714285714293E-2</v>
      </c>
      <c r="N179" s="29">
        <f t="shared" si="133"/>
        <v>5.7142857142857148E-2</v>
      </c>
      <c r="O179" s="29">
        <f t="shared" si="133"/>
        <v>4.9999999999999996E-2</v>
      </c>
      <c r="P179" s="29">
        <f t="shared" si="133"/>
        <v>4.2857142857142858E-2</v>
      </c>
      <c r="Q179" s="54">
        <v>5.1999999999999998E-2</v>
      </c>
      <c r="R179" s="54">
        <v>7.88</v>
      </c>
      <c r="S179" s="55">
        <f t="shared" si="96"/>
        <v>8.1330458418209552</v>
      </c>
      <c r="T179" s="55">
        <f t="shared" si="97"/>
        <v>8.0843132117613106</v>
      </c>
      <c r="U179" s="55">
        <f t="shared" si="98"/>
        <v>8.0283380940291735</v>
      </c>
      <c r="V179" s="55">
        <f t="shared" si="99"/>
        <v>7.9630169563428188</v>
      </c>
      <c r="W179" s="55">
        <f t="shared" si="100"/>
        <v>8.2039990928375772</v>
      </c>
      <c r="X179" s="41">
        <f t="shared" si="101"/>
        <v>8.187068724343165</v>
      </c>
      <c r="Y179" s="41">
        <f t="shared" si="102"/>
        <v>8.1429163249005416</v>
      </c>
      <c r="Z179" s="41">
        <f t="shared" si="103"/>
        <v>8.092247586055576</v>
      </c>
      <c r="AA179" s="41">
        <f t="shared" si="104"/>
        <v>8.0329813601942135</v>
      </c>
      <c r="AB179" s="30">
        <f t="shared" si="105"/>
        <v>-7.3340458594315623E-3</v>
      </c>
      <c r="AC179" s="30">
        <f t="shared" si="106"/>
        <v>5.6951668426282728E-2</v>
      </c>
      <c r="AD179" s="30">
        <f t="shared" si="107"/>
        <v>-3.5820450149299028E-10</v>
      </c>
      <c r="AE179" s="30">
        <f t="shared" si="108"/>
        <v>-4.4928530197594623E-19</v>
      </c>
      <c r="AF179" s="30">
        <f t="shared" si="109"/>
        <v>7.3612939148134812E-9</v>
      </c>
      <c r="AG179" s="30">
        <f t="shared" si="110"/>
        <v>-7.0650165808040016E-3</v>
      </c>
      <c r="AH179" s="30">
        <f t="shared" si="111"/>
        <v>5.0077840562053146E-2</v>
      </c>
      <c r="AI179" s="30">
        <f t="shared" si="112"/>
        <v>-3.5785792464540598E-10</v>
      </c>
      <c r="AJ179" s="30">
        <f t="shared" si="113"/>
        <v>-4.4928530197594623E-19</v>
      </c>
      <c r="AK179" s="30">
        <f t="shared" si="114"/>
        <v>8.2354396357308244E-9</v>
      </c>
      <c r="AL179" s="30">
        <f t="shared" si="115"/>
        <v>-6.7284166576484106E-3</v>
      </c>
      <c r="AM179" s="30">
        <f t="shared" si="116"/>
        <v>4.3271583342351587E-2</v>
      </c>
      <c r="AN179" s="30">
        <f t="shared" si="117"/>
        <v>-3.5742429994530084E-10</v>
      </c>
      <c r="AO179" s="30">
        <f t="shared" si="118"/>
        <v>-4.4928530197594623E-19</v>
      </c>
      <c r="AP179" s="30">
        <f t="shared" si="119"/>
        <v>9.3683240805411955E-9</v>
      </c>
      <c r="AQ179" s="30">
        <f t="shared" si="121"/>
        <v>-6.2944856079585991E-3</v>
      </c>
      <c r="AR179" s="30">
        <f t="shared" si="122"/>
        <v>3.6562657249184255E-2</v>
      </c>
      <c r="AS179" s="30">
        <f t="shared" si="123"/>
        <v>-3.5686528846507222E-10</v>
      </c>
      <c r="AT179" s="30">
        <f t="shared" si="124"/>
        <v>-4.4928530197594623E-19</v>
      </c>
      <c r="AU179" s="30">
        <f t="shared" si="120"/>
        <v>1.088887578606011E-8</v>
      </c>
    </row>
    <row r="180" spans="1:47" x14ac:dyDescent="0.3">
      <c r="A180" s="39">
        <v>257.06805555555911</v>
      </c>
      <c r="B180">
        <v>4.9000000000000004</v>
      </c>
      <c r="C180">
        <v>7.9</v>
      </c>
      <c r="D180" s="39"/>
      <c r="E180" s="39"/>
      <c r="F180" s="39"/>
      <c r="G180" s="39">
        <v>257</v>
      </c>
      <c r="H180" s="40">
        <f t="shared" si="93"/>
        <v>4.9000000000000002E-2</v>
      </c>
      <c r="I180" s="41">
        <f t="shared" si="94"/>
        <v>7.9</v>
      </c>
      <c r="J180" s="39">
        <f t="shared" si="132"/>
        <v>650.91942609768057</v>
      </c>
      <c r="K180">
        <v>4.9000000000000002E-2</v>
      </c>
      <c r="L180">
        <v>7.94</v>
      </c>
      <c r="M180" s="29">
        <f t="shared" si="133"/>
        <v>6.4285714285714293E-2</v>
      </c>
      <c r="N180" s="29">
        <f t="shared" si="133"/>
        <v>5.7142857142857148E-2</v>
      </c>
      <c r="O180" s="29">
        <f t="shared" si="133"/>
        <v>4.9999999999999996E-2</v>
      </c>
      <c r="P180" s="29">
        <f t="shared" si="133"/>
        <v>4.2857142857142858E-2</v>
      </c>
      <c r="Q180" s="54">
        <v>4.9000000000000002E-2</v>
      </c>
      <c r="R180" s="54">
        <v>7.9</v>
      </c>
      <c r="S180" s="55">
        <f t="shared" si="96"/>
        <v>8.1540012365859305</v>
      </c>
      <c r="T180" s="55">
        <f t="shared" si="97"/>
        <v>8.105298737946006</v>
      </c>
      <c r="U180" s="55">
        <f t="shared" si="98"/>
        <v>8.0492765957329748</v>
      </c>
      <c r="V180" s="55">
        <f t="shared" si="99"/>
        <v>7.9837684826040833</v>
      </c>
      <c r="W180" s="55">
        <f t="shared" si="100"/>
        <v>8.2259724589671048</v>
      </c>
      <c r="X180" s="41">
        <f t="shared" si="101"/>
        <v>8.2091459831668683</v>
      </c>
      <c r="Y180" s="41">
        <f t="shared" si="102"/>
        <v>8.1652565149227492</v>
      </c>
      <c r="Z180" s="41">
        <f t="shared" si="103"/>
        <v>8.1148746960757361</v>
      </c>
      <c r="AA180" s="41">
        <f t="shared" si="104"/>
        <v>8.0559232640726002</v>
      </c>
      <c r="AB180" s="30">
        <f t="shared" si="105"/>
        <v>-7.4605109632063429E-3</v>
      </c>
      <c r="AC180" s="30">
        <f t="shared" si="106"/>
        <v>5.6825203322507949E-2</v>
      </c>
      <c r="AD180" s="30">
        <f t="shared" si="107"/>
        <v>-3.382468574022437E-10</v>
      </c>
      <c r="AE180" s="30">
        <f t="shared" si="108"/>
        <v>-4.2336499609271863E-19</v>
      </c>
      <c r="AF180" s="30">
        <f t="shared" si="109"/>
        <v>7.0145330113804761E-9</v>
      </c>
      <c r="AG180" s="30">
        <f t="shared" si="110"/>
        <v>-7.2038779788848447E-3</v>
      </c>
      <c r="AH180" s="30">
        <f t="shared" si="111"/>
        <v>4.9938979163972302E-2</v>
      </c>
      <c r="AI180" s="30">
        <f t="shared" si="112"/>
        <v>-3.3791625007524185E-10</v>
      </c>
      <c r="AJ180" s="30">
        <f t="shared" si="113"/>
        <v>-4.2336499609271863E-19</v>
      </c>
      <c r="AK180" s="30">
        <f t="shared" si="114"/>
        <v>7.846956806645958E-9</v>
      </c>
      <c r="AL180" s="30">
        <f t="shared" si="115"/>
        <v>-6.8825244938539327E-3</v>
      </c>
      <c r="AM180" s="30">
        <f t="shared" si="116"/>
        <v>4.3117475506146065E-2</v>
      </c>
      <c r="AN180" s="30">
        <f t="shared" si="117"/>
        <v>-3.3750226659221575E-10</v>
      </c>
      <c r="AO180" s="30">
        <f t="shared" si="118"/>
        <v>-4.2336499609271863E-19</v>
      </c>
      <c r="AP180" s="30">
        <f t="shared" si="119"/>
        <v>8.9273673181539285E-9</v>
      </c>
      <c r="AQ180" s="30">
        <f t="shared" si="121"/>
        <v>-6.4677739052758981E-3</v>
      </c>
      <c r="AR180" s="30">
        <f t="shared" si="122"/>
        <v>3.6389368951866959E-2</v>
      </c>
      <c r="AS180" s="30">
        <f t="shared" si="123"/>
        <v>-3.3696796433241562E-10</v>
      </c>
      <c r="AT180" s="30">
        <f t="shared" si="124"/>
        <v>-4.2336499609271863E-19</v>
      </c>
      <c r="AU180" s="30">
        <f t="shared" si="120"/>
        <v>1.0380816577400405E-8</v>
      </c>
    </row>
    <row r="181" spans="1:47" x14ac:dyDescent="0.3">
      <c r="A181" s="39">
        <v>258.06805555555911</v>
      </c>
      <c r="B181">
        <v>8.6999999999999993</v>
      </c>
      <c r="C181">
        <v>7.72</v>
      </c>
      <c r="D181" s="39">
        <v>75.7</v>
      </c>
      <c r="E181" s="39"/>
      <c r="F181" s="39"/>
      <c r="G181" s="39">
        <v>258</v>
      </c>
      <c r="H181" s="40">
        <f t="shared" si="93"/>
        <v>8.6999999999999994E-2</v>
      </c>
      <c r="I181" s="41">
        <f t="shared" si="94"/>
        <v>7.72</v>
      </c>
      <c r="J181" s="39">
        <f t="shared" si="132"/>
        <v>654.66904359345051</v>
      </c>
      <c r="K181">
        <v>6.9000000000000006E-2</v>
      </c>
      <c r="L181">
        <v>7.81</v>
      </c>
      <c r="M181" s="29">
        <f t="shared" si="133"/>
        <v>6.4285714285714293E-2</v>
      </c>
      <c r="N181" s="29">
        <f t="shared" si="133"/>
        <v>5.7142857142857148E-2</v>
      </c>
      <c r="O181" s="29">
        <f t="shared" si="133"/>
        <v>4.9999999999999996E-2</v>
      </c>
      <c r="P181" s="29">
        <f t="shared" si="133"/>
        <v>4.2857142857142858E-2</v>
      </c>
      <c r="Q181" s="54">
        <v>8.6999999999999994E-2</v>
      </c>
      <c r="R181" s="54">
        <v>7.72</v>
      </c>
      <c r="S181" s="55">
        <f t="shared" si="96"/>
        <v>7.9477856591861062</v>
      </c>
      <c r="T181" s="55">
        <f t="shared" si="97"/>
        <v>7.8994150865713415</v>
      </c>
      <c r="U181" s="55">
        <f t="shared" si="98"/>
        <v>7.8446360815024727</v>
      </c>
      <c r="V181" s="55">
        <f t="shared" si="99"/>
        <v>7.7819256397235712</v>
      </c>
      <c r="W181" s="55">
        <f t="shared" si="100"/>
        <v>8.0082741402224737</v>
      </c>
      <c r="X181" s="41">
        <f t="shared" si="101"/>
        <v>7.9905211119451192</v>
      </c>
      <c r="Y181" s="41">
        <f t="shared" si="102"/>
        <v>7.9443040738365021</v>
      </c>
      <c r="Z181" s="41">
        <f t="shared" si="103"/>
        <v>7.891410758656944</v>
      </c>
      <c r="AA181" s="41">
        <f t="shared" si="104"/>
        <v>7.8297380356677158</v>
      </c>
      <c r="AB181" s="30">
        <f t="shared" si="105"/>
        <v>-5.9554328968499833E-3</v>
      </c>
      <c r="AC181" s="30">
        <f t="shared" si="106"/>
        <v>5.8330281388864313E-2</v>
      </c>
      <c r="AD181" s="30">
        <f t="shared" si="107"/>
        <v>-5.911684021751943E-10</v>
      </c>
      <c r="AE181" s="30">
        <f t="shared" si="108"/>
        <v>-7.5168887061360235E-19</v>
      </c>
      <c r="AF181" s="30">
        <f t="shared" si="109"/>
        <v>1.1277539082156174E-8</v>
      </c>
      <c r="AG181" s="30">
        <f t="shared" si="110"/>
        <v>-5.5583806151117913E-3</v>
      </c>
      <c r="AH181" s="30">
        <f t="shared" si="111"/>
        <v>5.1584476527745358E-2</v>
      </c>
      <c r="AI181" s="30">
        <f t="shared" si="112"/>
        <v>-5.9065689975124637E-10</v>
      </c>
      <c r="AJ181" s="30">
        <f t="shared" si="113"/>
        <v>-7.5168887061360235E-19</v>
      </c>
      <c r="AK181" s="30">
        <f t="shared" si="114"/>
        <v>1.260622091129557E-8</v>
      </c>
      <c r="AL181" s="30">
        <f t="shared" si="115"/>
        <v>-5.0668070366165748E-3</v>
      </c>
      <c r="AM181" s="30">
        <f t="shared" si="116"/>
        <v>4.4933192963383418E-2</v>
      </c>
      <c r="AN181" s="30">
        <f t="shared" si="117"/>
        <v>-5.900236303091257E-10</v>
      </c>
      <c r="AO181" s="30">
        <f t="shared" si="118"/>
        <v>-7.5168887061360235E-19</v>
      </c>
      <c r="AP181" s="30">
        <f t="shared" si="119"/>
        <v>1.4300918067300117E-8</v>
      </c>
      <c r="AQ181" s="30">
        <f t="shared" si="121"/>
        <v>-4.441911232231666E-3</v>
      </c>
      <c r="AR181" s="30">
        <f t="shared" si="122"/>
        <v>3.8415231624911193E-2</v>
      </c>
      <c r="AS181" s="30">
        <f t="shared" si="123"/>
        <v>-5.8921860856927199E-10</v>
      </c>
      <c r="AT181" s="30">
        <f t="shared" si="124"/>
        <v>-7.5168887061360235E-19</v>
      </c>
      <c r="AU181" s="30">
        <f t="shared" si="120"/>
        <v>1.6522446727717505E-8</v>
      </c>
    </row>
    <row r="182" spans="1:47" x14ac:dyDescent="0.3">
      <c r="A182" s="39">
        <v>259.06111111111386</v>
      </c>
      <c r="B182">
        <v>8.8000000000000007</v>
      </c>
      <c r="C182">
        <v>7.81</v>
      </c>
      <c r="D182" s="39"/>
      <c r="E182" s="39">
        <v>692.82629462122441</v>
      </c>
      <c r="F182" s="39">
        <v>624.01102755721627</v>
      </c>
      <c r="G182" s="39">
        <v>259</v>
      </c>
      <c r="H182" s="40">
        <f t="shared" si="93"/>
        <v>8.8000000000000009E-2</v>
      </c>
      <c r="I182" s="41">
        <f t="shared" si="94"/>
        <v>7.81</v>
      </c>
      <c r="J182" s="42">
        <f>AVERAGE(E182:F182)</f>
        <v>658.41866108922034</v>
      </c>
      <c r="K182">
        <v>6.4000000000000001E-2</v>
      </c>
      <c r="L182">
        <v>7.89</v>
      </c>
      <c r="M182" s="29">
        <f t="shared" si="133"/>
        <v>6.4285714285714293E-2</v>
      </c>
      <c r="N182" s="29">
        <f t="shared" si="133"/>
        <v>5.7142857142857148E-2</v>
      </c>
      <c r="O182" s="29">
        <f t="shared" si="133"/>
        <v>4.9999999999999996E-2</v>
      </c>
      <c r="P182" s="29">
        <f t="shared" si="133"/>
        <v>4.2857142857142858E-2</v>
      </c>
      <c r="Q182" s="54">
        <v>8.7999999999999995E-2</v>
      </c>
      <c r="R182" s="54">
        <v>7.81</v>
      </c>
      <c r="S182" s="55">
        <f t="shared" si="96"/>
        <v>7.9436084482464819</v>
      </c>
      <c r="T182" s="55">
        <f t="shared" si="97"/>
        <v>7.8952591525868367</v>
      </c>
      <c r="U182" s="55">
        <f t="shared" si="98"/>
        <v>7.8405227713306509</v>
      </c>
      <c r="V182" s="55">
        <f t="shared" si="99"/>
        <v>7.7778893223923502</v>
      </c>
      <c r="W182" s="55">
        <f t="shared" si="100"/>
        <v>8.0038247946836982</v>
      </c>
      <c r="X182" s="41">
        <f t="shared" si="101"/>
        <v>7.9860552970030545</v>
      </c>
      <c r="Y182" s="41">
        <f t="shared" si="102"/>
        <v>7.9397972499057126</v>
      </c>
      <c r="Z182" s="41">
        <f t="shared" si="103"/>
        <v>7.8868602730577111</v>
      </c>
      <c r="AA182" s="41">
        <f t="shared" si="104"/>
        <v>7.8251409368225895</v>
      </c>
      <c r="AB182" s="30">
        <f t="shared" si="105"/>
        <v>-5.9183579981104033E-3</v>
      </c>
      <c r="AC182" s="30">
        <f t="shared" si="106"/>
        <v>5.8367356287603887E-2</v>
      </c>
      <c r="AD182" s="30">
        <f t="shared" si="107"/>
        <v>-5.97827494688177E-10</v>
      </c>
      <c r="AE182" s="30">
        <f t="shared" si="108"/>
        <v>-7.6032897257467816E-19</v>
      </c>
      <c r="AF182" s="30">
        <f t="shared" si="109"/>
        <v>1.1386534117303819E-8</v>
      </c>
      <c r="AG182" s="30">
        <f t="shared" si="110"/>
        <v>-5.5180600437122118E-3</v>
      </c>
      <c r="AH182" s="30">
        <f t="shared" si="111"/>
        <v>5.1624797099144935E-2</v>
      </c>
      <c r="AI182" s="30">
        <f t="shared" si="112"/>
        <v>-5.9731181102787994E-10</v>
      </c>
      <c r="AJ182" s="30">
        <f t="shared" si="113"/>
        <v>-7.6032897257467816E-19</v>
      </c>
      <c r="AK182" s="30">
        <f t="shared" si="114"/>
        <v>1.2727433818200511E-8</v>
      </c>
      <c r="AL182" s="30">
        <f t="shared" si="115"/>
        <v>-5.0226207569035982E-3</v>
      </c>
      <c r="AM182" s="30">
        <f t="shared" si="116"/>
        <v>4.4977379243096395E-2</v>
      </c>
      <c r="AN182" s="30">
        <f t="shared" si="117"/>
        <v>-5.9667356158875754E-10</v>
      </c>
      <c r="AO182" s="30">
        <f t="shared" si="118"/>
        <v>-7.6032897257467816E-19</v>
      </c>
      <c r="AP182" s="30">
        <f t="shared" si="119"/>
        <v>1.4437009048427426E-8</v>
      </c>
      <c r="AQ182" s="30">
        <f t="shared" si="121"/>
        <v>-4.393062040164793E-3</v>
      </c>
      <c r="AR182" s="30">
        <f t="shared" si="122"/>
        <v>3.8464080816978066E-2</v>
      </c>
      <c r="AS182" s="30">
        <f t="shared" si="123"/>
        <v>-5.9586253285415429E-10</v>
      </c>
      <c r="AT182" s="30">
        <f t="shared" si="124"/>
        <v>-7.6032897257467816E-19</v>
      </c>
      <c r="AU182" s="30">
        <f t="shared" si="120"/>
        <v>1.6676721556608204E-8</v>
      </c>
    </row>
    <row r="183" spans="1:47" x14ac:dyDescent="0.3">
      <c r="A183" s="39">
        <v>260.05208333333576</v>
      </c>
      <c r="B183">
        <v>8.1</v>
      </c>
      <c r="C183">
        <v>7.73</v>
      </c>
      <c r="D183" s="39">
        <v>124.5</v>
      </c>
      <c r="E183" s="39"/>
      <c r="F183" s="39"/>
      <c r="G183" s="39">
        <v>260</v>
      </c>
      <c r="H183" s="40">
        <f t="shared" si="93"/>
        <v>8.1000000000000003E-2</v>
      </c>
      <c r="I183" s="41">
        <f t="shared" si="94"/>
        <v>7.73</v>
      </c>
      <c r="J183" s="39">
        <f>$J$182+($J$189-$J$182)*(G183-$G$182)/($G$189-$G$182)</f>
        <v>657.34088792189721</v>
      </c>
      <c r="K183">
        <v>5.8999999999999997E-2</v>
      </c>
      <c r="L183">
        <v>7.86</v>
      </c>
      <c r="M183" s="29">
        <f t="shared" si="133"/>
        <v>6.4285714285714293E-2</v>
      </c>
      <c r="N183" s="29">
        <f t="shared" si="133"/>
        <v>5.7142857142857148E-2</v>
      </c>
      <c r="O183" s="29">
        <f t="shared" si="133"/>
        <v>4.9999999999999996E-2</v>
      </c>
      <c r="P183" s="29">
        <f t="shared" si="133"/>
        <v>4.2857142857142858E-2</v>
      </c>
      <c r="Q183" s="54">
        <v>8.1000000000000003E-2</v>
      </c>
      <c r="R183" s="54">
        <v>7.73</v>
      </c>
      <c r="S183" s="55">
        <f t="shared" si="96"/>
        <v>7.9738516828888875</v>
      </c>
      <c r="T183" s="55">
        <f t="shared" si="97"/>
        <v>7.9253612276477785</v>
      </c>
      <c r="U183" s="55">
        <f t="shared" si="98"/>
        <v>7.8703311216657399</v>
      </c>
      <c r="V183" s="55">
        <f t="shared" si="99"/>
        <v>7.8071565602985746</v>
      </c>
      <c r="W183" s="55">
        <f t="shared" si="100"/>
        <v>8.0359983291611314</v>
      </c>
      <c r="X183" s="41">
        <f t="shared" si="101"/>
        <v>8.0183501845103073</v>
      </c>
      <c r="Y183" s="41">
        <f t="shared" si="102"/>
        <v>7.9723946133830266</v>
      </c>
      <c r="Z183" s="41">
        <f t="shared" si="103"/>
        <v>7.919780167134097</v>
      </c>
      <c r="AA183" s="41">
        <f t="shared" si="104"/>
        <v>7.8584057355771337</v>
      </c>
      <c r="AB183" s="30">
        <f t="shared" si="105"/>
        <v>-6.1803743077963186E-3</v>
      </c>
      <c r="AC183" s="30">
        <f t="shared" si="106"/>
        <v>5.8105339977917975E-2</v>
      </c>
      <c r="AD183" s="30">
        <f t="shared" si="107"/>
        <v>-5.5121705743902465E-10</v>
      </c>
      <c r="AE183" s="30">
        <f t="shared" si="108"/>
        <v>-6.9984825884714705E-19</v>
      </c>
      <c r="AF183" s="30">
        <f t="shared" si="109"/>
        <v>1.0620582017087289E-8</v>
      </c>
      <c r="AG183" s="30">
        <f t="shared" si="110"/>
        <v>-5.8032463569000865E-3</v>
      </c>
      <c r="AH183" s="30">
        <f t="shared" si="111"/>
        <v>5.1339610785957064E-2</v>
      </c>
      <c r="AI183" s="30">
        <f t="shared" si="112"/>
        <v>-5.5073122252535168E-10</v>
      </c>
      <c r="AJ183" s="30">
        <f t="shared" si="113"/>
        <v>-6.9984825884714705E-19</v>
      </c>
      <c r="AK183" s="30">
        <f t="shared" si="114"/>
        <v>1.1875140929191183E-8</v>
      </c>
      <c r="AL183" s="30">
        <f t="shared" si="115"/>
        <v>-5.335475703035406E-3</v>
      </c>
      <c r="AM183" s="30">
        <f t="shared" si="116"/>
        <v>4.4664524296964589E-2</v>
      </c>
      <c r="AN183" s="30">
        <f t="shared" si="117"/>
        <v>-5.5012861719021521E-10</v>
      </c>
      <c r="AO183" s="30">
        <f t="shared" si="118"/>
        <v>-6.9984825884714705E-19</v>
      </c>
      <c r="AP183" s="30">
        <f t="shared" si="119"/>
        <v>1.3479347769636603E-8</v>
      </c>
      <c r="AQ183" s="30">
        <f t="shared" si="121"/>
        <v>-4.7394063204606041E-3</v>
      </c>
      <c r="AR183" s="30">
        <f t="shared" si="122"/>
        <v>3.8117736536682253E-2</v>
      </c>
      <c r="AS183" s="30">
        <f t="shared" si="123"/>
        <v>-5.4936073107533531E-10</v>
      </c>
      <c r="AT183" s="30">
        <f t="shared" si="124"/>
        <v>-6.9984825884714705E-19</v>
      </c>
      <c r="AU183" s="30">
        <f t="shared" si="120"/>
        <v>1.5589903957517121E-8</v>
      </c>
    </row>
    <row r="184" spans="1:47" x14ac:dyDescent="0.3">
      <c r="A184" s="39">
        <v>261.04374999999709</v>
      </c>
      <c r="B184">
        <v>7.6</v>
      </c>
      <c r="C184">
        <v>7.75</v>
      </c>
      <c r="D184" s="39"/>
      <c r="E184" s="39"/>
      <c r="F184" s="39"/>
      <c r="G184" s="39">
        <v>261</v>
      </c>
      <c r="H184" s="40">
        <f t="shared" si="93"/>
        <v>7.5999999999999998E-2</v>
      </c>
      <c r="I184" s="41">
        <f t="shared" si="94"/>
        <v>7.75</v>
      </c>
      <c r="J184" s="39">
        <f t="shared" ref="J184:J188" si="134">$J$182+($J$189-$J$182)*(G184-$G$182)/($G$189-$G$182)</f>
        <v>656.26311475457408</v>
      </c>
      <c r="K184">
        <v>5.7000000000000002E-2</v>
      </c>
      <c r="L184">
        <v>7.86</v>
      </c>
      <c r="M184" s="29">
        <f t="shared" si="133"/>
        <v>6.4285714285714293E-2</v>
      </c>
      <c r="N184" s="29">
        <f t="shared" si="133"/>
        <v>5.7142857142857148E-2</v>
      </c>
      <c r="O184" s="29">
        <f t="shared" si="133"/>
        <v>4.9999999999999996E-2</v>
      </c>
      <c r="P184" s="29">
        <f t="shared" si="133"/>
        <v>4.2857142857142858E-2</v>
      </c>
      <c r="Q184" s="54">
        <v>7.5999999999999998E-2</v>
      </c>
      <c r="R184" s="54">
        <v>7.75</v>
      </c>
      <c r="S184" s="55">
        <f t="shared" si="96"/>
        <v>7.9970123283586521</v>
      </c>
      <c r="T184" s="55">
        <f t="shared" si="97"/>
        <v>7.948434170837503</v>
      </c>
      <c r="U184" s="55">
        <f t="shared" si="98"/>
        <v>7.8932029388875558</v>
      </c>
      <c r="V184" s="55">
        <f t="shared" si="99"/>
        <v>7.8296405992551419</v>
      </c>
      <c r="W184" s="55">
        <f t="shared" si="100"/>
        <v>8.0605762320184038</v>
      </c>
      <c r="X184" s="41">
        <f t="shared" si="101"/>
        <v>8.0430243275200084</v>
      </c>
      <c r="Y184" s="41">
        <f t="shared" si="102"/>
        <v>7.997309137569319</v>
      </c>
      <c r="Z184" s="41">
        <f t="shared" si="103"/>
        <v>7.9449518128229482</v>
      </c>
      <c r="AA184" s="41">
        <f t="shared" si="104"/>
        <v>7.8838532812451954</v>
      </c>
      <c r="AB184" s="30">
        <f t="shared" si="105"/>
        <v>-6.3711842264236188E-3</v>
      </c>
      <c r="AC184" s="30">
        <f t="shared" si="106"/>
        <v>5.7914530059290675E-2</v>
      </c>
      <c r="AD184" s="30">
        <f t="shared" si="107"/>
        <v>-5.1792859705783939E-10</v>
      </c>
      <c r="AE184" s="30">
        <f t="shared" si="108"/>
        <v>-6.5664774904176755E-19</v>
      </c>
      <c r="AF184" s="30">
        <f t="shared" si="109"/>
        <v>1.0069030853927116E-8</v>
      </c>
      <c r="AG184" s="30">
        <f t="shared" si="110"/>
        <v>-6.0112654295271786E-3</v>
      </c>
      <c r="AH184" s="30">
        <f t="shared" si="111"/>
        <v>5.1131591713329969E-2</v>
      </c>
      <c r="AI184" s="30">
        <f t="shared" si="112"/>
        <v>-5.1746493182909168E-10</v>
      </c>
      <c r="AJ184" s="30">
        <f t="shared" si="113"/>
        <v>-6.5664774904176755E-19</v>
      </c>
      <c r="AK184" s="30">
        <f t="shared" si="114"/>
        <v>1.1260711427246262E-8</v>
      </c>
      <c r="AL184" s="30">
        <f t="shared" si="115"/>
        <v>-5.5641519813119664E-3</v>
      </c>
      <c r="AM184" s="30">
        <f t="shared" si="116"/>
        <v>4.443584801868803E-2</v>
      </c>
      <c r="AN184" s="30">
        <f t="shared" si="117"/>
        <v>-5.1688893812987243E-10</v>
      </c>
      <c r="AO184" s="30">
        <f t="shared" si="118"/>
        <v>-6.5664774904176755E-19</v>
      </c>
      <c r="AP184" s="30">
        <f t="shared" si="119"/>
        <v>1.2787836093284252E-8</v>
      </c>
      <c r="AQ184" s="30">
        <f t="shared" si="121"/>
        <v>-4.9932555199139854E-3</v>
      </c>
      <c r="AR184" s="30">
        <f t="shared" si="122"/>
        <v>3.7863887337228869E-2</v>
      </c>
      <c r="AS184" s="30">
        <f t="shared" si="123"/>
        <v>-5.1615348101941327E-10</v>
      </c>
      <c r="AT184" s="30">
        <f t="shared" si="124"/>
        <v>-6.5664774904176755E-19</v>
      </c>
      <c r="AU184" s="30">
        <f t="shared" si="120"/>
        <v>1.4803329321107294E-8</v>
      </c>
    </row>
    <row r="185" spans="1:47" x14ac:dyDescent="0.3">
      <c r="A185" s="39">
        <v>261.98472222222335</v>
      </c>
      <c r="B185">
        <v>6.2</v>
      </c>
      <c r="C185">
        <v>7.79</v>
      </c>
      <c r="D185" s="39">
        <v>118.4</v>
      </c>
      <c r="E185" s="39"/>
      <c r="F185" s="39"/>
      <c r="G185" s="39">
        <v>262</v>
      </c>
      <c r="H185" s="40">
        <f t="shared" si="93"/>
        <v>6.2E-2</v>
      </c>
      <c r="I185" s="41">
        <f t="shared" si="94"/>
        <v>7.79</v>
      </c>
      <c r="J185" s="39">
        <f t="shared" si="134"/>
        <v>655.18534158725095</v>
      </c>
      <c r="K185">
        <v>5.6000000000000001E-2</v>
      </c>
      <c r="L185">
        <v>7.91</v>
      </c>
      <c r="M185" s="29">
        <f t="shared" si="133"/>
        <v>6.4285714285714293E-2</v>
      </c>
      <c r="N185" s="29">
        <f t="shared" si="133"/>
        <v>5.7142857142857148E-2</v>
      </c>
      <c r="O185" s="29">
        <f t="shared" si="133"/>
        <v>4.9999999999999996E-2</v>
      </c>
      <c r="P185" s="29">
        <f t="shared" si="133"/>
        <v>4.2857142857142858E-2</v>
      </c>
      <c r="Q185" s="54">
        <v>6.2E-2</v>
      </c>
      <c r="R185" s="54">
        <v>7.79</v>
      </c>
      <c r="S185" s="55">
        <f t="shared" si="96"/>
        <v>8.0704386209505614</v>
      </c>
      <c r="T185" s="55">
        <f t="shared" si="97"/>
        <v>8.0217007776501532</v>
      </c>
      <c r="U185" s="55">
        <f t="shared" si="98"/>
        <v>7.9659737886385678</v>
      </c>
      <c r="V185" s="55">
        <f t="shared" si="99"/>
        <v>7.9013473778755321</v>
      </c>
      <c r="W185" s="55">
        <f t="shared" si="100"/>
        <v>8.1381739370075046</v>
      </c>
      <c r="X185" s="41">
        <f t="shared" si="101"/>
        <v>8.1209458205940113</v>
      </c>
      <c r="Y185" s="41">
        <f t="shared" si="102"/>
        <v>8.0760425544045287</v>
      </c>
      <c r="Z185" s="41">
        <f t="shared" si="103"/>
        <v>8.0245588802710675</v>
      </c>
      <c r="AA185" s="41">
        <f t="shared" si="104"/>
        <v>7.9644039786969802</v>
      </c>
      <c r="AB185" s="30">
        <f t="shared" si="105"/>
        <v>-6.9228227299623062E-3</v>
      </c>
      <c r="AC185" s="30">
        <f t="shared" si="106"/>
        <v>5.7362891555751985E-2</v>
      </c>
      <c r="AD185" s="30">
        <f t="shared" si="107"/>
        <v>-4.2474328582743655E-10</v>
      </c>
      <c r="AE185" s="30">
        <f t="shared" si="108"/>
        <v>-5.3568632158670514E-19</v>
      </c>
      <c r="AF185" s="30">
        <f t="shared" si="109"/>
        <v>8.5027885501830879E-9</v>
      </c>
      <c r="AG185" s="30">
        <f t="shared" si="110"/>
        <v>-6.6141852472194618E-3</v>
      </c>
      <c r="AH185" s="30">
        <f t="shared" si="111"/>
        <v>5.0528671895637686E-2</v>
      </c>
      <c r="AI185" s="30">
        <f t="shared" si="112"/>
        <v>-4.2434568372865741E-10</v>
      </c>
      <c r="AJ185" s="30">
        <f t="shared" si="113"/>
        <v>-5.3568632158670514E-19</v>
      </c>
      <c r="AK185" s="30">
        <f t="shared" si="114"/>
        <v>9.5125997170410674E-9</v>
      </c>
      <c r="AL185" s="30">
        <f t="shared" si="115"/>
        <v>-6.2291428255404867E-3</v>
      </c>
      <c r="AM185" s="30">
        <f t="shared" si="116"/>
        <v>4.3770857174459513E-2</v>
      </c>
      <c r="AN185" s="30">
        <f t="shared" si="117"/>
        <v>-4.2384965300154664E-10</v>
      </c>
      <c r="AO185" s="30">
        <f t="shared" si="118"/>
        <v>-5.3568632158670514E-19</v>
      </c>
      <c r="AP185" s="30">
        <f t="shared" si="119"/>
        <v>1.0814992220134362E-8</v>
      </c>
      <c r="AQ185" s="30">
        <f t="shared" si="121"/>
        <v>-5.7347158589044298E-3</v>
      </c>
      <c r="AR185" s="30">
        <f t="shared" si="122"/>
        <v>3.7122426998238429E-2</v>
      </c>
      <c r="AS185" s="30">
        <f t="shared" si="123"/>
        <v>-4.2321270768343272E-10</v>
      </c>
      <c r="AT185" s="30">
        <f t="shared" si="124"/>
        <v>-5.3568632158670514E-19</v>
      </c>
      <c r="AU185" s="30">
        <f t="shared" si="120"/>
        <v>1.2550257083168692E-8</v>
      </c>
    </row>
    <row r="186" spans="1:47" x14ac:dyDescent="0.3">
      <c r="A186" s="39">
        <v>263.07430555555766</v>
      </c>
      <c r="B186">
        <v>5.8</v>
      </c>
      <c r="C186">
        <v>7.85</v>
      </c>
      <c r="D186" s="39"/>
      <c r="E186" s="39"/>
      <c r="F186" s="39"/>
      <c r="G186" s="39">
        <v>263</v>
      </c>
      <c r="H186" s="40">
        <f t="shared" si="93"/>
        <v>5.7999999999999996E-2</v>
      </c>
      <c r="I186" s="41">
        <f t="shared" si="94"/>
        <v>7.85</v>
      </c>
      <c r="J186" s="39">
        <f t="shared" si="134"/>
        <v>654.10756841992793</v>
      </c>
      <c r="K186">
        <v>5.1999999999999998E-2</v>
      </c>
      <c r="L186">
        <v>7.91</v>
      </c>
      <c r="M186" s="29">
        <f t="shared" si="133"/>
        <v>6.4285714285714293E-2</v>
      </c>
      <c r="N186" s="29">
        <f t="shared" si="133"/>
        <v>5.7142857142857148E-2</v>
      </c>
      <c r="O186" s="29">
        <f t="shared" si="133"/>
        <v>4.9999999999999996E-2</v>
      </c>
      <c r="P186" s="29">
        <f t="shared" si="133"/>
        <v>4.2857142857142858E-2</v>
      </c>
      <c r="Q186" s="54">
        <v>5.8000000000000003E-2</v>
      </c>
      <c r="R186" s="54">
        <v>7.85</v>
      </c>
      <c r="S186" s="55">
        <f t="shared" si="96"/>
        <v>8.0942745956211315</v>
      </c>
      <c r="T186" s="55">
        <f t="shared" si="97"/>
        <v>8.0455235640330347</v>
      </c>
      <c r="U186" s="55">
        <f t="shared" si="98"/>
        <v>7.9896830430174388</v>
      </c>
      <c r="V186" s="55">
        <f t="shared" si="99"/>
        <v>7.924768355281512</v>
      </c>
      <c r="W186" s="55">
        <f t="shared" si="100"/>
        <v>8.1632684619288316</v>
      </c>
      <c r="X186" s="41">
        <f t="shared" si="101"/>
        <v>8.1461514187192936</v>
      </c>
      <c r="Y186" s="41">
        <f t="shared" si="102"/>
        <v>8.1015277910519341</v>
      </c>
      <c r="Z186" s="41">
        <f t="shared" si="103"/>
        <v>8.0503468411572765</v>
      </c>
      <c r="AA186" s="41">
        <f t="shared" si="104"/>
        <v>7.9905211119451192</v>
      </c>
      <c r="AB186" s="30">
        <f t="shared" si="105"/>
        <v>-7.0854787713677892E-3</v>
      </c>
      <c r="AC186" s="30">
        <f t="shared" si="106"/>
        <v>5.7200235514346505E-2</v>
      </c>
      <c r="AD186" s="30">
        <f t="shared" si="107"/>
        <v>-3.9812541046120502E-10</v>
      </c>
      <c r="AE186" s="30">
        <f t="shared" si="108"/>
        <v>-5.0112591374240163E-19</v>
      </c>
      <c r="AF186" s="30">
        <f t="shared" si="109"/>
        <v>8.0486937764462899E-9</v>
      </c>
      <c r="AG186" s="30">
        <f t="shared" si="110"/>
        <v>-6.7923747016464513E-3</v>
      </c>
      <c r="AH186" s="30">
        <f t="shared" si="111"/>
        <v>5.0350482441210695E-2</v>
      </c>
      <c r="AI186" s="30">
        <f t="shared" si="112"/>
        <v>-3.9774781927478703E-10</v>
      </c>
      <c r="AJ186" s="30">
        <f t="shared" si="113"/>
        <v>-5.0112591374240163E-19</v>
      </c>
      <c r="AK186" s="30">
        <f t="shared" si="114"/>
        <v>9.0048490274310909E-9</v>
      </c>
      <c r="AL186" s="30">
        <f t="shared" si="115"/>
        <v>-6.4262799566513805E-3</v>
      </c>
      <c r="AM186" s="30">
        <f t="shared" si="116"/>
        <v>4.3573720043348613E-2</v>
      </c>
      <c r="AN186" s="30">
        <f t="shared" si="117"/>
        <v>-3.9727619788366996E-10</v>
      </c>
      <c r="AO186" s="30">
        <f t="shared" si="118"/>
        <v>-5.0112591374240163E-19</v>
      </c>
      <c r="AP186" s="30">
        <f t="shared" si="119"/>
        <v>1.024040084994002E-8</v>
      </c>
      <c r="AQ186" s="30">
        <f t="shared" si="121"/>
        <v>-5.9554328968499833E-3</v>
      </c>
      <c r="AR186" s="30">
        <f t="shared" si="122"/>
        <v>3.6901709960292878E-2</v>
      </c>
      <c r="AS186" s="30">
        <f t="shared" si="123"/>
        <v>-3.9666962936996475E-10</v>
      </c>
      <c r="AT186" s="30">
        <f t="shared" si="124"/>
        <v>-5.0112591374240163E-19</v>
      </c>
      <c r="AU186" s="30">
        <f t="shared" si="120"/>
        <v>1.1891363218387511E-8</v>
      </c>
    </row>
    <row r="187" spans="1:47" x14ac:dyDescent="0.3">
      <c r="A187" s="39">
        <v>264.06111111111386</v>
      </c>
      <c r="B187">
        <v>5.3</v>
      </c>
      <c r="C187">
        <v>7.85</v>
      </c>
      <c r="D187" s="39"/>
      <c r="E187" s="39"/>
      <c r="F187" s="39"/>
      <c r="G187" s="39">
        <v>264</v>
      </c>
      <c r="H187" s="40">
        <f t="shared" si="93"/>
        <v>5.2999999999999999E-2</v>
      </c>
      <c r="I187" s="41">
        <f t="shared" si="94"/>
        <v>7.85</v>
      </c>
      <c r="J187" s="39">
        <f t="shared" si="134"/>
        <v>653.0297952526048</v>
      </c>
      <c r="K187">
        <v>5.6000000000000001E-2</v>
      </c>
      <c r="L187">
        <v>7.93</v>
      </c>
      <c r="M187" s="29">
        <f t="shared" si="133"/>
        <v>6.4285714285714293E-2</v>
      </c>
      <c r="N187" s="29">
        <f t="shared" si="133"/>
        <v>5.7142857142857148E-2</v>
      </c>
      <c r="O187" s="29">
        <f t="shared" si="133"/>
        <v>4.9999999999999996E-2</v>
      </c>
      <c r="P187" s="29">
        <f t="shared" si="133"/>
        <v>4.2857142857142858E-2</v>
      </c>
      <c r="Q187" s="54">
        <v>5.2999999999999999E-2</v>
      </c>
      <c r="R187" s="54">
        <v>7.85</v>
      </c>
      <c r="S187" s="55">
        <f t="shared" si="96"/>
        <v>8.1263067778185469</v>
      </c>
      <c r="T187" s="55">
        <f t="shared" si="97"/>
        <v>8.0775674436814171</v>
      </c>
      <c r="U187" s="55">
        <f t="shared" si="98"/>
        <v>8.021611274299941</v>
      </c>
      <c r="V187" s="55">
        <f t="shared" si="99"/>
        <v>7.9563551652503</v>
      </c>
      <c r="W187" s="55">
        <f t="shared" si="100"/>
        <v>8.1969267822676102</v>
      </c>
      <c r="X187" s="41">
        <f t="shared" si="101"/>
        <v>8.1799634436427322</v>
      </c>
      <c r="Y187" s="41">
        <f t="shared" si="102"/>
        <v>8.1357277034181106</v>
      </c>
      <c r="Z187" s="41">
        <f t="shared" si="103"/>
        <v>8.0849681870205181</v>
      </c>
      <c r="AA187" s="41">
        <f t="shared" si="104"/>
        <v>8.0256025706578455</v>
      </c>
      <c r="AB187" s="30">
        <f t="shared" si="105"/>
        <v>-7.2922214879289002E-3</v>
      </c>
      <c r="AC187" s="30">
        <f t="shared" si="106"/>
        <v>5.6993492797785393E-2</v>
      </c>
      <c r="AD187" s="30">
        <f t="shared" si="107"/>
        <v>-3.6485747549981519E-10</v>
      </c>
      <c r="AE187" s="30">
        <f t="shared" si="108"/>
        <v>-4.5792540393702213E-19</v>
      </c>
      <c r="AF187" s="30">
        <f t="shared" si="109"/>
        <v>7.4764119363442771E-9</v>
      </c>
      <c r="AG187" s="30">
        <f t="shared" si="110"/>
        <v>-7.0191138805750274E-3</v>
      </c>
      <c r="AH187" s="30">
        <f t="shared" si="111"/>
        <v>5.0123743262282118E-2</v>
      </c>
      <c r="AI187" s="30">
        <f t="shared" si="112"/>
        <v>-3.6450564474707759E-10</v>
      </c>
      <c r="AJ187" s="30">
        <f t="shared" si="113"/>
        <v>-4.5792540393702213E-19</v>
      </c>
      <c r="AK187" s="30">
        <f t="shared" si="114"/>
        <v>8.3643569154299237E-9</v>
      </c>
      <c r="AL187" s="30">
        <f t="shared" si="115"/>
        <v>-6.677506672703051E-3</v>
      </c>
      <c r="AM187" s="30">
        <f t="shared" si="116"/>
        <v>4.3322493327296943E-2</v>
      </c>
      <c r="AN187" s="30">
        <f t="shared" si="117"/>
        <v>-3.6406556941468139E-10</v>
      </c>
      <c r="AO187" s="30">
        <f t="shared" si="118"/>
        <v>-4.5792540393702213E-19</v>
      </c>
      <c r="AP187" s="30">
        <f t="shared" si="119"/>
        <v>9.5145603619916994E-9</v>
      </c>
      <c r="AQ187" s="30">
        <f t="shared" si="121"/>
        <v>-6.2372907174992999E-3</v>
      </c>
      <c r="AR187" s="30">
        <f t="shared" si="122"/>
        <v>3.6619852139643555E-2</v>
      </c>
      <c r="AS187" s="30">
        <f t="shared" si="123"/>
        <v>-3.6349846140774198E-10</v>
      </c>
      <c r="AT187" s="30">
        <f t="shared" si="124"/>
        <v>-4.5792540393702213E-19</v>
      </c>
      <c r="AU187" s="30">
        <f t="shared" si="120"/>
        <v>1.1057191589777705E-8</v>
      </c>
    </row>
    <row r="188" spans="1:47" x14ac:dyDescent="0.3">
      <c r="A188" s="39">
        <v>265.0534722222219</v>
      </c>
      <c r="B188">
        <v>4.9000000000000004</v>
      </c>
      <c r="C188">
        <v>7.94</v>
      </c>
      <c r="D188" s="39">
        <v>112.3</v>
      </c>
      <c r="E188" s="39"/>
      <c r="F188" s="39"/>
      <c r="G188" s="39">
        <v>265</v>
      </c>
      <c r="H188" s="40">
        <f t="shared" si="93"/>
        <v>4.9000000000000002E-2</v>
      </c>
      <c r="I188" s="41">
        <f t="shared" si="94"/>
        <v>7.94</v>
      </c>
      <c r="J188" s="39">
        <f t="shared" si="134"/>
        <v>651.95202208528167</v>
      </c>
      <c r="K188">
        <v>5.3999999999999999E-2</v>
      </c>
      <c r="L188">
        <v>7.94</v>
      </c>
      <c r="M188" s="29">
        <f t="shared" si="133"/>
        <v>6.4285714285714293E-2</v>
      </c>
      <c r="N188" s="29">
        <f t="shared" si="133"/>
        <v>5.7142857142857148E-2</v>
      </c>
      <c r="O188" s="29">
        <f t="shared" si="133"/>
        <v>4.9999999999999996E-2</v>
      </c>
      <c r="P188" s="29">
        <f t="shared" si="133"/>
        <v>4.2857142857142858E-2</v>
      </c>
      <c r="Q188" s="54">
        <v>4.9000000000000002E-2</v>
      </c>
      <c r="R188" s="54">
        <v>7.94</v>
      </c>
      <c r="S188" s="55">
        <f t="shared" si="96"/>
        <v>8.1540012365859305</v>
      </c>
      <c r="T188" s="55">
        <f t="shared" si="97"/>
        <v>8.105298737946006</v>
      </c>
      <c r="U188" s="55">
        <f t="shared" si="98"/>
        <v>8.0492765957329748</v>
      </c>
      <c r="V188" s="55">
        <f t="shared" si="99"/>
        <v>7.9837684826040833</v>
      </c>
      <c r="W188" s="55">
        <f t="shared" si="100"/>
        <v>8.2259724589671048</v>
      </c>
      <c r="X188" s="41">
        <f t="shared" si="101"/>
        <v>8.2091459831668683</v>
      </c>
      <c r="Y188" s="41">
        <f t="shared" si="102"/>
        <v>8.1652565149227492</v>
      </c>
      <c r="Z188" s="41">
        <f t="shared" si="103"/>
        <v>8.1148746960757361</v>
      </c>
      <c r="AA188" s="41">
        <f t="shared" si="104"/>
        <v>8.0559232640726002</v>
      </c>
      <c r="AB188" s="30">
        <f t="shared" si="105"/>
        <v>-7.4605109632063429E-3</v>
      </c>
      <c r="AC188" s="30">
        <f t="shared" si="106"/>
        <v>5.6825203322507949E-2</v>
      </c>
      <c r="AD188" s="30">
        <f t="shared" si="107"/>
        <v>-3.382468574022437E-10</v>
      </c>
      <c r="AE188" s="30">
        <f t="shared" si="108"/>
        <v>-4.2336499609271863E-19</v>
      </c>
      <c r="AF188" s="30">
        <f t="shared" si="109"/>
        <v>7.0145330113804761E-9</v>
      </c>
      <c r="AG188" s="30">
        <f t="shared" si="110"/>
        <v>-7.2038779788848447E-3</v>
      </c>
      <c r="AH188" s="30">
        <f t="shared" si="111"/>
        <v>4.9938979163972302E-2</v>
      </c>
      <c r="AI188" s="30">
        <f t="shared" si="112"/>
        <v>-3.3791625007524185E-10</v>
      </c>
      <c r="AJ188" s="30">
        <f t="shared" si="113"/>
        <v>-4.2336499609271863E-19</v>
      </c>
      <c r="AK188" s="30">
        <f t="shared" si="114"/>
        <v>7.846956806645958E-9</v>
      </c>
      <c r="AL188" s="30">
        <f t="shared" si="115"/>
        <v>-6.8825244938539327E-3</v>
      </c>
      <c r="AM188" s="30">
        <f t="shared" si="116"/>
        <v>4.3117475506146065E-2</v>
      </c>
      <c r="AN188" s="30">
        <f t="shared" si="117"/>
        <v>-3.3750226659221575E-10</v>
      </c>
      <c r="AO188" s="30">
        <f t="shared" si="118"/>
        <v>-4.2336499609271863E-19</v>
      </c>
      <c r="AP188" s="30">
        <f t="shared" si="119"/>
        <v>8.9273673181539285E-9</v>
      </c>
      <c r="AQ188" s="30">
        <f t="shared" si="121"/>
        <v>-6.4677739052758981E-3</v>
      </c>
      <c r="AR188" s="30">
        <f t="shared" si="122"/>
        <v>3.6389368951866959E-2</v>
      </c>
      <c r="AS188" s="30">
        <f t="shared" si="123"/>
        <v>-3.3696796433241562E-10</v>
      </c>
      <c r="AT188" s="30">
        <f t="shared" si="124"/>
        <v>-4.2336499609271863E-19</v>
      </c>
      <c r="AU188" s="30">
        <f t="shared" si="120"/>
        <v>1.0380816577400405E-8</v>
      </c>
    </row>
    <row r="189" spans="1:47" x14ac:dyDescent="0.3">
      <c r="A189" s="39">
        <v>266.05069444444234</v>
      </c>
      <c r="B189">
        <v>4.9000000000000004</v>
      </c>
      <c r="C189">
        <v>7.92</v>
      </c>
      <c r="D189" s="39"/>
      <c r="E189" s="39">
        <v>673.48105356840131</v>
      </c>
      <c r="F189" s="39">
        <v>628.26744426751588</v>
      </c>
      <c r="G189" s="39">
        <v>266</v>
      </c>
      <c r="H189" s="40">
        <f t="shared" si="93"/>
        <v>4.9000000000000002E-2</v>
      </c>
      <c r="I189" s="41">
        <f t="shared" si="94"/>
        <v>7.92</v>
      </c>
      <c r="J189" s="42">
        <f>AVERAGE(E189:F189)</f>
        <v>650.87424891795854</v>
      </c>
      <c r="K189">
        <v>0.05</v>
      </c>
      <c r="L189">
        <v>7.94</v>
      </c>
      <c r="M189" s="29">
        <f t="shared" si="133"/>
        <v>6.4285714285714293E-2</v>
      </c>
      <c r="N189" s="29">
        <f t="shared" si="133"/>
        <v>5.7142857142857148E-2</v>
      </c>
      <c r="O189" s="29">
        <f t="shared" si="133"/>
        <v>4.9999999999999996E-2</v>
      </c>
      <c r="P189" s="29">
        <f t="shared" si="133"/>
        <v>4.2857142857142858E-2</v>
      </c>
      <c r="Q189" s="54">
        <v>4.9000000000000002E-2</v>
      </c>
      <c r="R189" s="54">
        <v>7.92</v>
      </c>
      <c r="S189" s="55">
        <f t="shared" si="96"/>
        <v>8.1540012365859305</v>
      </c>
      <c r="T189" s="55">
        <f t="shared" si="97"/>
        <v>8.105298737946006</v>
      </c>
      <c r="U189" s="55">
        <f t="shared" si="98"/>
        <v>8.0492765957329748</v>
      </c>
      <c r="V189" s="55">
        <f t="shared" si="99"/>
        <v>7.9837684826040833</v>
      </c>
      <c r="W189" s="55">
        <f t="shared" si="100"/>
        <v>8.2259724589671048</v>
      </c>
      <c r="X189" s="41">
        <f t="shared" si="101"/>
        <v>8.2091459831668683</v>
      </c>
      <c r="Y189" s="41">
        <f t="shared" si="102"/>
        <v>8.1652565149227492</v>
      </c>
      <c r="Z189" s="41">
        <f t="shared" si="103"/>
        <v>8.1148746960757361</v>
      </c>
      <c r="AA189" s="41">
        <f t="shared" si="104"/>
        <v>8.0559232640726002</v>
      </c>
      <c r="AB189" s="30">
        <f t="shared" si="105"/>
        <v>-7.4605109632063429E-3</v>
      </c>
      <c r="AC189" s="30">
        <f t="shared" si="106"/>
        <v>5.6825203322507949E-2</v>
      </c>
      <c r="AD189" s="30">
        <f t="shared" si="107"/>
        <v>-3.382468574022437E-10</v>
      </c>
      <c r="AE189" s="30">
        <f t="shared" si="108"/>
        <v>-4.2336499609271863E-19</v>
      </c>
      <c r="AF189" s="30">
        <f t="shared" si="109"/>
        <v>7.0145330113804761E-9</v>
      </c>
      <c r="AG189" s="30">
        <f t="shared" si="110"/>
        <v>-7.2038779788848447E-3</v>
      </c>
      <c r="AH189" s="30">
        <f t="shared" si="111"/>
        <v>4.9938979163972302E-2</v>
      </c>
      <c r="AI189" s="30">
        <f t="shared" si="112"/>
        <v>-3.3791625007524185E-10</v>
      </c>
      <c r="AJ189" s="30">
        <f t="shared" si="113"/>
        <v>-4.2336499609271863E-19</v>
      </c>
      <c r="AK189" s="30">
        <f t="shared" si="114"/>
        <v>7.846956806645958E-9</v>
      </c>
      <c r="AL189" s="30">
        <f t="shared" si="115"/>
        <v>-6.8825244938539327E-3</v>
      </c>
      <c r="AM189" s="30">
        <f t="shared" si="116"/>
        <v>4.3117475506146065E-2</v>
      </c>
      <c r="AN189" s="30">
        <f t="shared" si="117"/>
        <v>-3.3750226659221575E-10</v>
      </c>
      <c r="AO189" s="30">
        <f t="shared" si="118"/>
        <v>-4.2336499609271863E-19</v>
      </c>
      <c r="AP189" s="30">
        <f t="shared" si="119"/>
        <v>8.9273673181539285E-9</v>
      </c>
      <c r="AQ189" s="30">
        <f t="shared" si="121"/>
        <v>-6.4677739052758981E-3</v>
      </c>
      <c r="AR189" s="30">
        <f t="shared" si="122"/>
        <v>3.6389368951866959E-2</v>
      </c>
      <c r="AS189" s="30">
        <f t="shared" si="123"/>
        <v>-3.3696796433241562E-10</v>
      </c>
      <c r="AT189" s="30">
        <f t="shared" si="124"/>
        <v>-4.2336499609271863E-19</v>
      </c>
      <c r="AU189" s="30">
        <f t="shared" si="120"/>
        <v>1.0380816577400405E-8</v>
      </c>
    </row>
    <row r="190" spans="1:47" x14ac:dyDescent="0.3">
      <c r="A190" s="39">
        <v>267.04722222222335</v>
      </c>
      <c r="B190">
        <v>3.8</v>
      </c>
      <c r="C190">
        <v>7.99</v>
      </c>
      <c r="D190" s="39">
        <v>121.69999999999999</v>
      </c>
      <c r="E190" s="39"/>
      <c r="F190" s="39"/>
      <c r="G190" s="39">
        <v>267</v>
      </c>
      <c r="H190" s="40">
        <f t="shared" si="93"/>
        <v>3.7999999999999999E-2</v>
      </c>
      <c r="I190" s="41">
        <f t="shared" si="94"/>
        <v>7.99</v>
      </c>
      <c r="J190" s="39">
        <f>$J$189+($J$203-$J$189)*(G190-$G$189)/($G$203-$G$189)</f>
        <v>650.62387491617346</v>
      </c>
      <c r="K190">
        <v>3.7999999999999999E-2</v>
      </c>
      <c r="L190">
        <v>8.06</v>
      </c>
      <c r="M190" s="29">
        <f t="shared" si="133"/>
        <v>6.4285714285714293E-2</v>
      </c>
      <c r="N190" s="29">
        <f t="shared" si="133"/>
        <v>5.7142857142857148E-2</v>
      </c>
      <c r="O190" s="29">
        <f t="shared" si="133"/>
        <v>4.9999999999999996E-2</v>
      </c>
      <c r="P190" s="29">
        <f t="shared" si="133"/>
        <v>4.2857142857142858E-2</v>
      </c>
      <c r="Q190" s="54">
        <v>3.7999999999999999E-2</v>
      </c>
      <c r="R190" s="54">
        <v>7.99</v>
      </c>
      <c r="S190" s="55">
        <f t="shared" si="96"/>
        <v>8.2424011348076487</v>
      </c>
      <c r="T190" s="55">
        <f t="shared" si="97"/>
        <v>8.1939742938124205</v>
      </c>
      <c r="U190" s="55">
        <f t="shared" si="98"/>
        <v>8.1379477888343921</v>
      </c>
      <c r="V190" s="55">
        <f t="shared" si="99"/>
        <v>8.0719055372415216</v>
      </c>
      <c r="W190" s="55">
        <f t="shared" si="100"/>
        <v>8.3184110246556227</v>
      </c>
      <c r="X190" s="41">
        <f t="shared" si="101"/>
        <v>8.3020442632503268</v>
      </c>
      <c r="Y190" s="41">
        <f t="shared" si="102"/>
        <v>8.2593238474959527</v>
      </c>
      <c r="Z190" s="41">
        <f t="shared" si="103"/>
        <v>8.2102272431457575</v>
      </c>
      <c r="AA190" s="41">
        <f t="shared" si="104"/>
        <v>8.1526978283557519</v>
      </c>
      <c r="AB190" s="30">
        <f t="shared" si="105"/>
        <v>-7.9380616147987776E-3</v>
      </c>
      <c r="AC190" s="30">
        <f t="shared" si="106"/>
        <v>5.6347652670915516E-2</v>
      </c>
      <c r="AD190" s="30">
        <f t="shared" si="107"/>
        <v>-2.6508666523377437E-10</v>
      </c>
      <c r="AE190" s="30">
        <f t="shared" si="108"/>
        <v>-3.2832387452088377E-19</v>
      </c>
      <c r="AF190" s="30">
        <f t="shared" si="109"/>
        <v>5.7226721389170858E-9</v>
      </c>
      <c r="AG190" s="30">
        <f t="shared" si="110"/>
        <v>-7.7290255542224687E-3</v>
      </c>
      <c r="AH190" s="30">
        <f t="shared" si="111"/>
        <v>4.9413831588634681E-2</v>
      </c>
      <c r="AI190" s="30">
        <f t="shared" si="112"/>
        <v>-2.6481737462244924E-10</v>
      </c>
      <c r="AJ190" s="30">
        <f t="shared" si="113"/>
        <v>-3.2832387452088377E-19</v>
      </c>
      <c r="AK190" s="30">
        <f t="shared" si="114"/>
        <v>6.3977270294603232E-9</v>
      </c>
      <c r="AL190" s="30">
        <f t="shared" si="115"/>
        <v>-7.4665709978401435E-3</v>
      </c>
      <c r="AM190" s="30">
        <f t="shared" si="116"/>
        <v>4.2533429002159853E-2</v>
      </c>
      <c r="AN190" s="30">
        <f t="shared" si="117"/>
        <v>-2.6447926765784989E-10</v>
      </c>
      <c r="AO190" s="30">
        <f t="shared" si="118"/>
        <v>-3.2832387452088377E-19</v>
      </c>
      <c r="AP190" s="30">
        <f t="shared" si="119"/>
        <v>7.2786730395867161E-9</v>
      </c>
      <c r="AQ190" s="30">
        <f t="shared" si="121"/>
        <v>-7.1265169220349617E-3</v>
      </c>
      <c r="AR190" s="30">
        <f t="shared" si="122"/>
        <v>3.5730625935107896E-2</v>
      </c>
      <c r="AS190" s="30">
        <f t="shared" si="123"/>
        <v>-2.6404119314714246E-10</v>
      </c>
      <c r="AT190" s="30">
        <f t="shared" si="124"/>
        <v>-3.2832387452088377E-19</v>
      </c>
      <c r="AU190" s="30">
        <f t="shared" si="120"/>
        <v>8.474117133806863E-9</v>
      </c>
    </row>
    <row r="191" spans="1:47" x14ac:dyDescent="0.3">
      <c r="A191" s="39">
        <v>268.05902777778101</v>
      </c>
      <c r="B191">
        <v>4.2</v>
      </c>
      <c r="C191">
        <v>7.92</v>
      </c>
      <c r="D191" s="39"/>
      <c r="E191" s="39"/>
      <c r="F191" s="39"/>
      <c r="G191" s="39">
        <v>268</v>
      </c>
      <c r="H191" s="40">
        <f t="shared" si="93"/>
        <v>4.2000000000000003E-2</v>
      </c>
      <c r="I191" s="41">
        <f t="shared" si="94"/>
        <v>7.92</v>
      </c>
      <c r="J191" s="39">
        <f t="shared" ref="J191:J202" si="135">$J$189+($J$203-$J$189)*(G191-$G$189)/($G$203-$G$189)</f>
        <v>650.37350091438827</v>
      </c>
      <c r="K191">
        <v>4.1000000000000002E-2</v>
      </c>
      <c r="L191">
        <v>8.0299999999999994</v>
      </c>
      <c r="M191" s="29">
        <f t="shared" si="133"/>
        <v>6.4285714285714293E-2</v>
      </c>
      <c r="N191" s="29">
        <f t="shared" si="133"/>
        <v>5.7142857142857148E-2</v>
      </c>
      <c r="O191" s="29">
        <f t="shared" si="133"/>
        <v>4.9999999999999996E-2</v>
      </c>
      <c r="P191" s="29">
        <f t="shared" si="133"/>
        <v>4.2857142857142858E-2</v>
      </c>
      <c r="Q191" s="54">
        <v>4.2000000000000003E-2</v>
      </c>
      <c r="R191" s="54">
        <v>7.92</v>
      </c>
      <c r="S191" s="55">
        <f t="shared" si="96"/>
        <v>8.2078547590223163</v>
      </c>
      <c r="T191" s="55">
        <f t="shared" si="97"/>
        <v>8.1592924657542216</v>
      </c>
      <c r="U191" s="55">
        <f t="shared" si="98"/>
        <v>8.1032309927756945</v>
      </c>
      <c r="V191" s="55">
        <f t="shared" si="99"/>
        <v>8.0373485936304085</v>
      </c>
      <c r="W191" s="55">
        <f t="shared" si="100"/>
        <v>8.2823293225892503</v>
      </c>
      <c r="X191" s="41">
        <f t="shared" si="101"/>
        <v>8.2657789672850885</v>
      </c>
      <c r="Y191" s="41">
        <f t="shared" si="102"/>
        <v>8.222590591174523</v>
      </c>
      <c r="Z191" s="41">
        <f t="shared" si="103"/>
        <v>8.1729776885258989</v>
      </c>
      <c r="AA191" s="41">
        <f t="shared" si="104"/>
        <v>8.1148746960757361</v>
      </c>
      <c r="AB191" s="30">
        <f t="shared" si="105"/>
        <v>-7.7617328189222056E-3</v>
      </c>
      <c r="AC191" s="30">
        <f t="shared" si="106"/>
        <v>5.6523981466792085E-2</v>
      </c>
      <c r="AD191" s="30">
        <f t="shared" si="107"/>
        <v>-2.9168692668018819E-10</v>
      </c>
      <c r="AE191" s="30">
        <f t="shared" si="108"/>
        <v>-3.6288428236518742E-19</v>
      </c>
      <c r="AF191" s="30">
        <f t="shared" si="109"/>
        <v>6.1964826921995426E-9</v>
      </c>
      <c r="AG191" s="30">
        <f t="shared" si="110"/>
        <v>-7.5349896674205474E-3</v>
      </c>
      <c r="AH191" s="30">
        <f t="shared" si="111"/>
        <v>4.96078674754366E-2</v>
      </c>
      <c r="AI191" s="30">
        <f t="shared" si="112"/>
        <v>-2.9139482491691669E-10</v>
      </c>
      <c r="AJ191" s="30">
        <f t="shared" si="113"/>
        <v>-3.6288428236518742E-19</v>
      </c>
      <c r="AK191" s="30">
        <f t="shared" si="114"/>
        <v>6.9295899135856969E-9</v>
      </c>
      <c r="AL191" s="30">
        <f t="shared" si="115"/>
        <v>-7.2505585458314927E-3</v>
      </c>
      <c r="AM191" s="30">
        <f t="shared" si="116"/>
        <v>4.2749441454168501E-2</v>
      </c>
      <c r="AN191" s="30">
        <f t="shared" si="117"/>
        <v>-2.9102840665204202E-10</v>
      </c>
      <c r="AO191" s="30">
        <f t="shared" si="118"/>
        <v>-3.6288428236518742E-19</v>
      </c>
      <c r="AP191" s="30">
        <f t="shared" si="119"/>
        <v>7.8844064985074355E-9</v>
      </c>
      <c r="AQ191" s="30">
        <f t="shared" si="121"/>
        <v>-6.8825244938539327E-3</v>
      </c>
      <c r="AR191" s="30">
        <f t="shared" si="122"/>
        <v>3.5974618363288927E-2</v>
      </c>
      <c r="AS191" s="30">
        <f t="shared" si="123"/>
        <v>-2.9055428694957413E-10</v>
      </c>
      <c r="AT191" s="30">
        <f t="shared" si="124"/>
        <v>-3.6288428236518742E-19</v>
      </c>
      <c r="AU191" s="30">
        <f t="shared" si="120"/>
        <v>9.1759577742492425E-9</v>
      </c>
    </row>
    <row r="192" spans="1:47" x14ac:dyDescent="0.3">
      <c r="A192" s="39">
        <v>269.06111111111386</v>
      </c>
      <c r="B192">
        <v>4.0999999999999996</v>
      </c>
      <c r="C192">
        <v>7.86</v>
      </c>
      <c r="D192" s="39"/>
      <c r="E192" s="39"/>
      <c r="F192" s="39"/>
      <c r="G192" s="39">
        <v>269</v>
      </c>
      <c r="H192" s="40">
        <f t="shared" si="93"/>
        <v>4.0999999999999995E-2</v>
      </c>
      <c r="I192" s="41">
        <f t="shared" si="94"/>
        <v>7.86</v>
      </c>
      <c r="J192" s="39">
        <f t="shared" si="135"/>
        <v>650.1231269126032</v>
      </c>
      <c r="K192">
        <v>5.0999999999999997E-2</v>
      </c>
      <c r="L192">
        <v>7.91</v>
      </c>
      <c r="M192" s="29">
        <f t="shared" si="133"/>
        <v>6.4285714285714293E-2</v>
      </c>
      <c r="N192" s="29">
        <f t="shared" si="133"/>
        <v>5.7142857142857148E-2</v>
      </c>
      <c r="O192" s="29">
        <f t="shared" si="133"/>
        <v>4.9999999999999996E-2</v>
      </c>
      <c r="P192" s="29">
        <f t="shared" si="133"/>
        <v>4.2857142857142858E-2</v>
      </c>
      <c r="Q192" s="54">
        <v>4.1000000000000002E-2</v>
      </c>
      <c r="R192" s="54">
        <v>7.86</v>
      </c>
      <c r="S192" s="55">
        <f t="shared" si="96"/>
        <v>8.2162038052037278</v>
      </c>
      <c r="T192" s="55">
        <f t="shared" si="97"/>
        <v>8.1676710824132073</v>
      </c>
      <c r="U192" s="55">
        <f t="shared" si="98"/>
        <v>8.1116138285980899</v>
      </c>
      <c r="V192" s="55">
        <f t="shared" si="99"/>
        <v>8.0456870824528313</v>
      </c>
      <c r="W192" s="55">
        <f t="shared" si="100"/>
        <v>8.2910538466420558</v>
      </c>
      <c r="X192" s="41">
        <f t="shared" si="101"/>
        <v>8.2745474185356489</v>
      </c>
      <c r="Y192" s="41">
        <f t="shared" si="102"/>
        <v>8.2314708786966673</v>
      </c>
      <c r="Z192" s="41">
        <f t="shared" si="103"/>
        <v>8.181981143524709</v>
      </c>
      <c r="AA192" s="41">
        <f t="shared" si="104"/>
        <v>8.1240147022983766</v>
      </c>
      <c r="AB192" s="30">
        <f t="shared" si="105"/>
        <v>-7.8055128312254501E-3</v>
      </c>
      <c r="AC192" s="30">
        <f t="shared" si="106"/>
        <v>5.6480201454488843E-2</v>
      </c>
      <c r="AD192" s="30">
        <f t="shared" si="107"/>
        <v>-2.8503647202674788E-10</v>
      </c>
      <c r="AE192" s="30">
        <f t="shared" si="108"/>
        <v>-3.5424418040411152E-19</v>
      </c>
      <c r="AF192" s="30">
        <f t="shared" si="109"/>
        <v>6.0784968335256338E-9</v>
      </c>
      <c r="AG192" s="30">
        <f t="shared" si="110"/>
        <v>-7.5831528478466081E-3</v>
      </c>
      <c r="AH192" s="30">
        <f t="shared" si="111"/>
        <v>4.955970429501054E-2</v>
      </c>
      <c r="AI192" s="30">
        <f t="shared" si="112"/>
        <v>-2.8475001687784561E-10</v>
      </c>
      <c r="AJ192" s="30">
        <f t="shared" si="113"/>
        <v>-3.5424418040411152E-19</v>
      </c>
      <c r="AK192" s="30">
        <f t="shared" si="114"/>
        <v>6.7971822962086315E-9</v>
      </c>
      <c r="AL192" s="30">
        <f t="shared" si="115"/>
        <v>-7.3041547379803342E-3</v>
      </c>
      <c r="AM192" s="30">
        <f t="shared" si="116"/>
        <v>4.2695845262019659E-2</v>
      </c>
      <c r="AN192" s="30">
        <f t="shared" si="117"/>
        <v>-2.8439059768788716E-10</v>
      </c>
      <c r="AO192" s="30">
        <f t="shared" si="118"/>
        <v>-3.5424418040411152E-19</v>
      </c>
      <c r="AP192" s="30">
        <f t="shared" si="119"/>
        <v>7.7336795244286175E-9</v>
      </c>
      <c r="AQ192" s="30">
        <f t="shared" si="121"/>
        <v>-6.9430260126180634E-3</v>
      </c>
      <c r="AR192" s="30">
        <f t="shared" si="122"/>
        <v>3.5914116844524793E-2</v>
      </c>
      <c r="AS192" s="30">
        <f t="shared" si="123"/>
        <v>-2.8392537376933567E-10</v>
      </c>
      <c r="AT192" s="30">
        <f t="shared" si="124"/>
        <v>-3.5424418040411152E-19</v>
      </c>
      <c r="AU192" s="30">
        <f t="shared" si="120"/>
        <v>9.0014592042163164E-9</v>
      </c>
    </row>
    <row r="193" spans="1:47" x14ac:dyDescent="0.3">
      <c r="A193" s="39">
        <v>270.06180555555329</v>
      </c>
      <c r="B193">
        <v>4.2</v>
      </c>
      <c r="C193">
        <v>7.87</v>
      </c>
      <c r="D193" s="39"/>
      <c r="E193" s="39"/>
      <c r="F193" s="39"/>
      <c r="G193" s="39">
        <v>270</v>
      </c>
      <c r="H193" s="40">
        <f t="shared" si="93"/>
        <v>4.2000000000000003E-2</v>
      </c>
      <c r="I193" s="41">
        <f t="shared" si="94"/>
        <v>7.87</v>
      </c>
      <c r="J193" s="39">
        <f t="shared" si="135"/>
        <v>649.87275291081812</v>
      </c>
      <c r="K193">
        <v>5.8999999999999997E-2</v>
      </c>
      <c r="L193">
        <v>7.92</v>
      </c>
      <c r="M193" s="29">
        <f t="shared" ref="M193:P208" si="136">M192</f>
        <v>6.4285714285714293E-2</v>
      </c>
      <c r="N193" s="29">
        <f t="shared" si="136"/>
        <v>5.7142857142857148E-2</v>
      </c>
      <c r="O193" s="29">
        <f t="shared" si="136"/>
        <v>4.9999999999999996E-2</v>
      </c>
      <c r="P193" s="29">
        <f t="shared" si="136"/>
        <v>4.2857142857142858E-2</v>
      </c>
      <c r="Q193" s="54">
        <v>4.2000000000000003E-2</v>
      </c>
      <c r="R193" s="54">
        <v>7.87</v>
      </c>
      <c r="S193" s="55">
        <f t="shared" si="96"/>
        <v>8.2078547590223163</v>
      </c>
      <c r="T193" s="55">
        <f t="shared" si="97"/>
        <v>8.1592924657542216</v>
      </c>
      <c r="U193" s="55">
        <f t="shared" si="98"/>
        <v>8.1032309927756945</v>
      </c>
      <c r="V193" s="55">
        <f t="shared" si="99"/>
        <v>8.0373485936304085</v>
      </c>
      <c r="W193" s="55">
        <f t="shared" si="100"/>
        <v>8.2823293225892503</v>
      </c>
      <c r="X193" s="41">
        <f t="shared" si="101"/>
        <v>8.2657789672850885</v>
      </c>
      <c r="Y193" s="41">
        <f t="shared" si="102"/>
        <v>8.222590591174523</v>
      </c>
      <c r="Z193" s="41">
        <f t="shared" si="103"/>
        <v>8.1729776885258989</v>
      </c>
      <c r="AA193" s="41">
        <f t="shared" si="104"/>
        <v>8.1148746960757361</v>
      </c>
      <c r="AB193" s="30">
        <f t="shared" si="105"/>
        <v>-7.7617328189222056E-3</v>
      </c>
      <c r="AC193" s="30">
        <f t="shared" si="106"/>
        <v>5.6523981466792085E-2</v>
      </c>
      <c r="AD193" s="30">
        <f t="shared" si="107"/>
        <v>-2.9168692668018819E-10</v>
      </c>
      <c r="AE193" s="30">
        <f t="shared" si="108"/>
        <v>-3.6288428236518742E-19</v>
      </c>
      <c r="AF193" s="30">
        <f t="shared" si="109"/>
        <v>6.1964826921995426E-9</v>
      </c>
      <c r="AG193" s="30">
        <f t="shared" si="110"/>
        <v>-7.5349896674205474E-3</v>
      </c>
      <c r="AH193" s="30">
        <f t="shared" si="111"/>
        <v>4.96078674754366E-2</v>
      </c>
      <c r="AI193" s="30">
        <f t="shared" si="112"/>
        <v>-2.9139482491691669E-10</v>
      </c>
      <c r="AJ193" s="30">
        <f t="shared" si="113"/>
        <v>-3.6288428236518742E-19</v>
      </c>
      <c r="AK193" s="30">
        <f t="shared" si="114"/>
        <v>6.9295899135856969E-9</v>
      </c>
      <c r="AL193" s="30">
        <f t="shared" si="115"/>
        <v>-7.2505585458314927E-3</v>
      </c>
      <c r="AM193" s="30">
        <f t="shared" si="116"/>
        <v>4.2749441454168501E-2</v>
      </c>
      <c r="AN193" s="30">
        <f t="shared" si="117"/>
        <v>-2.9102840665204202E-10</v>
      </c>
      <c r="AO193" s="30">
        <f t="shared" si="118"/>
        <v>-3.6288428236518742E-19</v>
      </c>
      <c r="AP193" s="30">
        <f t="shared" si="119"/>
        <v>7.8844064985074355E-9</v>
      </c>
      <c r="AQ193" s="30">
        <f t="shared" si="121"/>
        <v>-6.8825244938539327E-3</v>
      </c>
      <c r="AR193" s="30">
        <f t="shared" si="122"/>
        <v>3.5974618363288927E-2</v>
      </c>
      <c r="AS193" s="30">
        <f t="shared" si="123"/>
        <v>-2.9055428694957413E-10</v>
      </c>
      <c r="AT193" s="30">
        <f t="shared" si="124"/>
        <v>-3.6288428236518742E-19</v>
      </c>
      <c r="AU193" s="30">
        <f t="shared" si="120"/>
        <v>9.1759577742492425E-9</v>
      </c>
    </row>
    <row r="194" spans="1:47" x14ac:dyDescent="0.3">
      <c r="A194" s="39">
        <v>271.05902777778101</v>
      </c>
      <c r="B194">
        <v>3.9</v>
      </c>
      <c r="C194">
        <v>7.97</v>
      </c>
      <c r="D194" s="39"/>
      <c r="E194" s="39"/>
      <c r="F194" s="39"/>
      <c r="G194" s="39">
        <v>271</v>
      </c>
      <c r="H194" s="40">
        <f t="shared" si="93"/>
        <v>3.9E-2</v>
      </c>
      <c r="I194" s="41">
        <f t="shared" si="94"/>
        <v>7.97</v>
      </c>
      <c r="J194" s="39">
        <f t="shared" si="135"/>
        <v>649.62237890903305</v>
      </c>
      <c r="K194">
        <v>5.7000000000000002E-2</v>
      </c>
      <c r="L194">
        <v>7.92</v>
      </c>
      <c r="M194" s="29">
        <f t="shared" si="136"/>
        <v>6.4285714285714293E-2</v>
      </c>
      <c r="N194" s="29">
        <f t="shared" si="136"/>
        <v>5.7142857142857148E-2</v>
      </c>
      <c r="O194" s="29">
        <f t="shared" si="136"/>
        <v>4.9999999999999996E-2</v>
      </c>
      <c r="P194" s="29">
        <f t="shared" si="136"/>
        <v>4.2857142857142858E-2</v>
      </c>
      <c r="Q194" s="54">
        <v>3.9E-2</v>
      </c>
      <c r="R194" s="54">
        <v>7.97</v>
      </c>
      <c r="S194" s="55">
        <f t="shared" si="96"/>
        <v>8.2334680806712139</v>
      </c>
      <c r="T194" s="55">
        <f t="shared" si="97"/>
        <v>8.1850029333346015</v>
      </c>
      <c r="U194" s="55">
        <f t="shared" si="98"/>
        <v>8.1289629865438808</v>
      </c>
      <c r="V194" s="55">
        <f t="shared" si="99"/>
        <v>8.0629561075449416</v>
      </c>
      <c r="W194" s="55">
        <f t="shared" si="100"/>
        <v>8.3090854064093485</v>
      </c>
      <c r="X194" s="41">
        <f t="shared" si="101"/>
        <v>8.2926707136911553</v>
      </c>
      <c r="Y194" s="41">
        <f t="shared" si="102"/>
        <v>8.249827989883272</v>
      </c>
      <c r="Z194" s="41">
        <f t="shared" si="103"/>
        <v>8.2005962099148704</v>
      </c>
      <c r="AA194" s="41">
        <f t="shared" si="104"/>
        <v>8.1429163249005416</v>
      </c>
      <c r="AB194" s="30">
        <f t="shared" si="105"/>
        <v>-7.8936726677229316E-3</v>
      </c>
      <c r="AC194" s="30">
        <f t="shared" si="106"/>
        <v>5.6392041617991363E-2</v>
      </c>
      <c r="AD194" s="30">
        <f t="shared" si="107"/>
        <v>-2.717363354272669E-10</v>
      </c>
      <c r="AE194" s="30">
        <f t="shared" si="108"/>
        <v>-3.3696397648195967E-19</v>
      </c>
      <c r="AF194" s="30">
        <f t="shared" si="109"/>
        <v>5.8416013951573412E-9</v>
      </c>
      <c r="AG194" s="30">
        <f t="shared" si="110"/>
        <v>-7.6801660067539728E-3</v>
      </c>
      <c r="AH194" s="30">
        <f t="shared" si="111"/>
        <v>4.9462691136103173E-2</v>
      </c>
      <c r="AI194" s="30">
        <f t="shared" si="112"/>
        <v>-2.7146128556699012E-10</v>
      </c>
      <c r="AJ194" s="30">
        <f t="shared" si="113"/>
        <v>-3.3696397648195967E-19</v>
      </c>
      <c r="AK194" s="30">
        <f t="shared" si="114"/>
        <v>6.5312614125368499E-9</v>
      </c>
      <c r="AL194" s="30">
        <f t="shared" si="115"/>
        <v>-7.4121558509072866E-3</v>
      </c>
      <c r="AM194" s="30">
        <f t="shared" si="116"/>
        <v>4.258784414909271E-2</v>
      </c>
      <c r="AN194" s="30">
        <f t="shared" si="117"/>
        <v>-2.7111602160387146E-10</v>
      </c>
      <c r="AO194" s="30">
        <f t="shared" si="118"/>
        <v>-3.3696397648195967E-19</v>
      </c>
      <c r="AP194" s="30">
        <f t="shared" si="119"/>
        <v>7.4308246561412453E-9</v>
      </c>
      <c r="AQ194" s="30">
        <f t="shared" si="121"/>
        <v>-7.0650165808040016E-3</v>
      </c>
      <c r="AR194" s="30">
        <f t="shared" si="122"/>
        <v>3.5792126276338855E-2</v>
      </c>
      <c r="AS194" s="30">
        <f t="shared" si="123"/>
        <v>-2.706688195947858E-10</v>
      </c>
      <c r="AT194" s="30">
        <f t="shared" si="124"/>
        <v>-3.3696397648195967E-19</v>
      </c>
      <c r="AU194" s="30">
        <f t="shared" si="120"/>
        <v>8.6505534213855958E-9</v>
      </c>
    </row>
    <row r="195" spans="1:47" x14ac:dyDescent="0.3">
      <c r="A195" s="39">
        <v>272.05555555555475</v>
      </c>
      <c r="B195">
        <v>3.7</v>
      </c>
      <c r="C195">
        <v>7.93</v>
      </c>
      <c r="D195" s="39">
        <v>69.099999999999994</v>
      </c>
      <c r="E195" s="39"/>
      <c r="F195" s="39"/>
      <c r="G195" s="39">
        <v>272</v>
      </c>
      <c r="H195" s="40">
        <f t="shared" si="93"/>
        <v>3.7000000000000005E-2</v>
      </c>
      <c r="I195" s="41">
        <f t="shared" si="94"/>
        <v>7.93</v>
      </c>
      <c r="J195" s="39">
        <f t="shared" si="135"/>
        <v>649.37200490724786</v>
      </c>
      <c r="K195">
        <v>4.4999999999999998E-2</v>
      </c>
      <c r="L195">
        <v>7.93</v>
      </c>
      <c r="M195" s="29">
        <f t="shared" si="136"/>
        <v>6.4285714285714293E-2</v>
      </c>
      <c r="N195" s="29">
        <f t="shared" si="136"/>
        <v>5.7142857142857148E-2</v>
      </c>
      <c r="O195" s="29">
        <f t="shared" si="136"/>
        <v>4.9999999999999996E-2</v>
      </c>
      <c r="P195" s="29">
        <f t="shared" si="136"/>
        <v>4.2857142857142858E-2</v>
      </c>
      <c r="Q195" s="54">
        <v>3.6999999999999998E-2</v>
      </c>
      <c r="R195" s="54">
        <v>7.93</v>
      </c>
      <c r="S195" s="55">
        <f t="shared" si="96"/>
        <v>8.2515477891578932</v>
      </c>
      <c r="T195" s="55">
        <f t="shared" si="97"/>
        <v>8.2031624843799502</v>
      </c>
      <c r="U195" s="55">
        <f t="shared" si="98"/>
        <v>8.1471528697573827</v>
      </c>
      <c r="V195" s="55">
        <f t="shared" si="99"/>
        <v>8.0810786757744371</v>
      </c>
      <c r="W195" s="55">
        <f t="shared" si="100"/>
        <v>8.3279567643627797</v>
      </c>
      <c r="X195" s="41">
        <f t="shared" si="101"/>
        <v>8.3116393991592883</v>
      </c>
      <c r="Y195" s="41">
        <f t="shared" si="102"/>
        <v>8.2690451294280649</v>
      </c>
      <c r="Z195" s="41">
        <f t="shared" si="103"/>
        <v>8.2200881143419835</v>
      </c>
      <c r="AA195" s="41">
        <f t="shared" si="104"/>
        <v>8.1627143030536331</v>
      </c>
      <c r="AB195" s="30">
        <f t="shared" si="105"/>
        <v>-7.9826631930776625E-3</v>
      </c>
      <c r="AC195" s="30">
        <f t="shared" si="106"/>
        <v>5.6303051092636627E-2</v>
      </c>
      <c r="AD195" s="30">
        <f t="shared" si="107"/>
        <v>-2.5843726896233385E-10</v>
      </c>
      <c r="AE195" s="30">
        <f t="shared" si="108"/>
        <v>-3.1968377255980787E-19</v>
      </c>
      <c r="AF195" s="30">
        <f t="shared" si="109"/>
        <v>5.6034075485799094E-9</v>
      </c>
      <c r="AG195" s="30">
        <f t="shared" si="110"/>
        <v>-7.7781273340896667E-3</v>
      </c>
      <c r="AH195" s="30">
        <f t="shared" si="111"/>
        <v>4.936472980876748E-2</v>
      </c>
      <c r="AI195" s="30">
        <f t="shared" si="112"/>
        <v>-2.581737757336874E-10</v>
      </c>
      <c r="AJ195" s="30">
        <f t="shared" si="113"/>
        <v>-3.1968377255980787E-19</v>
      </c>
      <c r="AK195" s="30">
        <f t="shared" si="114"/>
        <v>6.2637947090114948E-9</v>
      </c>
      <c r="AL195" s="30">
        <f t="shared" si="115"/>
        <v>-7.5212699082745308E-3</v>
      </c>
      <c r="AM195" s="30">
        <f t="shared" si="116"/>
        <v>4.2478730091725467E-2</v>
      </c>
      <c r="AN195" s="30">
        <f t="shared" si="117"/>
        <v>-2.57842879270032E-10</v>
      </c>
      <c r="AO195" s="30">
        <f t="shared" si="118"/>
        <v>-3.1968377255980787E-19</v>
      </c>
      <c r="AP195" s="30">
        <f t="shared" si="119"/>
        <v>7.1260215313538293E-9</v>
      </c>
      <c r="AQ195" s="30">
        <f t="shared" si="121"/>
        <v>-7.1883620612582461E-3</v>
      </c>
      <c r="AR195" s="30">
        <f t="shared" si="122"/>
        <v>3.5668780795884612E-2</v>
      </c>
      <c r="AS195" s="30">
        <f t="shared" si="123"/>
        <v>-2.5741401088535816E-10</v>
      </c>
      <c r="AT195" s="30">
        <f t="shared" si="124"/>
        <v>-3.1968377255980787E-19</v>
      </c>
      <c r="AU195" s="30">
        <f t="shared" si="120"/>
        <v>8.2970044730298965E-9</v>
      </c>
    </row>
    <row r="196" spans="1:47" x14ac:dyDescent="0.3">
      <c r="A196" s="39">
        <v>273.05416666666861</v>
      </c>
      <c r="B196">
        <v>4</v>
      </c>
      <c r="C196">
        <v>7.95</v>
      </c>
      <c r="D196" s="39"/>
      <c r="E196" s="39"/>
      <c r="F196" s="39"/>
      <c r="G196" s="39">
        <v>273</v>
      </c>
      <c r="H196" s="40">
        <f t="shared" si="93"/>
        <v>0.04</v>
      </c>
      <c r="I196" s="41">
        <f t="shared" si="94"/>
        <v>7.95</v>
      </c>
      <c r="J196" s="39">
        <f t="shared" si="135"/>
        <v>649.12163090546278</v>
      </c>
      <c r="K196">
        <v>3.7999999999999999E-2</v>
      </c>
      <c r="L196">
        <v>8.01</v>
      </c>
      <c r="M196" s="29">
        <f t="shared" si="136"/>
        <v>6.4285714285714293E-2</v>
      </c>
      <c r="N196" s="29">
        <f t="shared" si="136"/>
        <v>5.7142857142857148E-2</v>
      </c>
      <c r="O196" s="29">
        <f t="shared" si="136"/>
        <v>4.9999999999999996E-2</v>
      </c>
      <c r="P196" s="29">
        <f t="shared" si="136"/>
        <v>4.2857142857142858E-2</v>
      </c>
      <c r="Q196" s="54">
        <v>0.04</v>
      </c>
      <c r="R196" s="54">
        <v>7.95</v>
      </c>
      <c r="S196" s="55">
        <f t="shared" si="96"/>
        <v>8.2247387125470315</v>
      </c>
      <c r="T196" s="55">
        <f t="shared" si="97"/>
        <v>8.1762383230839202</v>
      </c>
      <c r="U196" s="55">
        <f t="shared" si="98"/>
        <v>8.1201881876118254</v>
      </c>
      <c r="V196" s="55">
        <f t="shared" si="99"/>
        <v>8.0542198817252064</v>
      </c>
      <c r="W196" s="55">
        <f t="shared" si="100"/>
        <v>8.2999695547434058</v>
      </c>
      <c r="X196" s="41">
        <f t="shared" si="101"/>
        <v>8.2835083276479988</v>
      </c>
      <c r="Y196" s="41">
        <f t="shared" si="102"/>
        <v>8.2405469523357944</v>
      </c>
      <c r="Z196" s="41">
        <f t="shared" si="103"/>
        <v>8.1911841955905444</v>
      </c>
      <c r="AA196" s="41">
        <f t="shared" si="104"/>
        <v>8.1333587153211617</v>
      </c>
      <c r="AB196" s="30">
        <f t="shared" si="105"/>
        <v>-7.8494913103087302E-3</v>
      </c>
      <c r="AC196" s="30">
        <f t="shared" si="106"/>
        <v>5.6436222975405563E-2</v>
      </c>
      <c r="AD196" s="30">
        <f t="shared" si="107"/>
        <v>-2.7838627304804794E-10</v>
      </c>
      <c r="AE196" s="30">
        <f t="shared" si="108"/>
        <v>-3.4560407844303562E-19</v>
      </c>
      <c r="AF196" s="30">
        <f t="shared" si="109"/>
        <v>5.9602062349885236E-9</v>
      </c>
      <c r="AG196" s="30">
        <f t="shared" si="110"/>
        <v>-7.6315434171092475E-3</v>
      </c>
      <c r="AH196" s="30">
        <f t="shared" si="111"/>
        <v>4.9511313725747901E-2</v>
      </c>
      <c r="AI196" s="30">
        <f t="shared" si="112"/>
        <v>-2.7810550177234127E-10</v>
      </c>
      <c r="AJ196" s="30">
        <f t="shared" si="113"/>
        <v>-3.4560407844303562E-19</v>
      </c>
      <c r="AK196" s="30">
        <f t="shared" si="114"/>
        <v>6.6644095325910766E-9</v>
      </c>
      <c r="AL196" s="30">
        <f t="shared" si="115"/>
        <v>-7.3580188540207083E-3</v>
      </c>
      <c r="AM196" s="30">
        <f t="shared" si="116"/>
        <v>4.2641981145979287E-2</v>
      </c>
      <c r="AN196" s="30">
        <f t="shared" si="117"/>
        <v>-2.7775313387656538E-10</v>
      </c>
      <c r="AO196" s="30">
        <f t="shared" si="118"/>
        <v>-3.4560407844303562E-19</v>
      </c>
      <c r="AP196" s="30">
        <f t="shared" si="119"/>
        <v>7.5824894092603483E-9</v>
      </c>
      <c r="AQ196" s="30">
        <f t="shared" si="121"/>
        <v>-7.0038548795664096E-3</v>
      </c>
      <c r="AR196" s="30">
        <f t="shared" si="122"/>
        <v>3.5853287977576448E-2</v>
      </c>
      <c r="AS196" s="30">
        <f t="shared" si="123"/>
        <v>-2.7729688229524879E-10</v>
      </c>
      <c r="AT196" s="30">
        <f t="shared" si="124"/>
        <v>-3.4560407844303562E-19</v>
      </c>
      <c r="AU196" s="30">
        <f t="shared" si="120"/>
        <v>8.8263291342286028E-9</v>
      </c>
    </row>
    <row r="197" spans="1:47" x14ac:dyDescent="0.3">
      <c r="A197" s="39">
        <v>274.0444444444438</v>
      </c>
      <c r="B197">
        <v>4.2</v>
      </c>
      <c r="C197">
        <v>7.92</v>
      </c>
      <c r="D197" s="39"/>
      <c r="E197" s="39"/>
      <c r="F197" s="39"/>
      <c r="G197" s="39">
        <v>274</v>
      </c>
      <c r="H197" s="40">
        <f t="shared" si="93"/>
        <v>4.2000000000000003E-2</v>
      </c>
      <c r="I197" s="41">
        <f t="shared" si="94"/>
        <v>7.92</v>
      </c>
      <c r="J197" s="39">
        <f t="shared" si="135"/>
        <v>648.8712569036777</v>
      </c>
      <c r="K197">
        <v>3.3000000000000002E-2</v>
      </c>
      <c r="L197">
        <v>8.1</v>
      </c>
      <c r="M197" s="29">
        <f t="shared" si="136"/>
        <v>6.4285714285714293E-2</v>
      </c>
      <c r="N197" s="29">
        <f t="shared" si="136"/>
        <v>5.7142857142857148E-2</v>
      </c>
      <c r="O197" s="29">
        <f t="shared" si="136"/>
        <v>4.9999999999999996E-2</v>
      </c>
      <c r="P197" s="29">
        <f t="shared" si="136"/>
        <v>4.2857142857142858E-2</v>
      </c>
      <c r="Q197" s="54">
        <v>4.2000000000000003E-2</v>
      </c>
      <c r="R197" s="54">
        <v>7.92</v>
      </c>
      <c r="S197" s="55">
        <f t="shared" si="96"/>
        <v>8.2078547590223163</v>
      </c>
      <c r="T197" s="55">
        <f t="shared" si="97"/>
        <v>8.1592924657542216</v>
      </c>
      <c r="U197" s="55">
        <f t="shared" si="98"/>
        <v>8.1032309927756945</v>
      </c>
      <c r="V197" s="55">
        <f t="shared" si="99"/>
        <v>8.0373485936304085</v>
      </c>
      <c r="W197" s="55">
        <f t="shared" si="100"/>
        <v>8.2823293225892503</v>
      </c>
      <c r="X197" s="41">
        <f t="shared" si="101"/>
        <v>8.2657789672850885</v>
      </c>
      <c r="Y197" s="41">
        <f t="shared" si="102"/>
        <v>8.222590591174523</v>
      </c>
      <c r="Z197" s="41">
        <f t="shared" si="103"/>
        <v>8.1729776885258989</v>
      </c>
      <c r="AA197" s="41">
        <f t="shared" si="104"/>
        <v>8.1148746960757361</v>
      </c>
      <c r="AB197" s="30">
        <f t="shared" si="105"/>
        <v>-7.7617328189222056E-3</v>
      </c>
      <c r="AC197" s="30">
        <f t="shared" si="106"/>
        <v>5.6523981466792085E-2</v>
      </c>
      <c r="AD197" s="30">
        <f t="shared" si="107"/>
        <v>-2.9168692668018819E-10</v>
      </c>
      <c r="AE197" s="30">
        <f t="shared" si="108"/>
        <v>-3.6288428236518742E-19</v>
      </c>
      <c r="AF197" s="30">
        <f t="shared" si="109"/>
        <v>6.1964826921995426E-9</v>
      </c>
      <c r="AG197" s="30">
        <f t="shared" si="110"/>
        <v>-7.5349896674205474E-3</v>
      </c>
      <c r="AH197" s="30">
        <f t="shared" si="111"/>
        <v>4.96078674754366E-2</v>
      </c>
      <c r="AI197" s="30">
        <f t="shared" si="112"/>
        <v>-2.9139482491691669E-10</v>
      </c>
      <c r="AJ197" s="30">
        <f t="shared" si="113"/>
        <v>-3.6288428236518742E-19</v>
      </c>
      <c r="AK197" s="30">
        <f t="shared" si="114"/>
        <v>6.9295899135856969E-9</v>
      </c>
      <c r="AL197" s="30">
        <f t="shared" si="115"/>
        <v>-7.2505585458314927E-3</v>
      </c>
      <c r="AM197" s="30">
        <f t="shared" si="116"/>
        <v>4.2749441454168501E-2</v>
      </c>
      <c r="AN197" s="30">
        <f t="shared" si="117"/>
        <v>-2.9102840665204202E-10</v>
      </c>
      <c r="AO197" s="30">
        <f t="shared" si="118"/>
        <v>-3.6288428236518742E-19</v>
      </c>
      <c r="AP197" s="30">
        <f t="shared" si="119"/>
        <v>7.8844064985074355E-9</v>
      </c>
      <c r="AQ197" s="30">
        <f t="shared" si="121"/>
        <v>-6.8825244938539327E-3</v>
      </c>
      <c r="AR197" s="30">
        <f t="shared" si="122"/>
        <v>3.5974618363288927E-2</v>
      </c>
      <c r="AS197" s="30">
        <f t="shared" si="123"/>
        <v>-2.9055428694957413E-10</v>
      </c>
      <c r="AT197" s="30">
        <f t="shared" si="124"/>
        <v>-3.6288428236518742E-19</v>
      </c>
      <c r="AU197" s="30">
        <f t="shared" si="120"/>
        <v>9.1759577742492425E-9</v>
      </c>
    </row>
    <row r="198" spans="1:47" x14ac:dyDescent="0.3">
      <c r="A198" s="39">
        <v>275.03125</v>
      </c>
      <c r="B198">
        <v>4.7</v>
      </c>
      <c r="C198">
        <v>7.88</v>
      </c>
      <c r="D198" s="39"/>
      <c r="E198" s="39"/>
      <c r="F198" s="39"/>
      <c r="G198" s="39">
        <v>275</v>
      </c>
      <c r="H198" s="40">
        <f t="shared" ref="H198:H261" si="137">B198/100</f>
        <v>4.7E-2</v>
      </c>
      <c r="I198" s="41">
        <f t="shared" ref="I198:I261" si="138">C198</f>
        <v>7.88</v>
      </c>
      <c r="J198" s="39">
        <f t="shared" si="135"/>
        <v>648.62088290189251</v>
      </c>
      <c r="K198">
        <v>2.8000000000000001E-2</v>
      </c>
      <c r="L198">
        <v>8.1199999999999992</v>
      </c>
      <c r="M198" s="29">
        <f t="shared" si="136"/>
        <v>6.4285714285714293E-2</v>
      </c>
      <c r="N198" s="29">
        <f t="shared" si="136"/>
        <v>5.7142857142857148E-2</v>
      </c>
      <c r="O198" s="29">
        <f t="shared" si="136"/>
        <v>4.9999999999999996E-2</v>
      </c>
      <c r="P198" s="29">
        <f t="shared" si="136"/>
        <v>4.2857142857142858E-2</v>
      </c>
      <c r="Q198" s="54">
        <v>4.7E-2</v>
      </c>
      <c r="R198" s="54">
        <v>7.88</v>
      </c>
      <c r="S198" s="55">
        <f t="shared" ref="S198:S261" si="139">-LOG10(AF198)</f>
        <v>8.1686336695030626</v>
      </c>
      <c r="T198" s="55">
        <f t="shared" ref="T198:T261" si="140">-LOG10(AK198)</f>
        <v>8.1199604368670251</v>
      </c>
      <c r="U198" s="55">
        <f t="shared" ref="U198:U261" si="141">-LOG10(AP198)</f>
        <v>8.0639160735371576</v>
      </c>
      <c r="V198" s="55">
        <f t="shared" ref="V198:V261" si="142">-LOG10(AU198)</f>
        <v>7.998291119564457</v>
      </c>
      <c r="W198" s="55">
        <f t="shared" ref="W198:W261" si="143">-LOG10(($S$1*Q198+($S$1*$S$1*Q198*Q198+4*$S$1*Q198*10^(-8.89))^0.5)/2)</f>
        <v>8.2413002423015893</v>
      </c>
      <c r="X198" s="41">
        <f t="shared" ref="X198:X261" si="144">-LOG10(($BE$15*$Q198+(($BE$15*$Q198)^2-4*$M198*(-$BE$15*$Q198*10^(-8.89)))^0.5)/(2*$M198))</f>
        <v>8.2245475161970383</v>
      </c>
      <c r="Y198" s="41">
        <f t="shared" ref="Y198:Y261" si="145">-LOG10(($BE$15*$Q198+(($BE$15*$Q198)^2-4*$N198*(-$BE$15*$Q198*10^(-8.89)))^0.5)/(2*$N198))</f>
        <v>8.1808449811551629</v>
      </c>
      <c r="Z198" s="41">
        <f t="shared" ref="Z198:Z261" si="146">-LOG10(($BE$15*$Q198+(($BE$15*$Q198)^2-4*$O198*(-$BE$15*$Q198*10^(-8.89)))^0.5)/(2*$O198))</f>
        <v>8.1306676338061372</v>
      </c>
      <c r="AA198" s="41">
        <f t="shared" ref="AA198:AA261" si="147">-LOG10(($BE$15*$Q198+(($BE$15*$Q198)^2-4*$P198*(-$BE$15*$Q198*10^(-8.89)))^0.5)/(2*$P198))</f>
        <v>8.0719411376996604</v>
      </c>
      <c r="AB198" s="30">
        <f t="shared" ref="AB198:AB261" si="148">$AZ$10*(1/($AY$4/10^(-X198)+1)-1/($AY$4/10^(-$AX$16)+1))</f>
        <v>-7.5456731725893917E-3</v>
      </c>
      <c r="AC198" s="30">
        <f t="shared" ref="AC198:AC261" si="149">M198+AB198</f>
        <v>5.6740041113124903E-2</v>
      </c>
      <c r="AD198" s="30">
        <f t="shared" ref="AD198:AD261" si="150">AB198*10^(-8.89)-$BE$15*Q198</f>
        <v>-3.2494285911097641E-10</v>
      </c>
      <c r="AE198" s="30">
        <f t="shared" ref="AE198:AE261" si="151">-$BE$15*Q198*10^(-8.89)</f>
        <v>-4.0608479217056683E-19</v>
      </c>
      <c r="AF198" s="30">
        <f t="shared" ref="AF198:AF261" si="152">(-AD198+(AD198*AD198-4*AC198*AE198)^0.5)/(2*AC198)</f>
        <v>6.7821334420184353E-9</v>
      </c>
      <c r="AG198" s="30">
        <f t="shared" ref="AG198:AG261" si="153">$AZ$10*(1/($AY$4/10^(-Y198)+1)-1/($AY$4/10^(-$AX$16)+1))</f>
        <v>-7.2974406603285684E-3</v>
      </c>
      <c r="AH198" s="30">
        <f t="shared" ref="AH198:AH261" si="154">N198+AG198</f>
        <v>4.9845416482528576E-2</v>
      </c>
      <c r="AI198" s="30">
        <f t="shared" ref="AI198:AI261" si="155">AG198*10^(-8.89)-$BE$15*Q198</f>
        <v>-3.2462307368834075E-10</v>
      </c>
      <c r="AJ198" s="30">
        <f t="shared" ref="AJ198:AJ261" si="156">-$BE$15*Q198*10^(-8.89)</f>
        <v>-4.0608479217056683E-19</v>
      </c>
      <c r="AK198" s="30">
        <f t="shared" ref="AK198:AK261" si="157">(-AI198+(AI198*AI198-4*AH198*AJ198)^0.5)/(2*AH198)</f>
        <v>7.5864668268253771E-9</v>
      </c>
      <c r="AL198" s="30">
        <f t="shared" ref="AL198:AL261" si="158">$AZ$10*(1/($AY$4/10^(-Z198)+1)-1/($AY$4/10^(-$AX$16)+1))</f>
        <v>-6.9864414862585295E-3</v>
      </c>
      <c r="AM198" s="30">
        <f t="shared" ref="AM198:AM261" si="159">O198+AL198</f>
        <v>4.3013558513741466E-2</v>
      </c>
      <c r="AN198" s="30">
        <f t="shared" ref="AN198:AN261" si="160">AL198*10^(-8.89)-$BE$15*Q198</f>
        <v>-3.2422242914176807E-10</v>
      </c>
      <c r="AO198" s="30">
        <f t="shared" ref="AO198:AO261" si="161">-$BE$15*Q198*10^(-8.89)</f>
        <v>-4.0608479217056683E-19</v>
      </c>
      <c r="AP198" s="30">
        <f t="shared" ref="AP198:AP261" si="162">(-AN198+(AN198*AN198-4*AM198*AO198)^0.5)/(2*AM198)</f>
        <v>8.6314533260685823E-9</v>
      </c>
      <c r="AQ198" s="30">
        <f t="shared" si="121"/>
        <v>-6.5847540952510691E-3</v>
      </c>
      <c r="AR198" s="30">
        <f t="shared" si="122"/>
        <v>3.6272388761891788E-2</v>
      </c>
      <c r="AS198" s="30">
        <f t="shared" si="123"/>
        <v>-3.2370495554038192E-10</v>
      </c>
      <c r="AT198" s="30">
        <f t="shared" si="124"/>
        <v>-4.0608479217056683E-19</v>
      </c>
      <c r="AU198" s="30">
        <f t="shared" ref="AU198:AU261" si="163">(-AS198+(AS198*AS198-4*AR198*AT198)^0.5)/(2*AR198)</f>
        <v>1.0039425942736473E-8</v>
      </c>
    </row>
    <row r="199" spans="1:47" x14ac:dyDescent="0.3">
      <c r="A199" s="39">
        <v>276.05000000000291</v>
      </c>
      <c r="B199">
        <v>4.5999999999999996</v>
      </c>
      <c r="C199">
        <v>7.87</v>
      </c>
      <c r="D199" s="39">
        <v>146.19999999999999</v>
      </c>
      <c r="E199" s="39"/>
      <c r="F199" s="39"/>
      <c r="G199" s="39">
        <v>276</v>
      </c>
      <c r="H199" s="40">
        <f t="shared" si="137"/>
        <v>4.5999999999999999E-2</v>
      </c>
      <c r="I199" s="41">
        <f t="shared" si="138"/>
        <v>7.87</v>
      </c>
      <c r="J199" s="39">
        <f t="shared" si="135"/>
        <v>648.37050890010744</v>
      </c>
      <c r="K199">
        <v>2.9000000000000001E-2</v>
      </c>
      <c r="L199">
        <v>8.11</v>
      </c>
      <c r="M199" s="29">
        <f t="shared" si="136"/>
        <v>6.4285714285714293E-2</v>
      </c>
      <c r="N199" s="29">
        <f t="shared" si="136"/>
        <v>5.7142857142857148E-2</v>
      </c>
      <c r="O199" s="29">
        <f t="shared" si="136"/>
        <v>4.9999999999999996E-2</v>
      </c>
      <c r="P199" s="29">
        <f t="shared" si="136"/>
        <v>4.2857142857142858E-2</v>
      </c>
      <c r="Q199" s="54">
        <v>4.5999999999999999E-2</v>
      </c>
      <c r="R199" s="54">
        <v>7.87</v>
      </c>
      <c r="S199" s="55">
        <f t="shared" si="139"/>
        <v>8.1761641125773963</v>
      </c>
      <c r="T199" s="55">
        <f t="shared" si="140"/>
        <v>8.1275085402965299</v>
      </c>
      <c r="U199" s="55">
        <f t="shared" si="141"/>
        <v>8.0714561186495786</v>
      </c>
      <c r="V199" s="55">
        <f t="shared" si="142"/>
        <v>8.0057754390079179</v>
      </c>
      <c r="W199" s="55">
        <f t="shared" si="143"/>
        <v>8.2491838945251423</v>
      </c>
      <c r="X199" s="41">
        <f t="shared" si="144"/>
        <v>8.2324695005502075</v>
      </c>
      <c r="Y199" s="41">
        <f t="shared" si="145"/>
        <v>8.1888642194972086</v>
      </c>
      <c r="Z199" s="41">
        <f t="shared" si="146"/>
        <v>8.1387934083791045</v>
      </c>
      <c r="AA199" s="41">
        <f t="shared" si="147"/>
        <v>8.0801843079501321</v>
      </c>
      <c r="AB199" s="30">
        <f t="shared" si="148"/>
        <v>-7.5885182664738923E-3</v>
      </c>
      <c r="AC199" s="30">
        <f t="shared" si="149"/>
        <v>5.6697196019240399E-2</v>
      </c>
      <c r="AD199" s="30">
        <f t="shared" si="150"/>
        <v>-3.1829120004930225E-10</v>
      </c>
      <c r="AE199" s="30">
        <f t="shared" si="151"/>
        <v>-3.9744469020949088E-19</v>
      </c>
      <c r="AF199" s="30">
        <f t="shared" si="152"/>
        <v>6.6655484175760775E-9</v>
      </c>
      <c r="AG199" s="30">
        <f t="shared" si="153"/>
        <v>-7.3445274411684663E-3</v>
      </c>
      <c r="AH199" s="30">
        <f t="shared" si="154"/>
        <v>4.9798329701688682E-2</v>
      </c>
      <c r="AI199" s="30">
        <f t="shared" si="155"/>
        <v>-3.179768789779853E-10</v>
      </c>
      <c r="AJ199" s="30">
        <f t="shared" si="156"/>
        <v>-3.9744469020949088E-19</v>
      </c>
      <c r="AK199" s="30">
        <f t="shared" si="157"/>
        <v>7.4557521032643668E-9</v>
      </c>
      <c r="AL199" s="30">
        <f t="shared" si="158"/>
        <v>-7.0387633032210958E-3</v>
      </c>
      <c r="AM199" s="30">
        <f t="shared" si="159"/>
        <v>4.2961236696778898E-2</v>
      </c>
      <c r="AN199" s="30">
        <f t="shared" si="160"/>
        <v>-3.1758297846435077E-10</v>
      </c>
      <c r="AO199" s="30">
        <f t="shared" si="161"/>
        <v>-3.9744469020949088E-19</v>
      </c>
      <c r="AP199" s="30">
        <f t="shared" si="162"/>
        <v>8.4828908971291346E-9</v>
      </c>
      <c r="AQ199" s="30">
        <f t="shared" ref="AQ199:AQ262" si="164">$AZ$10*(1/($AY$4/10^(-AA199)+1)-1/($AY$4/10^(-$AX$16)+1))</f>
        <v>-6.6436918325090749E-3</v>
      </c>
      <c r="AR199" s="30">
        <f t="shared" ref="AR199:AR262" si="165">P199+AQ199</f>
        <v>3.6213451024633782E-2</v>
      </c>
      <c r="AS199" s="30">
        <f t="shared" ref="AS199:AS262" si="166">AQ199*10^(-8.89)-$BE$15*Q199</f>
        <v>-3.1707402781931924E-10</v>
      </c>
      <c r="AT199" s="30">
        <f t="shared" ref="AT199:AT262" si="167">-$BE$15*Q199*10^(-8.89)</f>
        <v>-3.9744469020949088E-19</v>
      </c>
      <c r="AU199" s="30">
        <f t="shared" si="163"/>
        <v>9.8678959381646206E-9</v>
      </c>
    </row>
    <row r="200" spans="1:47" x14ac:dyDescent="0.3">
      <c r="A200" s="39">
        <v>277.05625000000146</v>
      </c>
      <c r="B200">
        <v>4.3</v>
      </c>
      <c r="C200">
        <v>7.92</v>
      </c>
      <c r="D200" s="39"/>
      <c r="E200" s="39"/>
      <c r="F200" s="39"/>
      <c r="G200" s="39">
        <v>277</v>
      </c>
      <c r="H200" s="40">
        <f t="shared" si="137"/>
        <v>4.2999999999999997E-2</v>
      </c>
      <c r="I200" s="41">
        <f t="shared" si="138"/>
        <v>7.92</v>
      </c>
      <c r="J200" s="39">
        <f t="shared" si="135"/>
        <v>648.12013489832236</v>
      </c>
      <c r="K200">
        <v>2.9000000000000001E-2</v>
      </c>
      <c r="L200">
        <v>8.09</v>
      </c>
      <c r="M200" s="29">
        <f t="shared" si="136"/>
        <v>6.4285714285714293E-2</v>
      </c>
      <c r="N200" s="29">
        <f t="shared" si="136"/>
        <v>5.7142857142857148E-2</v>
      </c>
      <c r="O200" s="29">
        <f t="shared" si="136"/>
        <v>4.9999999999999996E-2</v>
      </c>
      <c r="P200" s="29">
        <f t="shared" si="136"/>
        <v>4.2857142857142858E-2</v>
      </c>
      <c r="Q200" s="54">
        <v>4.2999999999999997E-2</v>
      </c>
      <c r="R200" s="54">
        <v>7.92</v>
      </c>
      <c r="S200" s="55">
        <f t="shared" si="139"/>
        <v>8.1996835438293409</v>
      </c>
      <c r="T200" s="55">
        <f t="shared" si="140"/>
        <v>8.1510943057425607</v>
      </c>
      <c r="U200" s="55">
        <f t="shared" si="141"/>
        <v>8.0950313523621666</v>
      </c>
      <c r="V200" s="55">
        <f t="shared" si="142"/>
        <v>8.0291959014674923</v>
      </c>
      <c r="W200" s="55">
        <f t="shared" si="143"/>
        <v>8.2737876260715879</v>
      </c>
      <c r="X200" s="41">
        <f t="shared" si="144"/>
        <v>8.2571945615172897</v>
      </c>
      <c r="Y200" s="41">
        <f t="shared" si="145"/>
        <v>8.2138975286217359</v>
      </c>
      <c r="Z200" s="41">
        <f t="shared" si="146"/>
        <v>8.1641650940432022</v>
      </c>
      <c r="AA200" s="41">
        <f t="shared" si="147"/>
        <v>8.1059297502746031</v>
      </c>
      <c r="AB200" s="30">
        <f t="shared" si="148"/>
        <v>-7.7181471346189955E-3</v>
      </c>
      <c r="AC200" s="30">
        <f t="shared" si="149"/>
        <v>5.6567567151095295E-2</v>
      </c>
      <c r="AD200" s="30">
        <f t="shared" si="150"/>
        <v>-2.9833763167658743E-10</v>
      </c>
      <c r="AE200" s="30">
        <f t="shared" si="151"/>
        <v>-3.7152438432626327E-19</v>
      </c>
      <c r="AF200" s="30">
        <f t="shared" si="152"/>
        <v>6.3141726998627359E-9</v>
      </c>
      <c r="AG200" s="30">
        <f t="shared" si="153"/>
        <v>-7.4870495224820385E-3</v>
      </c>
      <c r="AH200" s="30">
        <f t="shared" si="154"/>
        <v>4.9655807620375109E-2</v>
      </c>
      <c r="AI200" s="30">
        <f t="shared" si="155"/>
        <v>-2.9803992028135462E-10</v>
      </c>
      <c r="AJ200" s="30">
        <f t="shared" si="156"/>
        <v>-3.7152438432626327E-19</v>
      </c>
      <c r="AK200" s="30">
        <f t="shared" si="157"/>
        <v>7.0616419617834863E-9</v>
      </c>
      <c r="AL200" s="30">
        <f t="shared" si="158"/>
        <v>-7.19722560450983E-3</v>
      </c>
      <c r="AM200" s="30">
        <f t="shared" si="159"/>
        <v>4.2802774395490163E-2</v>
      </c>
      <c r="AN200" s="30">
        <f t="shared" si="160"/>
        <v>-2.9766655474895697E-10</v>
      </c>
      <c r="AO200" s="30">
        <f t="shared" si="161"/>
        <v>-3.7152438432626327E-19</v>
      </c>
      <c r="AP200" s="30">
        <f t="shared" si="162"/>
        <v>8.0346811653800923E-9</v>
      </c>
      <c r="AQ200" s="30">
        <f t="shared" si="164"/>
        <v>-6.8223451278403907E-3</v>
      </c>
      <c r="AR200" s="30">
        <f t="shared" si="165"/>
        <v>3.6034797729302466E-2</v>
      </c>
      <c r="AS200" s="30">
        <f t="shared" si="166"/>
        <v>-2.9718361514294909E-10</v>
      </c>
      <c r="AT200" s="30">
        <f t="shared" si="167"/>
        <v>-3.7152438432626327E-19</v>
      </c>
      <c r="AU200" s="30">
        <f t="shared" si="163"/>
        <v>9.3498382669489753E-9</v>
      </c>
    </row>
    <row r="201" spans="1:47" x14ac:dyDescent="0.3">
      <c r="A201" s="39">
        <v>278.06111111111386</v>
      </c>
      <c r="B201">
        <v>4.9000000000000004</v>
      </c>
      <c r="C201">
        <v>7.94</v>
      </c>
      <c r="D201" s="39"/>
      <c r="E201" s="39"/>
      <c r="F201" s="39"/>
      <c r="G201" s="39">
        <v>278</v>
      </c>
      <c r="H201" s="40">
        <f t="shared" si="137"/>
        <v>4.9000000000000002E-2</v>
      </c>
      <c r="I201" s="41">
        <f t="shared" si="138"/>
        <v>7.94</v>
      </c>
      <c r="J201" s="39">
        <f t="shared" si="135"/>
        <v>647.86976089653729</v>
      </c>
      <c r="K201">
        <v>3.1E-2</v>
      </c>
      <c r="L201">
        <v>8.09</v>
      </c>
      <c r="M201" s="29">
        <f t="shared" si="136"/>
        <v>6.4285714285714293E-2</v>
      </c>
      <c r="N201" s="29">
        <f t="shared" si="136"/>
        <v>5.7142857142857148E-2</v>
      </c>
      <c r="O201" s="29">
        <f t="shared" si="136"/>
        <v>4.9999999999999996E-2</v>
      </c>
      <c r="P201" s="29">
        <f t="shared" si="136"/>
        <v>4.2857142857142858E-2</v>
      </c>
      <c r="Q201" s="54">
        <v>4.9000000000000002E-2</v>
      </c>
      <c r="R201" s="54">
        <v>7.94</v>
      </c>
      <c r="S201" s="55">
        <f t="shared" si="139"/>
        <v>8.1540012365859305</v>
      </c>
      <c r="T201" s="55">
        <f t="shared" si="140"/>
        <v>8.105298737946006</v>
      </c>
      <c r="U201" s="55">
        <f t="shared" si="141"/>
        <v>8.0492765957329748</v>
      </c>
      <c r="V201" s="55">
        <f t="shared" si="142"/>
        <v>7.9837684826040833</v>
      </c>
      <c r="W201" s="55">
        <f t="shared" si="143"/>
        <v>8.2259724589671048</v>
      </c>
      <c r="X201" s="41">
        <f t="shared" si="144"/>
        <v>8.2091459831668683</v>
      </c>
      <c r="Y201" s="41">
        <f t="shared" si="145"/>
        <v>8.1652565149227492</v>
      </c>
      <c r="Z201" s="41">
        <f t="shared" si="146"/>
        <v>8.1148746960757361</v>
      </c>
      <c r="AA201" s="41">
        <f t="shared" si="147"/>
        <v>8.0559232640726002</v>
      </c>
      <c r="AB201" s="30">
        <f t="shared" si="148"/>
        <v>-7.4605109632063429E-3</v>
      </c>
      <c r="AC201" s="30">
        <f t="shared" si="149"/>
        <v>5.6825203322507949E-2</v>
      </c>
      <c r="AD201" s="30">
        <f t="shared" si="150"/>
        <v>-3.382468574022437E-10</v>
      </c>
      <c r="AE201" s="30">
        <f t="shared" si="151"/>
        <v>-4.2336499609271863E-19</v>
      </c>
      <c r="AF201" s="30">
        <f t="shared" si="152"/>
        <v>7.0145330113804761E-9</v>
      </c>
      <c r="AG201" s="30">
        <f t="shared" si="153"/>
        <v>-7.2038779788848447E-3</v>
      </c>
      <c r="AH201" s="30">
        <f t="shared" si="154"/>
        <v>4.9938979163972302E-2</v>
      </c>
      <c r="AI201" s="30">
        <f t="shared" si="155"/>
        <v>-3.3791625007524185E-10</v>
      </c>
      <c r="AJ201" s="30">
        <f t="shared" si="156"/>
        <v>-4.2336499609271863E-19</v>
      </c>
      <c r="AK201" s="30">
        <f t="shared" si="157"/>
        <v>7.846956806645958E-9</v>
      </c>
      <c r="AL201" s="30">
        <f t="shared" si="158"/>
        <v>-6.8825244938539327E-3</v>
      </c>
      <c r="AM201" s="30">
        <f t="shared" si="159"/>
        <v>4.3117475506146065E-2</v>
      </c>
      <c r="AN201" s="30">
        <f t="shared" si="160"/>
        <v>-3.3750226659221575E-10</v>
      </c>
      <c r="AO201" s="30">
        <f t="shared" si="161"/>
        <v>-4.2336499609271863E-19</v>
      </c>
      <c r="AP201" s="30">
        <f t="shared" si="162"/>
        <v>8.9273673181539285E-9</v>
      </c>
      <c r="AQ201" s="30">
        <f t="shared" si="164"/>
        <v>-6.4677739052758981E-3</v>
      </c>
      <c r="AR201" s="30">
        <f t="shared" si="165"/>
        <v>3.6389368951866959E-2</v>
      </c>
      <c r="AS201" s="30">
        <f t="shared" si="166"/>
        <v>-3.3696796433241562E-10</v>
      </c>
      <c r="AT201" s="30">
        <f t="shared" si="167"/>
        <v>-4.2336499609271863E-19</v>
      </c>
      <c r="AU201" s="30">
        <f t="shared" si="163"/>
        <v>1.0380816577400405E-8</v>
      </c>
    </row>
    <row r="202" spans="1:47" x14ac:dyDescent="0.3">
      <c r="A202" s="39">
        <v>279.05902777778101</v>
      </c>
      <c r="B202">
        <v>5.0999999999999996</v>
      </c>
      <c r="C202">
        <v>7.88</v>
      </c>
      <c r="D202" s="39">
        <v>166.3</v>
      </c>
      <c r="E202" s="39"/>
      <c r="F202" s="39"/>
      <c r="G202" s="39">
        <v>279</v>
      </c>
      <c r="H202" s="40">
        <f t="shared" si="137"/>
        <v>5.0999999999999997E-2</v>
      </c>
      <c r="I202" s="41">
        <f t="shared" si="138"/>
        <v>7.88</v>
      </c>
      <c r="J202" s="39">
        <f t="shared" si="135"/>
        <v>647.6193868947521</v>
      </c>
      <c r="K202">
        <v>3.7999999999999999E-2</v>
      </c>
      <c r="L202">
        <v>8.0399999999999991</v>
      </c>
      <c r="M202" s="29">
        <f t="shared" si="136"/>
        <v>6.4285714285714293E-2</v>
      </c>
      <c r="N202" s="29">
        <f t="shared" si="136"/>
        <v>5.7142857142857148E-2</v>
      </c>
      <c r="O202" s="29">
        <f t="shared" si="136"/>
        <v>4.9999999999999996E-2</v>
      </c>
      <c r="P202" s="29">
        <f t="shared" si="136"/>
        <v>4.2857142857142858E-2</v>
      </c>
      <c r="Q202" s="54">
        <v>5.0999999999999997E-2</v>
      </c>
      <c r="R202" s="54">
        <v>7.88</v>
      </c>
      <c r="S202" s="55">
        <f t="shared" si="139"/>
        <v>8.1399049795273353</v>
      </c>
      <c r="T202" s="55">
        <f t="shared" si="140"/>
        <v>8.0911806711161081</v>
      </c>
      <c r="U202" s="55">
        <f t="shared" si="141"/>
        <v>8.0351881823932896</v>
      </c>
      <c r="V202" s="55">
        <f t="shared" si="142"/>
        <v>7.9698033020940908</v>
      </c>
      <c r="W202" s="55">
        <f t="shared" si="143"/>
        <v>8.2111944231006984</v>
      </c>
      <c r="X202" s="41">
        <f t="shared" si="144"/>
        <v>8.1942978339169734</v>
      </c>
      <c r="Y202" s="41">
        <f t="shared" si="145"/>
        <v>8.1502308707135995</v>
      </c>
      <c r="Z202" s="41">
        <f t="shared" si="146"/>
        <v>8.0996552754409823</v>
      </c>
      <c r="AA202" s="41">
        <f t="shared" si="147"/>
        <v>8.0404911336780938</v>
      </c>
      <c r="AB202" s="30">
        <f t="shared" si="148"/>
        <v>-7.3760339460636161E-3</v>
      </c>
      <c r="AC202" s="30">
        <f t="shared" si="149"/>
        <v>5.690968033965068E-2</v>
      </c>
      <c r="AD202" s="30">
        <f t="shared" si="150"/>
        <v>-3.5155173839210734E-10</v>
      </c>
      <c r="AE202" s="30">
        <f t="shared" si="151"/>
        <v>-4.4064520001487033E-19</v>
      </c>
      <c r="AF202" s="30">
        <f t="shared" si="152"/>
        <v>7.245944787327089E-9</v>
      </c>
      <c r="AG202" s="30">
        <f t="shared" si="153"/>
        <v>-7.111109758814663E-3</v>
      </c>
      <c r="AH202" s="30">
        <f t="shared" si="154"/>
        <v>5.0031747384042487E-2</v>
      </c>
      <c r="AI202" s="30">
        <f t="shared" si="155"/>
        <v>-3.5121044992665122E-10</v>
      </c>
      <c r="AJ202" s="30">
        <f t="shared" si="156"/>
        <v>-4.4064520001487033E-19</v>
      </c>
      <c r="AK202" s="30">
        <f t="shared" si="157"/>
        <v>8.1062375960712457E-9</v>
      </c>
      <c r="AL202" s="30">
        <f t="shared" si="158"/>
        <v>-6.7795543618408482E-3</v>
      </c>
      <c r="AM202" s="30">
        <f t="shared" si="159"/>
        <v>4.3220445638159147E-2</v>
      </c>
      <c r="AN202" s="30">
        <f t="shared" si="160"/>
        <v>-3.5078332383513829E-10</v>
      </c>
      <c r="AO202" s="30">
        <f t="shared" si="161"/>
        <v>-4.4064520001487033E-19</v>
      </c>
      <c r="AP202" s="30">
        <f t="shared" si="162"/>
        <v>9.2217175804010712E-9</v>
      </c>
      <c r="AQ202" s="30">
        <f t="shared" si="164"/>
        <v>-6.3519621933587735E-3</v>
      </c>
      <c r="AR202" s="30">
        <f t="shared" si="165"/>
        <v>3.6505180663784081E-2</v>
      </c>
      <c r="AS202" s="30">
        <f t="shared" si="166"/>
        <v>-3.5023247841578377E-10</v>
      </c>
      <c r="AT202" s="30">
        <f t="shared" si="167"/>
        <v>-4.4064520001487033E-19</v>
      </c>
      <c r="AU202" s="30">
        <f t="shared" si="163"/>
        <v>1.072004720891693E-8</v>
      </c>
    </row>
    <row r="203" spans="1:47" x14ac:dyDescent="0.3">
      <c r="A203" s="39">
        <v>280.0583333333343</v>
      </c>
      <c r="B203">
        <v>4.8</v>
      </c>
      <c r="C203">
        <v>7.87</v>
      </c>
      <c r="D203" s="39"/>
      <c r="E203" s="39">
        <v>648.72355935483859</v>
      </c>
      <c r="F203" s="39">
        <v>646.01446643109534</v>
      </c>
      <c r="G203" s="39">
        <v>280</v>
      </c>
      <c r="H203" s="40">
        <f t="shared" si="137"/>
        <v>4.8000000000000001E-2</v>
      </c>
      <c r="I203" s="41">
        <f t="shared" si="138"/>
        <v>7.87</v>
      </c>
      <c r="J203" s="42">
        <f>AVERAGE(E203:F203)</f>
        <v>647.36901289296702</v>
      </c>
      <c r="K203">
        <v>3.4000000000000002E-2</v>
      </c>
      <c r="L203">
        <v>7.98</v>
      </c>
      <c r="M203" s="29">
        <f t="shared" si="136"/>
        <v>6.4285714285714293E-2</v>
      </c>
      <c r="N203" s="29">
        <f t="shared" si="136"/>
        <v>5.7142857142857148E-2</v>
      </c>
      <c r="O203" s="29">
        <f t="shared" si="136"/>
        <v>4.9999999999999996E-2</v>
      </c>
      <c r="P203" s="29">
        <f t="shared" si="136"/>
        <v>4.2857142857142858E-2</v>
      </c>
      <c r="Q203" s="54">
        <v>4.8000000000000001E-2</v>
      </c>
      <c r="R203" s="54">
        <v>7.87</v>
      </c>
      <c r="S203" s="55">
        <f t="shared" si="139"/>
        <v>8.1612478758673497</v>
      </c>
      <c r="T203" s="55">
        <f t="shared" si="140"/>
        <v>8.1125590332427677</v>
      </c>
      <c r="U203" s="55">
        <f t="shared" si="141"/>
        <v>8.0565247999692922</v>
      </c>
      <c r="V203" s="55">
        <f t="shared" si="142"/>
        <v>7.990957409773082</v>
      </c>
      <c r="W203" s="55">
        <f t="shared" si="143"/>
        <v>8.2335649918505727</v>
      </c>
      <c r="X203" s="41">
        <f t="shared" si="144"/>
        <v>8.2167749181504028</v>
      </c>
      <c r="Y203" s="41">
        <f t="shared" si="145"/>
        <v>8.1729776885258989</v>
      </c>
      <c r="Z203" s="41">
        <f t="shared" si="146"/>
        <v>8.1226967122609661</v>
      </c>
      <c r="AA203" s="41">
        <f t="shared" si="147"/>
        <v>8.0638561533985822</v>
      </c>
      <c r="AB203" s="30">
        <f t="shared" si="148"/>
        <v>-7.5030050471128961E-3</v>
      </c>
      <c r="AC203" s="30">
        <f t="shared" si="149"/>
        <v>5.6782709238601396E-2</v>
      </c>
      <c r="AD203" s="30">
        <f t="shared" si="150"/>
        <v>-3.3159474615212283E-10</v>
      </c>
      <c r="AE203" s="30">
        <f t="shared" si="151"/>
        <v>-4.1472489413164273E-19</v>
      </c>
      <c r="AF203" s="30">
        <f t="shared" si="152"/>
        <v>6.8984595823517477E-9</v>
      </c>
      <c r="AG203" s="30">
        <f t="shared" si="153"/>
        <v>-7.2505585458314927E-3</v>
      </c>
      <c r="AH203" s="30">
        <f t="shared" si="154"/>
        <v>4.9892298597025653E-2</v>
      </c>
      <c r="AI203" s="30">
        <f t="shared" si="155"/>
        <v>-3.3126953206002053E-10</v>
      </c>
      <c r="AJ203" s="30">
        <f t="shared" si="156"/>
        <v>-4.1472489413164273E-19</v>
      </c>
      <c r="AK203" s="30">
        <f t="shared" si="157"/>
        <v>7.7168661381584977E-9</v>
      </c>
      <c r="AL203" s="30">
        <f t="shared" si="158"/>
        <v>-6.9343630209814126E-3</v>
      </c>
      <c r="AM203" s="30">
        <f t="shared" si="159"/>
        <v>4.3065636979018586E-2</v>
      </c>
      <c r="AN203" s="30">
        <f t="shared" si="160"/>
        <v>-3.3086219331688504E-10</v>
      </c>
      <c r="AO203" s="30">
        <f t="shared" si="161"/>
        <v>-4.1472489413164273E-19</v>
      </c>
      <c r="AP203" s="30">
        <f t="shared" si="162"/>
        <v>8.7796095054815782E-9</v>
      </c>
      <c r="AQ203" s="30">
        <f t="shared" si="164"/>
        <v>-6.5261160871642153E-3</v>
      </c>
      <c r="AR203" s="30">
        <f t="shared" si="165"/>
        <v>3.6331026769978639E-2</v>
      </c>
      <c r="AS203" s="30">
        <f t="shared" si="166"/>
        <v>-3.3033626938741496E-10</v>
      </c>
      <c r="AT203" s="30">
        <f t="shared" si="167"/>
        <v>-4.1472489413164273E-19</v>
      </c>
      <c r="AU203" s="30">
        <f t="shared" si="163"/>
        <v>1.0210396097241338E-8</v>
      </c>
    </row>
    <row r="204" spans="1:47" x14ac:dyDescent="0.3">
      <c r="A204" s="39">
        <v>281.05555555555475</v>
      </c>
      <c r="B204">
        <v>5.0999999999999996</v>
      </c>
      <c r="C204">
        <v>7.85</v>
      </c>
      <c r="D204" s="39">
        <v>107.2</v>
      </c>
      <c r="E204" s="39"/>
      <c r="F204" s="39"/>
      <c r="G204" s="39">
        <v>281</v>
      </c>
      <c r="H204" s="40">
        <f t="shared" si="137"/>
        <v>5.0999999999999997E-2</v>
      </c>
      <c r="I204" s="41">
        <f t="shared" si="138"/>
        <v>7.85</v>
      </c>
      <c r="J204" s="39">
        <f>$J$203+($J$212-$J$203)*(G204-$G$203)/($G$212-$G$203)</f>
        <v>646.56638271517693</v>
      </c>
      <c r="K204">
        <v>4.2000000000000003E-2</v>
      </c>
      <c r="L204">
        <v>7.97</v>
      </c>
      <c r="M204" s="29">
        <f t="shared" si="136"/>
        <v>6.4285714285714293E-2</v>
      </c>
      <c r="N204" s="29">
        <f t="shared" si="136"/>
        <v>5.7142857142857148E-2</v>
      </c>
      <c r="O204" s="29">
        <f t="shared" si="136"/>
        <v>4.9999999999999996E-2</v>
      </c>
      <c r="P204" s="29">
        <f t="shared" si="136"/>
        <v>4.2857142857142858E-2</v>
      </c>
      <c r="Q204" s="54">
        <v>5.0999999999999997E-2</v>
      </c>
      <c r="R204" s="54">
        <v>7.85</v>
      </c>
      <c r="S204" s="55">
        <f t="shared" si="139"/>
        <v>8.1399049795273353</v>
      </c>
      <c r="T204" s="55">
        <f t="shared" si="140"/>
        <v>8.0911806711161081</v>
      </c>
      <c r="U204" s="55">
        <f t="shared" si="141"/>
        <v>8.0351881823932896</v>
      </c>
      <c r="V204" s="55">
        <f t="shared" si="142"/>
        <v>7.9698033020940908</v>
      </c>
      <c r="W204" s="55">
        <f t="shared" si="143"/>
        <v>8.2111944231006984</v>
      </c>
      <c r="X204" s="41">
        <f t="shared" si="144"/>
        <v>8.1942978339169734</v>
      </c>
      <c r="Y204" s="41">
        <f t="shared" si="145"/>
        <v>8.1502308707135995</v>
      </c>
      <c r="Z204" s="41">
        <f t="shared" si="146"/>
        <v>8.0996552754409823</v>
      </c>
      <c r="AA204" s="41">
        <f t="shared" si="147"/>
        <v>8.0404911336780938</v>
      </c>
      <c r="AB204" s="30">
        <f t="shared" si="148"/>
        <v>-7.3760339460636161E-3</v>
      </c>
      <c r="AC204" s="30">
        <f t="shared" si="149"/>
        <v>5.690968033965068E-2</v>
      </c>
      <c r="AD204" s="30">
        <f t="shared" si="150"/>
        <v>-3.5155173839210734E-10</v>
      </c>
      <c r="AE204" s="30">
        <f t="shared" si="151"/>
        <v>-4.4064520001487033E-19</v>
      </c>
      <c r="AF204" s="30">
        <f t="shared" si="152"/>
        <v>7.245944787327089E-9</v>
      </c>
      <c r="AG204" s="30">
        <f t="shared" si="153"/>
        <v>-7.111109758814663E-3</v>
      </c>
      <c r="AH204" s="30">
        <f t="shared" si="154"/>
        <v>5.0031747384042487E-2</v>
      </c>
      <c r="AI204" s="30">
        <f t="shared" si="155"/>
        <v>-3.5121044992665122E-10</v>
      </c>
      <c r="AJ204" s="30">
        <f t="shared" si="156"/>
        <v>-4.4064520001487033E-19</v>
      </c>
      <c r="AK204" s="30">
        <f t="shared" si="157"/>
        <v>8.1062375960712457E-9</v>
      </c>
      <c r="AL204" s="30">
        <f t="shared" si="158"/>
        <v>-6.7795543618408482E-3</v>
      </c>
      <c r="AM204" s="30">
        <f t="shared" si="159"/>
        <v>4.3220445638159147E-2</v>
      </c>
      <c r="AN204" s="30">
        <f t="shared" si="160"/>
        <v>-3.5078332383513829E-10</v>
      </c>
      <c r="AO204" s="30">
        <f t="shared" si="161"/>
        <v>-4.4064520001487033E-19</v>
      </c>
      <c r="AP204" s="30">
        <f t="shared" si="162"/>
        <v>9.2217175804010712E-9</v>
      </c>
      <c r="AQ204" s="30">
        <f t="shared" si="164"/>
        <v>-6.3519621933587735E-3</v>
      </c>
      <c r="AR204" s="30">
        <f t="shared" si="165"/>
        <v>3.6505180663784081E-2</v>
      </c>
      <c r="AS204" s="30">
        <f t="shared" si="166"/>
        <v>-3.5023247841578377E-10</v>
      </c>
      <c r="AT204" s="30">
        <f t="shared" si="167"/>
        <v>-4.4064520001487033E-19</v>
      </c>
      <c r="AU204" s="30">
        <f t="shared" si="163"/>
        <v>1.072004720891693E-8</v>
      </c>
    </row>
    <row r="205" spans="1:47" x14ac:dyDescent="0.3">
      <c r="A205" s="39">
        <v>282.04305555555766</v>
      </c>
      <c r="B205">
        <v>5.3</v>
      </c>
      <c r="C205">
        <v>7.82</v>
      </c>
      <c r="D205" s="39"/>
      <c r="E205" s="39"/>
      <c r="F205" s="39"/>
      <c r="G205" s="39">
        <v>282</v>
      </c>
      <c r="H205" s="40">
        <f t="shared" si="137"/>
        <v>5.2999999999999999E-2</v>
      </c>
      <c r="I205" s="41">
        <f t="shared" si="138"/>
        <v>7.82</v>
      </c>
      <c r="J205" s="39">
        <f t="shared" ref="J205:J211" si="168">$J$203+($J$212-$J$203)*(G205-$G$203)/($G$212-$G$203)</f>
        <v>645.76375253738672</v>
      </c>
      <c r="K205">
        <v>4.2999999999999997E-2</v>
      </c>
      <c r="L205">
        <v>7.96</v>
      </c>
      <c r="M205" s="29">
        <f t="shared" si="136"/>
        <v>6.4285714285714293E-2</v>
      </c>
      <c r="N205" s="29">
        <f t="shared" si="136"/>
        <v>5.7142857142857148E-2</v>
      </c>
      <c r="O205" s="29">
        <f t="shared" si="136"/>
        <v>4.9999999999999996E-2</v>
      </c>
      <c r="P205" s="29">
        <f t="shared" si="136"/>
        <v>4.2857142857142858E-2</v>
      </c>
      <c r="Q205" s="54">
        <v>5.2999999999999999E-2</v>
      </c>
      <c r="R205" s="54">
        <v>7.82</v>
      </c>
      <c r="S205" s="55">
        <f t="shared" si="139"/>
        <v>8.1263067778185469</v>
      </c>
      <c r="T205" s="55">
        <f t="shared" si="140"/>
        <v>8.0775674436814171</v>
      </c>
      <c r="U205" s="55">
        <f t="shared" si="141"/>
        <v>8.021611274299941</v>
      </c>
      <c r="V205" s="55">
        <f t="shared" si="142"/>
        <v>7.9563551652503</v>
      </c>
      <c r="W205" s="55">
        <f t="shared" si="143"/>
        <v>8.1969267822676102</v>
      </c>
      <c r="X205" s="41">
        <f t="shared" si="144"/>
        <v>8.1799634436427322</v>
      </c>
      <c r="Y205" s="41">
        <f t="shared" si="145"/>
        <v>8.1357277034181106</v>
      </c>
      <c r="Z205" s="41">
        <f t="shared" si="146"/>
        <v>8.0849681870205181</v>
      </c>
      <c r="AA205" s="41">
        <f t="shared" si="147"/>
        <v>8.0256025706578455</v>
      </c>
      <c r="AB205" s="30">
        <f t="shared" si="148"/>
        <v>-7.2922214879289002E-3</v>
      </c>
      <c r="AC205" s="30">
        <f t="shared" si="149"/>
        <v>5.6993492797785393E-2</v>
      </c>
      <c r="AD205" s="30">
        <f t="shared" si="150"/>
        <v>-3.6485747549981519E-10</v>
      </c>
      <c r="AE205" s="30">
        <f t="shared" si="151"/>
        <v>-4.5792540393702213E-19</v>
      </c>
      <c r="AF205" s="30">
        <f t="shared" si="152"/>
        <v>7.4764119363442771E-9</v>
      </c>
      <c r="AG205" s="30">
        <f t="shared" si="153"/>
        <v>-7.0191138805750274E-3</v>
      </c>
      <c r="AH205" s="30">
        <f t="shared" si="154"/>
        <v>5.0123743262282118E-2</v>
      </c>
      <c r="AI205" s="30">
        <f t="shared" si="155"/>
        <v>-3.6450564474707759E-10</v>
      </c>
      <c r="AJ205" s="30">
        <f t="shared" si="156"/>
        <v>-4.5792540393702213E-19</v>
      </c>
      <c r="AK205" s="30">
        <f t="shared" si="157"/>
        <v>8.3643569154299237E-9</v>
      </c>
      <c r="AL205" s="30">
        <f t="shared" si="158"/>
        <v>-6.677506672703051E-3</v>
      </c>
      <c r="AM205" s="30">
        <f t="shared" si="159"/>
        <v>4.3322493327296943E-2</v>
      </c>
      <c r="AN205" s="30">
        <f t="shared" si="160"/>
        <v>-3.6406556941468139E-10</v>
      </c>
      <c r="AO205" s="30">
        <f t="shared" si="161"/>
        <v>-4.5792540393702213E-19</v>
      </c>
      <c r="AP205" s="30">
        <f t="shared" si="162"/>
        <v>9.5145603619916994E-9</v>
      </c>
      <c r="AQ205" s="30">
        <f t="shared" si="164"/>
        <v>-6.2372907174992999E-3</v>
      </c>
      <c r="AR205" s="30">
        <f t="shared" si="165"/>
        <v>3.6619852139643555E-2</v>
      </c>
      <c r="AS205" s="30">
        <f t="shared" si="166"/>
        <v>-3.6349846140774198E-10</v>
      </c>
      <c r="AT205" s="30">
        <f t="shared" si="167"/>
        <v>-4.5792540393702213E-19</v>
      </c>
      <c r="AU205" s="30">
        <f t="shared" si="163"/>
        <v>1.1057191589777705E-8</v>
      </c>
    </row>
    <row r="206" spans="1:47" x14ac:dyDescent="0.3">
      <c r="A206" s="39">
        <v>283.04513888889051</v>
      </c>
      <c r="B206">
        <v>5.2</v>
      </c>
      <c r="C206">
        <v>7.84</v>
      </c>
      <c r="D206" s="39">
        <v>134.80000000000001</v>
      </c>
      <c r="E206" s="39"/>
      <c r="F206" s="39"/>
      <c r="G206" s="39">
        <v>283</v>
      </c>
      <c r="H206" s="40">
        <f t="shared" si="137"/>
        <v>5.2000000000000005E-2</v>
      </c>
      <c r="I206" s="41">
        <f t="shared" si="138"/>
        <v>7.84</v>
      </c>
      <c r="J206" s="39">
        <f t="shared" si="168"/>
        <v>644.96112235959663</v>
      </c>
      <c r="K206">
        <v>4.4999999999999998E-2</v>
      </c>
      <c r="L206">
        <v>7.9</v>
      </c>
      <c r="M206" s="29">
        <f t="shared" si="136"/>
        <v>6.4285714285714293E-2</v>
      </c>
      <c r="N206" s="29">
        <f t="shared" si="136"/>
        <v>5.7142857142857148E-2</v>
      </c>
      <c r="O206" s="29">
        <f t="shared" si="136"/>
        <v>4.9999999999999996E-2</v>
      </c>
      <c r="P206" s="29">
        <f t="shared" si="136"/>
        <v>4.2857142857142858E-2</v>
      </c>
      <c r="Q206" s="54">
        <v>5.1999999999999998E-2</v>
      </c>
      <c r="R206" s="54">
        <v>7.84</v>
      </c>
      <c r="S206" s="55">
        <f t="shared" si="139"/>
        <v>8.1330458418209552</v>
      </c>
      <c r="T206" s="55">
        <f t="shared" si="140"/>
        <v>8.0843132117613106</v>
      </c>
      <c r="U206" s="55">
        <f t="shared" si="141"/>
        <v>8.0283380940291735</v>
      </c>
      <c r="V206" s="55">
        <f t="shared" si="142"/>
        <v>7.9630169563428188</v>
      </c>
      <c r="W206" s="55">
        <f t="shared" si="143"/>
        <v>8.2039990928375772</v>
      </c>
      <c r="X206" s="41">
        <f t="shared" si="144"/>
        <v>8.187068724343165</v>
      </c>
      <c r="Y206" s="41">
        <f t="shared" si="145"/>
        <v>8.1429163249005416</v>
      </c>
      <c r="Z206" s="41">
        <f t="shared" si="146"/>
        <v>8.092247586055576</v>
      </c>
      <c r="AA206" s="41">
        <f t="shared" si="147"/>
        <v>8.0329813601942135</v>
      </c>
      <c r="AB206" s="30">
        <f t="shared" si="148"/>
        <v>-7.3340458594315623E-3</v>
      </c>
      <c r="AC206" s="30">
        <f t="shared" si="149"/>
        <v>5.6951668426282728E-2</v>
      </c>
      <c r="AD206" s="30">
        <f t="shared" si="150"/>
        <v>-3.5820450149299028E-10</v>
      </c>
      <c r="AE206" s="30">
        <f t="shared" si="151"/>
        <v>-4.4928530197594623E-19</v>
      </c>
      <c r="AF206" s="30">
        <f t="shared" si="152"/>
        <v>7.3612939148134812E-9</v>
      </c>
      <c r="AG206" s="30">
        <f t="shared" si="153"/>
        <v>-7.0650165808040016E-3</v>
      </c>
      <c r="AH206" s="30">
        <f t="shared" si="154"/>
        <v>5.0077840562053146E-2</v>
      </c>
      <c r="AI206" s="30">
        <f t="shared" si="155"/>
        <v>-3.5785792464540598E-10</v>
      </c>
      <c r="AJ206" s="30">
        <f t="shared" si="156"/>
        <v>-4.4928530197594623E-19</v>
      </c>
      <c r="AK206" s="30">
        <f t="shared" si="157"/>
        <v>8.2354396357308244E-9</v>
      </c>
      <c r="AL206" s="30">
        <f t="shared" si="158"/>
        <v>-6.7284166576484106E-3</v>
      </c>
      <c r="AM206" s="30">
        <f t="shared" si="159"/>
        <v>4.3271583342351587E-2</v>
      </c>
      <c r="AN206" s="30">
        <f t="shared" si="160"/>
        <v>-3.5742429994530084E-10</v>
      </c>
      <c r="AO206" s="30">
        <f t="shared" si="161"/>
        <v>-4.4928530197594623E-19</v>
      </c>
      <c r="AP206" s="30">
        <f t="shared" si="162"/>
        <v>9.3683240805411955E-9</v>
      </c>
      <c r="AQ206" s="30">
        <f t="shared" si="164"/>
        <v>-6.2944856079585991E-3</v>
      </c>
      <c r="AR206" s="30">
        <f t="shared" si="165"/>
        <v>3.6562657249184255E-2</v>
      </c>
      <c r="AS206" s="30">
        <f t="shared" si="166"/>
        <v>-3.5686528846507222E-10</v>
      </c>
      <c r="AT206" s="30">
        <f t="shared" si="167"/>
        <v>-4.4928530197594623E-19</v>
      </c>
      <c r="AU206" s="30">
        <f t="shared" si="163"/>
        <v>1.088887578606011E-8</v>
      </c>
    </row>
    <row r="207" spans="1:47" x14ac:dyDescent="0.3">
      <c r="A207" s="39">
        <v>284.06111111111386</v>
      </c>
      <c r="B207">
        <v>4.3</v>
      </c>
      <c r="C207">
        <v>7.83</v>
      </c>
      <c r="D207" s="39"/>
      <c r="E207" s="39"/>
      <c r="F207" s="39"/>
      <c r="G207" s="39">
        <v>284</v>
      </c>
      <c r="H207" s="40">
        <f t="shared" si="137"/>
        <v>4.2999999999999997E-2</v>
      </c>
      <c r="I207" s="41">
        <f t="shared" si="138"/>
        <v>7.83</v>
      </c>
      <c r="J207" s="39">
        <f t="shared" si="168"/>
        <v>644.15849218180654</v>
      </c>
      <c r="K207">
        <v>4.9000000000000002E-2</v>
      </c>
      <c r="L207">
        <v>7.92</v>
      </c>
      <c r="M207" s="29">
        <f t="shared" si="136"/>
        <v>6.4285714285714293E-2</v>
      </c>
      <c r="N207" s="29">
        <f t="shared" si="136"/>
        <v>5.7142857142857148E-2</v>
      </c>
      <c r="O207" s="29">
        <f t="shared" si="136"/>
        <v>4.9999999999999996E-2</v>
      </c>
      <c r="P207" s="29">
        <f t="shared" si="136"/>
        <v>4.2857142857142858E-2</v>
      </c>
      <c r="Q207" s="54">
        <v>4.2999999999999997E-2</v>
      </c>
      <c r="R207" s="54">
        <v>7.83</v>
      </c>
      <c r="S207" s="55">
        <f t="shared" si="139"/>
        <v>8.1996835438293409</v>
      </c>
      <c r="T207" s="55">
        <f t="shared" si="140"/>
        <v>8.1510943057425607</v>
      </c>
      <c r="U207" s="55">
        <f t="shared" si="141"/>
        <v>8.0950313523621666</v>
      </c>
      <c r="V207" s="55">
        <f t="shared" si="142"/>
        <v>8.0291959014674923</v>
      </c>
      <c r="W207" s="55">
        <f t="shared" si="143"/>
        <v>8.2737876260715879</v>
      </c>
      <c r="X207" s="41">
        <f t="shared" si="144"/>
        <v>8.2571945615172897</v>
      </c>
      <c r="Y207" s="41">
        <f t="shared" si="145"/>
        <v>8.2138975286217359</v>
      </c>
      <c r="Z207" s="41">
        <f t="shared" si="146"/>
        <v>8.1641650940432022</v>
      </c>
      <c r="AA207" s="41">
        <f t="shared" si="147"/>
        <v>8.1059297502746031</v>
      </c>
      <c r="AB207" s="30">
        <f t="shared" si="148"/>
        <v>-7.7181471346189955E-3</v>
      </c>
      <c r="AC207" s="30">
        <f t="shared" si="149"/>
        <v>5.6567567151095295E-2</v>
      </c>
      <c r="AD207" s="30">
        <f t="shared" si="150"/>
        <v>-2.9833763167658743E-10</v>
      </c>
      <c r="AE207" s="30">
        <f t="shared" si="151"/>
        <v>-3.7152438432626327E-19</v>
      </c>
      <c r="AF207" s="30">
        <f t="shared" si="152"/>
        <v>6.3141726998627359E-9</v>
      </c>
      <c r="AG207" s="30">
        <f t="shared" si="153"/>
        <v>-7.4870495224820385E-3</v>
      </c>
      <c r="AH207" s="30">
        <f t="shared" si="154"/>
        <v>4.9655807620375109E-2</v>
      </c>
      <c r="AI207" s="30">
        <f t="shared" si="155"/>
        <v>-2.9803992028135462E-10</v>
      </c>
      <c r="AJ207" s="30">
        <f t="shared" si="156"/>
        <v>-3.7152438432626327E-19</v>
      </c>
      <c r="AK207" s="30">
        <f t="shared" si="157"/>
        <v>7.0616419617834863E-9</v>
      </c>
      <c r="AL207" s="30">
        <f t="shared" si="158"/>
        <v>-7.19722560450983E-3</v>
      </c>
      <c r="AM207" s="30">
        <f t="shared" si="159"/>
        <v>4.2802774395490163E-2</v>
      </c>
      <c r="AN207" s="30">
        <f t="shared" si="160"/>
        <v>-2.9766655474895697E-10</v>
      </c>
      <c r="AO207" s="30">
        <f t="shared" si="161"/>
        <v>-3.7152438432626327E-19</v>
      </c>
      <c r="AP207" s="30">
        <f t="shared" si="162"/>
        <v>8.0346811653800923E-9</v>
      </c>
      <c r="AQ207" s="30">
        <f t="shared" si="164"/>
        <v>-6.8223451278403907E-3</v>
      </c>
      <c r="AR207" s="30">
        <f t="shared" si="165"/>
        <v>3.6034797729302466E-2</v>
      </c>
      <c r="AS207" s="30">
        <f t="shared" si="166"/>
        <v>-2.9718361514294909E-10</v>
      </c>
      <c r="AT207" s="30">
        <f t="shared" si="167"/>
        <v>-3.7152438432626327E-19</v>
      </c>
      <c r="AU207" s="30">
        <f t="shared" si="163"/>
        <v>9.3498382669489753E-9</v>
      </c>
    </row>
    <row r="208" spans="1:47" x14ac:dyDescent="0.3">
      <c r="A208" s="39">
        <v>284.9777777777781</v>
      </c>
      <c r="B208">
        <v>4.9000000000000004</v>
      </c>
      <c r="C208">
        <v>7.94</v>
      </c>
      <c r="D208" s="39"/>
      <c r="E208" s="39"/>
      <c r="F208" s="39"/>
      <c r="G208" s="39">
        <v>285</v>
      </c>
      <c r="H208" s="40">
        <f t="shared" si="137"/>
        <v>4.9000000000000002E-2</v>
      </c>
      <c r="I208" s="41">
        <f t="shared" si="138"/>
        <v>7.94</v>
      </c>
      <c r="J208" s="39">
        <f t="shared" si="168"/>
        <v>643.35586200401633</v>
      </c>
      <c r="K208">
        <v>4.4999999999999998E-2</v>
      </c>
      <c r="L208">
        <v>7.98</v>
      </c>
      <c r="M208" s="29">
        <f t="shared" si="136"/>
        <v>6.4285714285714293E-2</v>
      </c>
      <c r="N208" s="29">
        <f t="shared" si="136"/>
        <v>5.7142857142857148E-2</v>
      </c>
      <c r="O208" s="29">
        <f t="shared" si="136"/>
        <v>4.9999999999999996E-2</v>
      </c>
      <c r="P208" s="29">
        <f t="shared" si="136"/>
        <v>4.2857142857142858E-2</v>
      </c>
      <c r="Q208" s="54">
        <v>4.9000000000000002E-2</v>
      </c>
      <c r="R208" s="54">
        <v>7.94</v>
      </c>
      <c r="S208" s="55">
        <f t="shared" si="139"/>
        <v>8.1540012365859305</v>
      </c>
      <c r="T208" s="55">
        <f t="shared" si="140"/>
        <v>8.105298737946006</v>
      </c>
      <c r="U208" s="55">
        <f t="shared" si="141"/>
        <v>8.0492765957329748</v>
      </c>
      <c r="V208" s="55">
        <f t="shared" si="142"/>
        <v>7.9837684826040833</v>
      </c>
      <c r="W208" s="55">
        <f t="shared" si="143"/>
        <v>8.2259724589671048</v>
      </c>
      <c r="X208" s="41">
        <f t="shared" si="144"/>
        <v>8.2091459831668683</v>
      </c>
      <c r="Y208" s="41">
        <f t="shared" si="145"/>
        <v>8.1652565149227492</v>
      </c>
      <c r="Z208" s="41">
        <f t="shared" si="146"/>
        <v>8.1148746960757361</v>
      </c>
      <c r="AA208" s="41">
        <f t="shared" si="147"/>
        <v>8.0559232640726002</v>
      </c>
      <c r="AB208" s="30">
        <f t="shared" si="148"/>
        <v>-7.4605109632063429E-3</v>
      </c>
      <c r="AC208" s="30">
        <f t="shared" si="149"/>
        <v>5.6825203322507949E-2</v>
      </c>
      <c r="AD208" s="30">
        <f t="shared" si="150"/>
        <v>-3.382468574022437E-10</v>
      </c>
      <c r="AE208" s="30">
        <f t="shared" si="151"/>
        <v>-4.2336499609271863E-19</v>
      </c>
      <c r="AF208" s="30">
        <f t="shared" si="152"/>
        <v>7.0145330113804761E-9</v>
      </c>
      <c r="AG208" s="30">
        <f t="shared" si="153"/>
        <v>-7.2038779788848447E-3</v>
      </c>
      <c r="AH208" s="30">
        <f t="shared" si="154"/>
        <v>4.9938979163972302E-2</v>
      </c>
      <c r="AI208" s="30">
        <f t="shared" si="155"/>
        <v>-3.3791625007524185E-10</v>
      </c>
      <c r="AJ208" s="30">
        <f t="shared" si="156"/>
        <v>-4.2336499609271863E-19</v>
      </c>
      <c r="AK208" s="30">
        <f t="shared" si="157"/>
        <v>7.846956806645958E-9</v>
      </c>
      <c r="AL208" s="30">
        <f t="shared" si="158"/>
        <v>-6.8825244938539327E-3</v>
      </c>
      <c r="AM208" s="30">
        <f t="shared" si="159"/>
        <v>4.3117475506146065E-2</v>
      </c>
      <c r="AN208" s="30">
        <f t="shared" si="160"/>
        <v>-3.3750226659221575E-10</v>
      </c>
      <c r="AO208" s="30">
        <f t="shared" si="161"/>
        <v>-4.2336499609271863E-19</v>
      </c>
      <c r="AP208" s="30">
        <f t="shared" si="162"/>
        <v>8.9273673181539285E-9</v>
      </c>
      <c r="AQ208" s="30">
        <f t="shared" si="164"/>
        <v>-6.4677739052758981E-3</v>
      </c>
      <c r="AR208" s="30">
        <f t="shared" si="165"/>
        <v>3.6389368951866959E-2</v>
      </c>
      <c r="AS208" s="30">
        <f t="shared" si="166"/>
        <v>-3.3696796433241562E-10</v>
      </c>
      <c r="AT208" s="30">
        <f t="shared" si="167"/>
        <v>-4.2336499609271863E-19</v>
      </c>
      <c r="AU208" s="30">
        <f t="shared" si="163"/>
        <v>1.0380816577400405E-8</v>
      </c>
    </row>
    <row r="209" spans="1:47" x14ac:dyDescent="0.3">
      <c r="A209" s="39">
        <v>286.05208333333576</v>
      </c>
      <c r="B209">
        <v>4.5999999999999996</v>
      </c>
      <c r="C209">
        <v>7.93</v>
      </c>
      <c r="D209" s="39">
        <v>85.600000000000009</v>
      </c>
      <c r="E209" s="39"/>
      <c r="F209" s="39"/>
      <c r="G209" s="39">
        <v>286</v>
      </c>
      <c r="H209" s="40">
        <f t="shared" si="137"/>
        <v>4.5999999999999999E-2</v>
      </c>
      <c r="I209" s="41">
        <f t="shared" si="138"/>
        <v>7.93</v>
      </c>
      <c r="J209" s="39">
        <f t="shared" si="168"/>
        <v>642.55323182622624</v>
      </c>
      <c r="K209">
        <v>4.9000000000000002E-2</v>
      </c>
      <c r="L209">
        <v>7.91</v>
      </c>
      <c r="M209" s="29">
        <f t="shared" ref="M209:P224" si="169">M208</f>
        <v>6.4285714285714293E-2</v>
      </c>
      <c r="N209" s="29">
        <f t="shared" si="169"/>
        <v>5.7142857142857148E-2</v>
      </c>
      <c r="O209" s="29">
        <f t="shared" si="169"/>
        <v>4.9999999999999996E-2</v>
      </c>
      <c r="P209" s="29">
        <f t="shared" si="169"/>
        <v>4.2857142857142858E-2</v>
      </c>
      <c r="Q209" s="54">
        <v>4.5999999999999999E-2</v>
      </c>
      <c r="R209" s="54">
        <v>7.93</v>
      </c>
      <c r="S209" s="55">
        <f t="shared" si="139"/>
        <v>8.1761641125773963</v>
      </c>
      <c r="T209" s="55">
        <f t="shared" si="140"/>
        <v>8.1275085402965299</v>
      </c>
      <c r="U209" s="55">
        <f t="shared" si="141"/>
        <v>8.0714561186495786</v>
      </c>
      <c r="V209" s="55">
        <f t="shared" si="142"/>
        <v>8.0057754390079179</v>
      </c>
      <c r="W209" s="55">
        <f t="shared" si="143"/>
        <v>8.2491838945251423</v>
      </c>
      <c r="X209" s="41">
        <f t="shared" si="144"/>
        <v>8.2324695005502075</v>
      </c>
      <c r="Y209" s="41">
        <f t="shared" si="145"/>
        <v>8.1888642194972086</v>
      </c>
      <c r="Z209" s="41">
        <f t="shared" si="146"/>
        <v>8.1387934083791045</v>
      </c>
      <c r="AA209" s="41">
        <f t="shared" si="147"/>
        <v>8.0801843079501321</v>
      </c>
      <c r="AB209" s="30">
        <f t="shared" si="148"/>
        <v>-7.5885182664738923E-3</v>
      </c>
      <c r="AC209" s="30">
        <f t="shared" si="149"/>
        <v>5.6697196019240399E-2</v>
      </c>
      <c r="AD209" s="30">
        <f t="shared" si="150"/>
        <v>-3.1829120004930225E-10</v>
      </c>
      <c r="AE209" s="30">
        <f t="shared" si="151"/>
        <v>-3.9744469020949088E-19</v>
      </c>
      <c r="AF209" s="30">
        <f t="shared" si="152"/>
        <v>6.6655484175760775E-9</v>
      </c>
      <c r="AG209" s="30">
        <f t="shared" si="153"/>
        <v>-7.3445274411684663E-3</v>
      </c>
      <c r="AH209" s="30">
        <f t="shared" si="154"/>
        <v>4.9798329701688682E-2</v>
      </c>
      <c r="AI209" s="30">
        <f t="shared" si="155"/>
        <v>-3.179768789779853E-10</v>
      </c>
      <c r="AJ209" s="30">
        <f t="shared" si="156"/>
        <v>-3.9744469020949088E-19</v>
      </c>
      <c r="AK209" s="30">
        <f t="shared" si="157"/>
        <v>7.4557521032643668E-9</v>
      </c>
      <c r="AL209" s="30">
        <f t="shared" si="158"/>
        <v>-7.0387633032210958E-3</v>
      </c>
      <c r="AM209" s="30">
        <f t="shared" si="159"/>
        <v>4.2961236696778898E-2</v>
      </c>
      <c r="AN209" s="30">
        <f t="shared" si="160"/>
        <v>-3.1758297846435077E-10</v>
      </c>
      <c r="AO209" s="30">
        <f t="shared" si="161"/>
        <v>-3.9744469020949088E-19</v>
      </c>
      <c r="AP209" s="30">
        <f t="shared" si="162"/>
        <v>8.4828908971291346E-9</v>
      </c>
      <c r="AQ209" s="30">
        <f t="shared" si="164"/>
        <v>-6.6436918325090749E-3</v>
      </c>
      <c r="AR209" s="30">
        <f t="shared" si="165"/>
        <v>3.6213451024633782E-2</v>
      </c>
      <c r="AS209" s="30">
        <f t="shared" si="166"/>
        <v>-3.1707402781931924E-10</v>
      </c>
      <c r="AT209" s="30">
        <f t="shared" si="167"/>
        <v>-3.9744469020949088E-19</v>
      </c>
      <c r="AU209" s="30">
        <f t="shared" si="163"/>
        <v>9.8678959381646206E-9</v>
      </c>
    </row>
    <row r="210" spans="1:47" x14ac:dyDescent="0.3">
      <c r="A210" s="39">
        <v>287.05208333333576</v>
      </c>
      <c r="B210">
        <v>4.0999999999999996</v>
      </c>
      <c r="C210">
        <v>7.94</v>
      </c>
      <c r="D210" s="39"/>
      <c r="E210" s="39"/>
      <c r="F210" s="39"/>
      <c r="G210" s="39">
        <v>287</v>
      </c>
      <c r="H210" s="40">
        <f t="shared" si="137"/>
        <v>4.0999999999999995E-2</v>
      </c>
      <c r="I210" s="41">
        <f t="shared" si="138"/>
        <v>7.94</v>
      </c>
      <c r="J210" s="39">
        <f t="shared" si="168"/>
        <v>641.75060164843615</v>
      </c>
      <c r="K210">
        <v>4.7E-2</v>
      </c>
      <c r="L210">
        <v>7.93</v>
      </c>
      <c r="M210" s="29">
        <f t="shared" si="169"/>
        <v>6.4285714285714293E-2</v>
      </c>
      <c r="N210" s="29">
        <f t="shared" si="169"/>
        <v>5.7142857142857148E-2</v>
      </c>
      <c r="O210" s="29">
        <f t="shared" si="169"/>
        <v>4.9999999999999996E-2</v>
      </c>
      <c r="P210" s="29">
        <f t="shared" si="169"/>
        <v>4.2857142857142858E-2</v>
      </c>
      <c r="Q210" s="54">
        <v>4.1000000000000002E-2</v>
      </c>
      <c r="R210" s="54">
        <v>7.94</v>
      </c>
      <c r="S210" s="55">
        <f t="shared" si="139"/>
        <v>8.2162038052037278</v>
      </c>
      <c r="T210" s="55">
        <f t="shared" si="140"/>
        <v>8.1676710824132073</v>
      </c>
      <c r="U210" s="55">
        <f t="shared" si="141"/>
        <v>8.1116138285980899</v>
      </c>
      <c r="V210" s="55">
        <f t="shared" si="142"/>
        <v>8.0456870824528313</v>
      </c>
      <c r="W210" s="55">
        <f t="shared" si="143"/>
        <v>8.2910538466420558</v>
      </c>
      <c r="X210" s="41">
        <f t="shared" si="144"/>
        <v>8.2745474185356489</v>
      </c>
      <c r="Y210" s="41">
        <f t="shared" si="145"/>
        <v>8.2314708786966673</v>
      </c>
      <c r="Z210" s="41">
        <f t="shared" si="146"/>
        <v>8.181981143524709</v>
      </c>
      <c r="AA210" s="41">
        <f t="shared" si="147"/>
        <v>8.1240147022983766</v>
      </c>
      <c r="AB210" s="30">
        <f t="shared" si="148"/>
        <v>-7.8055128312254501E-3</v>
      </c>
      <c r="AC210" s="30">
        <f t="shared" si="149"/>
        <v>5.6480201454488843E-2</v>
      </c>
      <c r="AD210" s="30">
        <f t="shared" si="150"/>
        <v>-2.8503647202674788E-10</v>
      </c>
      <c r="AE210" s="30">
        <f t="shared" si="151"/>
        <v>-3.5424418040411152E-19</v>
      </c>
      <c r="AF210" s="30">
        <f t="shared" si="152"/>
        <v>6.0784968335256338E-9</v>
      </c>
      <c r="AG210" s="30">
        <f t="shared" si="153"/>
        <v>-7.5831528478466081E-3</v>
      </c>
      <c r="AH210" s="30">
        <f t="shared" si="154"/>
        <v>4.955970429501054E-2</v>
      </c>
      <c r="AI210" s="30">
        <f t="shared" si="155"/>
        <v>-2.8475001687784561E-10</v>
      </c>
      <c r="AJ210" s="30">
        <f t="shared" si="156"/>
        <v>-3.5424418040411152E-19</v>
      </c>
      <c r="AK210" s="30">
        <f t="shared" si="157"/>
        <v>6.7971822962086315E-9</v>
      </c>
      <c r="AL210" s="30">
        <f t="shared" si="158"/>
        <v>-7.3041547379803342E-3</v>
      </c>
      <c r="AM210" s="30">
        <f t="shared" si="159"/>
        <v>4.2695845262019659E-2</v>
      </c>
      <c r="AN210" s="30">
        <f t="shared" si="160"/>
        <v>-2.8439059768788716E-10</v>
      </c>
      <c r="AO210" s="30">
        <f t="shared" si="161"/>
        <v>-3.5424418040411152E-19</v>
      </c>
      <c r="AP210" s="30">
        <f t="shared" si="162"/>
        <v>7.7336795244286175E-9</v>
      </c>
      <c r="AQ210" s="30">
        <f t="shared" si="164"/>
        <v>-6.9430260126180634E-3</v>
      </c>
      <c r="AR210" s="30">
        <f t="shared" si="165"/>
        <v>3.5914116844524793E-2</v>
      </c>
      <c r="AS210" s="30">
        <f t="shared" si="166"/>
        <v>-2.8392537376933567E-10</v>
      </c>
      <c r="AT210" s="30">
        <f t="shared" si="167"/>
        <v>-3.5424418040411152E-19</v>
      </c>
      <c r="AU210" s="30">
        <f t="shared" si="163"/>
        <v>9.0014592042163164E-9</v>
      </c>
    </row>
    <row r="211" spans="1:47" x14ac:dyDescent="0.3">
      <c r="A211" s="39">
        <v>288.05208333333576</v>
      </c>
      <c r="B211">
        <v>3.6</v>
      </c>
      <c r="C211">
        <v>7.98</v>
      </c>
      <c r="D211" s="39">
        <v>77.8</v>
      </c>
      <c r="E211" s="39"/>
      <c r="F211" s="39"/>
      <c r="G211" s="39">
        <v>288</v>
      </c>
      <c r="H211" s="40">
        <f t="shared" si="137"/>
        <v>3.6000000000000004E-2</v>
      </c>
      <c r="I211" s="41">
        <f t="shared" si="138"/>
        <v>7.98</v>
      </c>
      <c r="J211" s="39">
        <f t="shared" si="168"/>
        <v>640.94797147064594</v>
      </c>
      <c r="K211">
        <v>5.3999999999999999E-2</v>
      </c>
      <c r="L211">
        <v>7.96</v>
      </c>
      <c r="M211" s="29">
        <f t="shared" si="169"/>
        <v>6.4285714285714293E-2</v>
      </c>
      <c r="N211" s="29">
        <f t="shared" si="169"/>
        <v>5.7142857142857148E-2</v>
      </c>
      <c r="O211" s="29">
        <f t="shared" si="169"/>
        <v>4.9999999999999996E-2</v>
      </c>
      <c r="P211" s="29">
        <f t="shared" si="169"/>
        <v>4.2857142857142858E-2</v>
      </c>
      <c r="Q211" s="54">
        <v>3.5999999999999997E-2</v>
      </c>
      <c r="R211" s="54">
        <v>7.98</v>
      </c>
      <c r="S211" s="55">
        <f t="shared" si="139"/>
        <v>8.2609187185860957</v>
      </c>
      <c r="T211" s="55">
        <f t="shared" si="140"/>
        <v>8.2125783566650234</v>
      </c>
      <c r="U211" s="55">
        <f t="shared" si="141"/>
        <v>8.1565892900564076</v>
      </c>
      <c r="V211" s="55">
        <f t="shared" si="142"/>
        <v>8.0904868307815754</v>
      </c>
      <c r="W211" s="55">
        <f t="shared" si="143"/>
        <v>8.337733789779131</v>
      </c>
      <c r="X211" s="41">
        <f t="shared" si="144"/>
        <v>8.3214673584141892</v>
      </c>
      <c r="Y211" s="41">
        <f t="shared" si="145"/>
        <v>8.2790032670635991</v>
      </c>
      <c r="Z211" s="41">
        <f t="shared" si="146"/>
        <v>8.230190485374191</v>
      </c>
      <c r="AA211" s="41">
        <f t="shared" si="147"/>
        <v>8.1729776885258989</v>
      </c>
      <c r="AB211" s="30">
        <f t="shared" si="148"/>
        <v>-8.0274828086964872E-3</v>
      </c>
      <c r="AC211" s="30">
        <f t="shared" si="149"/>
        <v>5.6258231477017806E-2</v>
      </c>
      <c r="AD211" s="30">
        <f t="shared" si="150"/>
        <v>-2.5178815357739877E-10</v>
      </c>
      <c r="AE211" s="30">
        <f t="shared" si="151"/>
        <v>-3.1104367059873197E-19</v>
      </c>
      <c r="AF211" s="30">
        <f t="shared" si="152"/>
        <v>5.4837958859982136E-9</v>
      </c>
      <c r="AG211" s="30">
        <f t="shared" si="153"/>
        <v>-7.8274769933917021E-3</v>
      </c>
      <c r="AH211" s="30">
        <f t="shared" si="154"/>
        <v>4.9315380149465446E-2</v>
      </c>
      <c r="AI211" s="30">
        <f t="shared" si="155"/>
        <v>-2.5153049617549638E-10</v>
      </c>
      <c r="AJ211" s="30">
        <f t="shared" si="156"/>
        <v>-3.1104367059873197E-19</v>
      </c>
      <c r="AK211" s="30">
        <f t="shared" si="157"/>
        <v>6.1294519283041684E-9</v>
      </c>
      <c r="AL211" s="30">
        <f t="shared" si="158"/>
        <v>-7.5762585761622323E-3</v>
      </c>
      <c r="AM211" s="30">
        <f t="shared" si="159"/>
        <v>4.2423741423837764E-2</v>
      </c>
      <c r="AN211" s="30">
        <f t="shared" si="160"/>
        <v>-2.5120686416212342E-10</v>
      </c>
      <c r="AO211" s="30">
        <f t="shared" si="161"/>
        <v>-3.1104367059873197E-19</v>
      </c>
      <c r="AP211" s="30">
        <f t="shared" si="162"/>
        <v>6.9728562164705808E-9</v>
      </c>
      <c r="AQ211" s="30">
        <f t="shared" si="164"/>
        <v>-7.2505585458314927E-3</v>
      </c>
      <c r="AR211" s="30">
        <f t="shared" si="165"/>
        <v>3.5606584311311362E-2</v>
      </c>
      <c r="AS211" s="30">
        <f t="shared" si="166"/>
        <v>-2.5078728124406341E-10</v>
      </c>
      <c r="AT211" s="30">
        <f t="shared" si="167"/>
        <v>-3.1104367059873197E-19</v>
      </c>
      <c r="AU211" s="30">
        <f t="shared" si="163"/>
        <v>8.1191986860833068E-9</v>
      </c>
    </row>
    <row r="212" spans="1:47" x14ac:dyDescent="0.3">
      <c r="A212" s="39">
        <v>289.0444444444438</v>
      </c>
      <c r="B212">
        <v>4.0999999999999996</v>
      </c>
      <c r="C212">
        <v>7.98</v>
      </c>
      <c r="D212" s="39">
        <v>105.7</v>
      </c>
      <c r="E212" s="39">
        <v>650.50219823788552</v>
      </c>
      <c r="F212" s="39">
        <v>629.78848434782606</v>
      </c>
      <c r="G212" s="39">
        <v>289</v>
      </c>
      <c r="H212" s="40">
        <f t="shared" si="137"/>
        <v>4.0999999999999995E-2</v>
      </c>
      <c r="I212" s="41">
        <f t="shared" si="138"/>
        <v>7.98</v>
      </c>
      <c r="J212" s="42">
        <f>AVERAGE(E212:F212)</f>
        <v>640.14534129285585</v>
      </c>
      <c r="K212">
        <v>4.2999999999999997E-2</v>
      </c>
      <c r="L212">
        <v>7.95</v>
      </c>
      <c r="M212" s="29">
        <f t="shared" si="169"/>
        <v>6.4285714285714293E-2</v>
      </c>
      <c r="N212" s="29">
        <f t="shared" si="169"/>
        <v>5.7142857142857148E-2</v>
      </c>
      <c r="O212" s="29">
        <f t="shared" si="169"/>
        <v>4.9999999999999996E-2</v>
      </c>
      <c r="P212" s="29">
        <f t="shared" si="169"/>
        <v>4.2857142857142858E-2</v>
      </c>
      <c r="Q212" s="54">
        <v>4.1000000000000002E-2</v>
      </c>
      <c r="R212" s="54">
        <v>7.98</v>
      </c>
      <c r="S212" s="55">
        <f t="shared" si="139"/>
        <v>8.2162038052037278</v>
      </c>
      <c r="T212" s="55">
        <f t="shared" si="140"/>
        <v>8.1676710824132073</v>
      </c>
      <c r="U212" s="55">
        <f t="shared" si="141"/>
        <v>8.1116138285980899</v>
      </c>
      <c r="V212" s="55">
        <f t="shared" si="142"/>
        <v>8.0456870824528313</v>
      </c>
      <c r="W212" s="55">
        <f t="shared" si="143"/>
        <v>8.2910538466420558</v>
      </c>
      <c r="X212" s="41">
        <f t="shared" si="144"/>
        <v>8.2745474185356489</v>
      </c>
      <c r="Y212" s="41">
        <f t="shared" si="145"/>
        <v>8.2314708786966673</v>
      </c>
      <c r="Z212" s="41">
        <f t="shared" si="146"/>
        <v>8.181981143524709</v>
      </c>
      <c r="AA212" s="41">
        <f t="shared" si="147"/>
        <v>8.1240147022983766</v>
      </c>
      <c r="AB212" s="30">
        <f t="shared" si="148"/>
        <v>-7.8055128312254501E-3</v>
      </c>
      <c r="AC212" s="30">
        <f t="shared" si="149"/>
        <v>5.6480201454488843E-2</v>
      </c>
      <c r="AD212" s="30">
        <f t="shared" si="150"/>
        <v>-2.8503647202674788E-10</v>
      </c>
      <c r="AE212" s="30">
        <f t="shared" si="151"/>
        <v>-3.5424418040411152E-19</v>
      </c>
      <c r="AF212" s="30">
        <f t="shared" si="152"/>
        <v>6.0784968335256338E-9</v>
      </c>
      <c r="AG212" s="30">
        <f t="shared" si="153"/>
        <v>-7.5831528478466081E-3</v>
      </c>
      <c r="AH212" s="30">
        <f t="shared" si="154"/>
        <v>4.955970429501054E-2</v>
      </c>
      <c r="AI212" s="30">
        <f t="shared" si="155"/>
        <v>-2.8475001687784561E-10</v>
      </c>
      <c r="AJ212" s="30">
        <f t="shared" si="156"/>
        <v>-3.5424418040411152E-19</v>
      </c>
      <c r="AK212" s="30">
        <f t="shared" si="157"/>
        <v>6.7971822962086315E-9</v>
      </c>
      <c r="AL212" s="30">
        <f t="shared" si="158"/>
        <v>-7.3041547379803342E-3</v>
      </c>
      <c r="AM212" s="30">
        <f t="shared" si="159"/>
        <v>4.2695845262019659E-2</v>
      </c>
      <c r="AN212" s="30">
        <f t="shared" si="160"/>
        <v>-2.8439059768788716E-10</v>
      </c>
      <c r="AO212" s="30">
        <f t="shared" si="161"/>
        <v>-3.5424418040411152E-19</v>
      </c>
      <c r="AP212" s="30">
        <f t="shared" si="162"/>
        <v>7.7336795244286175E-9</v>
      </c>
      <c r="AQ212" s="30">
        <f t="shared" si="164"/>
        <v>-6.9430260126180634E-3</v>
      </c>
      <c r="AR212" s="30">
        <f t="shared" si="165"/>
        <v>3.5914116844524793E-2</v>
      </c>
      <c r="AS212" s="30">
        <f t="shared" si="166"/>
        <v>-2.8392537376933567E-10</v>
      </c>
      <c r="AT212" s="30">
        <f t="shared" si="167"/>
        <v>-3.5424418040411152E-19</v>
      </c>
      <c r="AU212" s="30">
        <f t="shared" si="163"/>
        <v>9.0014592042163164E-9</v>
      </c>
    </row>
    <row r="213" spans="1:47" x14ac:dyDescent="0.3">
      <c r="A213" s="39">
        <v>290.04513888889051</v>
      </c>
      <c r="B213">
        <v>4.0999999999999996</v>
      </c>
      <c r="C213">
        <v>8</v>
      </c>
      <c r="D213" s="39"/>
      <c r="E213" s="39"/>
      <c r="F213" s="39"/>
      <c r="G213" s="39">
        <v>290</v>
      </c>
      <c r="H213" s="40">
        <f t="shared" si="137"/>
        <v>4.0999999999999995E-2</v>
      </c>
      <c r="I213" s="41">
        <f t="shared" si="138"/>
        <v>8</v>
      </c>
      <c r="J213" s="39">
        <f>$J$212+($J$219-$J$212)*(G213-$G$212)/($G$219-$G$212)</f>
        <v>636.89083897246894</v>
      </c>
      <c r="K213">
        <v>4.2000000000000003E-2</v>
      </c>
      <c r="L213">
        <v>8.06</v>
      </c>
      <c r="M213" s="29">
        <f t="shared" si="169"/>
        <v>6.4285714285714293E-2</v>
      </c>
      <c r="N213" s="29">
        <f t="shared" si="169"/>
        <v>5.7142857142857148E-2</v>
      </c>
      <c r="O213" s="29">
        <f t="shared" si="169"/>
        <v>4.9999999999999996E-2</v>
      </c>
      <c r="P213" s="29">
        <f t="shared" si="169"/>
        <v>4.2857142857142858E-2</v>
      </c>
      <c r="Q213" s="54">
        <v>4.1000000000000002E-2</v>
      </c>
      <c r="R213" s="54">
        <v>8</v>
      </c>
      <c r="S213" s="55">
        <f t="shared" si="139"/>
        <v>8.2162038052037278</v>
      </c>
      <c r="T213" s="55">
        <f t="shared" si="140"/>
        <v>8.1676710824132073</v>
      </c>
      <c r="U213" s="55">
        <f t="shared" si="141"/>
        <v>8.1116138285980899</v>
      </c>
      <c r="V213" s="55">
        <f t="shared" si="142"/>
        <v>8.0456870824528313</v>
      </c>
      <c r="W213" s="55">
        <f t="shared" si="143"/>
        <v>8.2910538466420558</v>
      </c>
      <c r="X213" s="41">
        <f t="shared" si="144"/>
        <v>8.2745474185356489</v>
      </c>
      <c r="Y213" s="41">
        <f t="shared" si="145"/>
        <v>8.2314708786966673</v>
      </c>
      <c r="Z213" s="41">
        <f t="shared" si="146"/>
        <v>8.181981143524709</v>
      </c>
      <c r="AA213" s="41">
        <f t="shared" si="147"/>
        <v>8.1240147022983766</v>
      </c>
      <c r="AB213" s="30">
        <f t="shared" si="148"/>
        <v>-7.8055128312254501E-3</v>
      </c>
      <c r="AC213" s="30">
        <f t="shared" si="149"/>
        <v>5.6480201454488843E-2</v>
      </c>
      <c r="AD213" s="30">
        <f t="shared" si="150"/>
        <v>-2.8503647202674788E-10</v>
      </c>
      <c r="AE213" s="30">
        <f t="shared" si="151"/>
        <v>-3.5424418040411152E-19</v>
      </c>
      <c r="AF213" s="30">
        <f t="shared" si="152"/>
        <v>6.0784968335256338E-9</v>
      </c>
      <c r="AG213" s="30">
        <f t="shared" si="153"/>
        <v>-7.5831528478466081E-3</v>
      </c>
      <c r="AH213" s="30">
        <f t="shared" si="154"/>
        <v>4.955970429501054E-2</v>
      </c>
      <c r="AI213" s="30">
        <f t="shared" si="155"/>
        <v>-2.8475001687784561E-10</v>
      </c>
      <c r="AJ213" s="30">
        <f t="shared" si="156"/>
        <v>-3.5424418040411152E-19</v>
      </c>
      <c r="AK213" s="30">
        <f t="shared" si="157"/>
        <v>6.7971822962086315E-9</v>
      </c>
      <c r="AL213" s="30">
        <f t="shared" si="158"/>
        <v>-7.3041547379803342E-3</v>
      </c>
      <c r="AM213" s="30">
        <f t="shared" si="159"/>
        <v>4.2695845262019659E-2</v>
      </c>
      <c r="AN213" s="30">
        <f t="shared" si="160"/>
        <v>-2.8439059768788716E-10</v>
      </c>
      <c r="AO213" s="30">
        <f t="shared" si="161"/>
        <v>-3.5424418040411152E-19</v>
      </c>
      <c r="AP213" s="30">
        <f t="shared" si="162"/>
        <v>7.7336795244286175E-9</v>
      </c>
      <c r="AQ213" s="30">
        <f t="shared" si="164"/>
        <v>-6.9430260126180634E-3</v>
      </c>
      <c r="AR213" s="30">
        <f t="shared" si="165"/>
        <v>3.5914116844524793E-2</v>
      </c>
      <c r="AS213" s="30">
        <f t="shared" si="166"/>
        <v>-2.8392537376933567E-10</v>
      </c>
      <c r="AT213" s="30">
        <f t="shared" si="167"/>
        <v>-3.5424418040411152E-19</v>
      </c>
      <c r="AU213" s="30">
        <f t="shared" si="163"/>
        <v>9.0014592042163164E-9</v>
      </c>
    </row>
    <row r="214" spans="1:47" x14ac:dyDescent="0.3">
      <c r="A214" s="39">
        <v>291.06180555555329</v>
      </c>
      <c r="B214">
        <v>4.3</v>
      </c>
      <c r="C214">
        <v>7.97</v>
      </c>
      <c r="D214" s="39"/>
      <c r="E214" s="39"/>
      <c r="F214" s="39"/>
      <c r="G214" s="39">
        <v>291</v>
      </c>
      <c r="H214" s="40">
        <f t="shared" si="137"/>
        <v>4.2999999999999997E-2</v>
      </c>
      <c r="I214" s="41">
        <f t="shared" si="138"/>
        <v>7.97</v>
      </c>
      <c r="J214" s="39">
        <f t="shared" ref="J214:J218" si="170">$J$212+($J$219-$J$212)*(G214-$G$212)/($G$219-$G$212)</f>
        <v>633.63633665208215</v>
      </c>
      <c r="K214">
        <v>3.7999999999999999E-2</v>
      </c>
      <c r="L214">
        <v>8.0500000000000007</v>
      </c>
      <c r="M214" s="29">
        <f t="shared" si="169"/>
        <v>6.4285714285714293E-2</v>
      </c>
      <c r="N214" s="29">
        <f t="shared" si="169"/>
        <v>5.7142857142857148E-2</v>
      </c>
      <c r="O214" s="29">
        <f t="shared" si="169"/>
        <v>4.9999999999999996E-2</v>
      </c>
      <c r="P214" s="29">
        <f t="shared" si="169"/>
        <v>4.2857142857142858E-2</v>
      </c>
      <c r="Q214" s="54">
        <v>4.2999999999999997E-2</v>
      </c>
      <c r="R214" s="54">
        <v>7.97</v>
      </c>
      <c r="S214" s="55">
        <f t="shared" si="139"/>
        <v>8.1996835438293409</v>
      </c>
      <c r="T214" s="55">
        <f t="shared" si="140"/>
        <v>8.1510943057425607</v>
      </c>
      <c r="U214" s="55">
        <f t="shared" si="141"/>
        <v>8.0950313523621666</v>
      </c>
      <c r="V214" s="55">
        <f t="shared" si="142"/>
        <v>8.0291959014674923</v>
      </c>
      <c r="W214" s="55">
        <f t="shared" si="143"/>
        <v>8.2737876260715879</v>
      </c>
      <c r="X214" s="41">
        <f t="shared" si="144"/>
        <v>8.2571945615172897</v>
      </c>
      <c r="Y214" s="41">
        <f t="shared" si="145"/>
        <v>8.2138975286217359</v>
      </c>
      <c r="Z214" s="41">
        <f t="shared" si="146"/>
        <v>8.1641650940432022</v>
      </c>
      <c r="AA214" s="41">
        <f t="shared" si="147"/>
        <v>8.1059297502746031</v>
      </c>
      <c r="AB214" s="30">
        <f t="shared" si="148"/>
        <v>-7.7181471346189955E-3</v>
      </c>
      <c r="AC214" s="30">
        <f t="shared" si="149"/>
        <v>5.6567567151095295E-2</v>
      </c>
      <c r="AD214" s="30">
        <f t="shared" si="150"/>
        <v>-2.9833763167658743E-10</v>
      </c>
      <c r="AE214" s="30">
        <f t="shared" si="151"/>
        <v>-3.7152438432626327E-19</v>
      </c>
      <c r="AF214" s="30">
        <f t="shared" si="152"/>
        <v>6.3141726998627359E-9</v>
      </c>
      <c r="AG214" s="30">
        <f t="shared" si="153"/>
        <v>-7.4870495224820385E-3</v>
      </c>
      <c r="AH214" s="30">
        <f t="shared" si="154"/>
        <v>4.9655807620375109E-2</v>
      </c>
      <c r="AI214" s="30">
        <f t="shared" si="155"/>
        <v>-2.9803992028135462E-10</v>
      </c>
      <c r="AJ214" s="30">
        <f t="shared" si="156"/>
        <v>-3.7152438432626327E-19</v>
      </c>
      <c r="AK214" s="30">
        <f t="shared" si="157"/>
        <v>7.0616419617834863E-9</v>
      </c>
      <c r="AL214" s="30">
        <f t="shared" si="158"/>
        <v>-7.19722560450983E-3</v>
      </c>
      <c r="AM214" s="30">
        <f t="shared" si="159"/>
        <v>4.2802774395490163E-2</v>
      </c>
      <c r="AN214" s="30">
        <f t="shared" si="160"/>
        <v>-2.9766655474895697E-10</v>
      </c>
      <c r="AO214" s="30">
        <f t="shared" si="161"/>
        <v>-3.7152438432626327E-19</v>
      </c>
      <c r="AP214" s="30">
        <f t="shared" si="162"/>
        <v>8.0346811653800923E-9</v>
      </c>
      <c r="AQ214" s="30">
        <f t="shared" si="164"/>
        <v>-6.8223451278403907E-3</v>
      </c>
      <c r="AR214" s="30">
        <f t="shared" si="165"/>
        <v>3.6034797729302466E-2</v>
      </c>
      <c r="AS214" s="30">
        <f t="shared" si="166"/>
        <v>-2.9718361514294909E-10</v>
      </c>
      <c r="AT214" s="30">
        <f t="shared" si="167"/>
        <v>-3.7152438432626327E-19</v>
      </c>
      <c r="AU214" s="30">
        <f t="shared" si="163"/>
        <v>9.3498382669489753E-9</v>
      </c>
    </row>
    <row r="215" spans="1:47" x14ac:dyDescent="0.3">
      <c r="A215" s="39">
        <v>292.06111111111386</v>
      </c>
      <c r="B215">
        <v>4.4000000000000004</v>
      </c>
      <c r="C215">
        <v>7.97</v>
      </c>
      <c r="D215" s="39"/>
      <c r="E215" s="39"/>
      <c r="F215" s="39"/>
      <c r="G215" s="39">
        <v>292</v>
      </c>
      <c r="H215" s="40">
        <f t="shared" si="137"/>
        <v>4.4000000000000004E-2</v>
      </c>
      <c r="I215" s="41">
        <f t="shared" si="138"/>
        <v>7.97</v>
      </c>
      <c r="J215" s="39">
        <f t="shared" si="170"/>
        <v>630.38183433169525</v>
      </c>
      <c r="K215">
        <v>2.9000000000000001E-2</v>
      </c>
      <c r="L215">
        <v>8.0500000000000007</v>
      </c>
      <c r="M215" s="29">
        <f t="shared" si="169"/>
        <v>6.4285714285714293E-2</v>
      </c>
      <c r="N215" s="29">
        <f t="shared" si="169"/>
        <v>5.7142857142857148E-2</v>
      </c>
      <c r="O215" s="29">
        <f t="shared" si="169"/>
        <v>4.9999999999999996E-2</v>
      </c>
      <c r="P215" s="29">
        <f t="shared" si="169"/>
        <v>4.2857142857142858E-2</v>
      </c>
      <c r="Q215" s="54">
        <v>4.3999999999999997E-2</v>
      </c>
      <c r="R215" s="54">
        <v>7.97</v>
      </c>
      <c r="S215" s="55">
        <f t="shared" si="139"/>
        <v>8.1916826489570198</v>
      </c>
      <c r="T215" s="55">
        <f t="shared" si="140"/>
        <v>8.1430689626326913</v>
      </c>
      <c r="U215" s="55">
        <f t="shared" si="141"/>
        <v>8.0870071171221536</v>
      </c>
      <c r="V215" s="55">
        <f t="shared" si="142"/>
        <v>8.0212210420344618</v>
      </c>
      <c r="W215" s="55">
        <f t="shared" si="143"/>
        <v>8.2654209498815074</v>
      </c>
      <c r="X215" s="41">
        <f t="shared" si="144"/>
        <v>8.2487863415506091</v>
      </c>
      <c r="Y215" s="41">
        <f t="shared" si="145"/>
        <v>8.2053836917373779</v>
      </c>
      <c r="Z215" s="41">
        <f t="shared" si="146"/>
        <v>8.1555351963869711</v>
      </c>
      <c r="AA215" s="41">
        <f t="shared" si="147"/>
        <v>8.0971715048875037</v>
      </c>
      <c r="AB215" s="30">
        <f t="shared" si="148"/>
        <v>-7.6747518882689667E-3</v>
      </c>
      <c r="AC215" s="30">
        <f t="shared" si="149"/>
        <v>5.6610962397445327E-2</v>
      </c>
      <c r="AD215" s="30">
        <f t="shared" si="150"/>
        <v>-3.0498858200459444E-10</v>
      </c>
      <c r="AE215" s="30">
        <f t="shared" si="151"/>
        <v>-3.8016448628733908E-19</v>
      </c>
      <c r="AF215" s="30">
        <f t="shared" si="152"/>
        <v>6.4315751871401088E-9</v>
      </c>
      <c r="AG215" s="30">
        <f t="shared" si="153"/>
        <v>-7.4393283132479617E-3</v>
      </c>
      <c r="AH215" s="30">
        <f t="shared" si="154"/>
        <v>4.9703528829609184E-2</v>
      </c>
      <c r="AI215" s="30">
        <f t="shared" si="155"/>
        <v>-3.0468529768961565E-10</v>
      </c>
      <c r="AJ215" s="30">
        <f t="shared" si="156"/>
        <v>-3.8016448628733908E-19</v>
      </c>
      <c r="AK215" s="30">
        <f t="shared" si="157"/>
        <v>7.1933474409413344E-9</v>
      </c>
      <c r="AL215" s="30">
        <f t="shared" si="158"/>
        <v>-7.1441514996542586E-3</v>
      </c>
      <c r="AM215" s="30">
        <f t="shared" si="159"/>
        <v>4.2855848500345739E-2</v>
      </c>
      <c r="AN215" s="30">
        <f t="shared" si="160"/>
        <v>-3.0430503629183331E-10</v>
      </c>
      <c r="AO215" s="30">
        <f t="shared" si="161"/>
        <v>-3.8016448628733908E-19</v>
      </c>
      <c r="AP215" s="30">
        <f t="shared" si="162"/>
        <v>8.18451375424317E-9</v>
      </c>
      <c r="AQ215" s="30">
        <f t="shared" si="164"/>
        <v>-6.7624829841489474E-3</v>
      </c>
      <c r="AR215" s="30">
        <f t="shared" si="165"/>
        <v>3.6094659872993907E-2</v>
      </c>
      <c r="AS215" s="30">
        <f t="shared" si="166"/>
        <v>-3.0381335199783825E-10</v>
      </c>
      <c r="AT215" s="30">
        <f t="shared" si="167"/>
        <v>-3.8016448628733908E-19</v>
      </c>
      <c r="AU215" s="30">
        <f t="shared" si="163"/>
        <v>9.5231134456585964E-9</v>
      </c>
    </row>
    <row r="216" spans="1:47" x14ac:dyDescent="0.3">
      <c r="A216" s="39">
        <v>293.06180555555329</v>
      </c>
      <c r="B216">
        <v>4.4000000000000004</v>
      </c>
      <c r="C216">
        <v>7.96</v>
      </c>
      <c r="D216" s="39">
        <v>84.8</v>
      </c>
      <c r="E216" s="39"/>
      <c r="F216" s="39"/>
      <c r="G216" s="39">
        <v>293</v>
      </c>
      <c r="H216" s="40">
        <f t="shared" si="137"/>
        <v>4.4000000000000004E-2</v>
      </c>
      <c r="I216" s="41">
        <f t="shared" si="138"/>
        <v>7.96</v>
      </c>
      <c r="J216" s="39">
        <f t="shared" si="170"/>
        <v>627.12733201130845</v>
      </c>
      <c r="K216">
        <v>4.2000000000000003E-2</v>
      </c>
      <c r="L216">
        <v>8.0299999999999994</v>
      </c>
      <c r="M216" s="29">
        <f t="shared" si="169"/>
        <v>6.4285714285714293E-2</v>
      </c>
      <c r="N216" s="29">
        <f t="shared" si="169"/>
        <v>5.7142857142857148E-2</v>
      </c>
      <c r="O216" s="29">
        <f t="shared" si="169"/>
        <v>4.9999999999999996E-2</v>
      </c>
      <c r="P216" s="29">
        <f t="shared" si="169"/>
        <v>4.2857142857142858E-2</v>
      </c>
      <c r="Q216" s="54">
        <v>4.3999999999999997E-2</v>
      </c>
      <c r="R216" s="54">
        <v>7.96</v>
      </c>
      <c r="S216" s="55">
        <f t="shared" si="139"/>
        <v>8.1916826489570198</v>
      </c>
      <c r="T216" s="55">
        <f t="shared" si="140"/>
        <v>8.1430689626326913</v>
      </c>
      <c r="U216" s="55">
        <f t="shared" si="141"/>
        <v>8.0870071171221536</v>
      </c>
      <c r="V216" s="55">
        <f t="shared" si="142"/>
        <v>8.0212210420344618</v>
      </c>
      <c r="W216" s="55">
        <f t="shared" si="143"/>
        <v>8.2654209498815074</v>
      </c>
      <c r="X216" s="41">
        <f t="shared" si="144"/>
        <v>8.2487863415506091</v>
      </c>
      <c r="Y216" s="41">
        <f t="shared" si="145"/>
        <v>8.2053836917373779</v>
      </c>
      <c r="Z216" s="41">
        <f t="shared" si="146"/>
        <v>8.1555351963869711</v>
      </c>
      <c r="AA216" s="41">
        <f t="shared" si="147"/>
        <v>8.0971715048875037</v>
      </c>
      <c r="AB216" s="30">
        <f t="shared" si="148"/>
        <v>-7.6747518882689667E-3</v>
      </c>
      <c r="AC216" s="30">
        <f t="shared" si="149"/>
        <v>5.6610962397445327E-2</v>
      </c>
      <c r="AD216" s="30">
        <f t="shared" si="150"/>
        <v>-3.0498858200459444E-10</v>
      </c>
      <c r="AE216" s="30">
        <f t="shared" si="151"/>
        <v>-3.8016448628733908E-19</v>
      </c>
      <c r="AF216" s="30">
        <f t="shared" si="152"/>
        <v>6.4315751871401088E-9</v>
      </c>
      <c r="AG216" s="30">
        <f t="shared" si="153"/>
        <v>-7.4393283132479617E-3</v>
      </c>
      <c r="AH216" s="30">
        <f t="shared" si="154"/>
        <v>4.9703528829609184E-2</v>
      </c>
      <c r="AI216" s="30">
        <f t="shared" si="155"/>
        <v>-3.0468529768961565E-10</v>
      </c>
      <c r="AJ216" s="30">
        <f t="shared" si="156"/>
        <v>-3.8016448628733908E-19</v>
      </c>
      <c r="AK216" s="30">
        <f t="shared" si="157"/>
        <v>7.1933474409413344E-9</v>
      </c>
      <c r="AL216" s="30">
        <f t="shared" si="158"/>
        <v>-7.1441514996542586E-3</v>
      </c>
      <c r="AM216" s="30">
        <f t="shared" si="159"/>
        <v>4.2855848500345739E-2</v>
      </c>
      <c r="AN216" s="30">
        <f t="shared" si="160"/>
        <v>-3.0430503629183331E-10</v>
      </c>
      <c r="AO216" s="30">
        <f t="shared" si="161"/>
        <v>-3.8016448628733908E-19</v>
      </c>
      <c r="AP216" s="30">
        <f t="shared" si="162"/>
        <v>8.18451375424317E-9</v>
      </c>
      <c r="AQ216" s="30">
        <f t="shared" si="164"/>
        <v>-6.7624829841489474E-3</v>
      </c>
      <c r="AR216" s="30">
        <f t="shared" si="165"/>
        <v>3.6094659872993907E-2</v>
      </c>
      <c r="AS216" s="30">
        <f t="shared" si="166"/>
        <v>-3.0381335199783825E-10</v>
      </c>
      <c r="AT216" s="30">
        <f t="shared" si="167"/>
        <v>-3.8016448628733908E-19</v>
      </c>
      <c r="AU216" s="30">
        <f t="shared" si="163"/>
        <v>9.5231134456585964E-9</v>
      </c>
    </row>
    <row r="217" spans="1:47" x14ac:dyDescent="0.3">
      <c r="A217" s="39">
        <v>294.06180555555329</v>
      </c>
      <c r="B217">
        <v>4.9000000000000004</v>
      </c>
      <c r="C217">
        <v>7.96</v>
      </c>
      <c r="D217" s="39"/>
      <c r="E217" s="39"/>
      <c r="F217" s="39"/>
      <c r="G217" s="39">
        <v>294</v>
      </c>
      <c r="H217" s="40">
        <f t="shared" si="137"/>
        <v>4.9000000000000002E-2</v>
      </c>
      <c r="I217" s="41">
        <f t="shared" si="138"/>
        <v>7.96</v>
      </c>
      <c r="J217" s="39">
        <f t="shared" si="170"/>
        <v>623.87282969092155</v>
      </c>
      <c r="K217">
        <v>3.2000000000000001E-2</v>
      </c>
      <c r="L217">
        <v>8.09</v>
      </c>
      <c r="M217" s="29">
        <f t="shared" si="169"/>
        <v>6.4285714285714293E-2</v>
      </c>
      <c r="N217" s="29">
        <f t="shared" si="169"/>
        <v>5.7142857142857148E-2</v>
      </c>
      <c r="O217" s="29">
        <f t="shared" si="169"/>
        <v>4.9999999999999996E-2</v>
      </c>
      <c r="P217" s="29">
        <f t="shared" si="169"/>
        <v>4.2857142857142858E-2</v>
      </c>
      <c r="Q217" s="54">
        <v>4.9000000000000002E-2</v>
      </c>
      <c r="R217" s="54">
        <v>7.96</v>
      </c>
      <c r="S217" s="55">
        <f t="shared" si="139"/>
        <v>8.1540012365859305</v>
      </c>
      <c r="T217" s="55">
        <f t="shared" si="140"/>
        <v>8.105298737946006</v>
      </c>
      <c r="U217" s="55">
        <f t="shared" si="141"/>
        <v>8.0492765957329748</v>
      </c>
      <c r="V217" s="55">
        <f t="shared" si="142"/>
        <v>7.9837684826040833</v>
      </c>
      <c r="W217" s="55">
        <f t="shared" si="143"/>
        <v>8.2259724589671048</v>
      </c>
      <c r="X217" s="41">
        <f t="shared" si="144"/>
        <v>8.2091459831668683</v>
      </c>
      <c r="Y217" s="41">
        <f t="shared" si="145"/>
        <v>8.1652565149227492</v>
      </c>
      <c r="Z217" s="41">
        <f t="shared" si="146"/>
        <v>8.1148746960757361</v>
      </c>
      <c r="AA217" s="41">
        <f t="shared" si="147"/>
        <v>8.0559232640726002</v>
      </c>
      <c r="AB217" s="30">
        <f t="shared" si="148"/>
        <v>-7.4605109632063429E-3</v>
      </c>
      <c r="AC217" s="30">
        <f t="shared" si="149"/>
        <v>5.6825203322507949E-2</v>
      </c>
      <c r="AD217" s="30">
        <f t="shared" si="150"/>
        <v>-3.382468574022437E-10</v>
      </c>
      <c r="AE217" s="30">
        <f t="shared" si="151"/>
        <v>-4.2336499609271863E-19</v>
      </c>
      <c r="AF217" s="30">
        <f t="shared" si="152"/>
        <v>7.0145330113804761E-9</v>
      </c>
      <c r="AG217" s="30">
        <f t="shared" si="153"/>
        <v>-7.2038779788848447E-3</v>
      </c>
      <c r="AH217" s="30">
        <f t="shared" si="154"/>
        <v>4.9938979163972302E-2</v>
      </c>
      <c r="AI217" s="30">
        <f t="shared" si="155"/>
        <v>-3.3791625007524185E-10</v>
      </c>
      <c r="AJ217" s="30">
        <f t="shared" si="156"/>
        <v>-4.2336499609271863E-19</v>
      </c>
      <c r="AK217" s="30">
        <f t="shared" si="157"/>
        <v>7.846956806645958E-9</v>
      </c>
      <c r="AL217" s="30">
        <f t="shared" si="158"/>
        <v>-6.8825244938539327E-3</v>
      </c>
      <c r="AM217" s="30">
        <f t="shared" si="159"/>
        <v>4.3117475506146065E-2</v>
      </c>
      <c r="AN217" s="30">
        <f t="shared" si="160"/>
        <v>-3.3750226659221575E-10</v>
      </c>
      <c r="AO217" s="30">
        <f t="shared" si="161"/>
        <v>-4.2336499609271863E-19</v>
      </c>
      <c r="AP217" s="30">
        <f t="shared" si="162"/>
        <v>8.9273673181539285E-9</v>
      </c>
      <c r="AQ217" s="30">
        <f t="shared" si="164"/>
        <v>-6.4677739052758981E-3</v>
      </c>
      <c r="AR217" s="30">
        <f t="shared" si="165"/>
        <v>3.6389368951866959E-2</v>
      </c>
      <c r="AS217" s="30">
        <f t="shared" si="166"/>
        <v>-3.3696796433241562E-10</v>
      </c>
      <c r="AT217" s="30">
        <f t="shared" si="167"/>
        <v>-4.2336499609271863E-19</v>
      </c>
      <c r="AU217" s="30">
        <f t="shared" si="163"/>
        <v>1.0380816577400405E-8</v>
      </c>
    </row>
    <row r="218" spans="1:47" x14ac:dyDescent="0.3">
      <c r="A218" s="39">
        <v>295.05972222222044</v>
      </c>
      <c r="B218">
        <v>5</v>
      </c>
      <c r="C218">
        <v>7.93</v>
      </c>
      <c r="D218" s="39">
        <v>69.599999999999994</v>
      </c>
      <c r="E218" s="39"/>
      <c r="F218" s="39"/>
      <c r="G218" s="39">
        <v>295</v>
      </c>
      <c r="H218" s="40">
        <f t="shared" si="137"/>
        <v>0.05</v>
      </c>
      <c r="I218" s="41">
        <f t="shared" si="138"/>
        <v>7.93</v>
      </c>
      <c r="J218" s="39">
        <f t="shared" si="170"/>
        <v>620.61832737053476</v>
      </c>
      <c r="K218">
        <v>3.3000000000000002E-2</v>
      </c>
      <c r="L218">
        <v>8.02</v>
      </c>
      <c r="M218" s="29">
        <f t="shared" si="169"/>
        <v>6.4285714285714293E-2</v>
      </c>
      <c r="N218" s="29">
        <f t="shared" si="169"/>
        <v>5.7142857142857148E-2</v>
      </c>
      <c r="O218" s="29">
        <f t="shared" si="169"/>
        <v>4.9999999999999996E-2</v>
      </c>
      <c r="P218" s="29">
        <f t="shared" si="169"/>
        <v>4.2857142857142858E-2</v>
      </c>
      <c r="Q218" s="54">
        <v>0.05</v>
      </c>
      <c r="R218" s="54">
        <v>7.93</v>
      </c>
      <c r="S218" s="55">
        <f t="shared" si="139"/>
        <v>8.1468885690465083</v>
      </c>
      <c r="T218" s="55">
        <f t="shared" si="140"/>
        <v>8.0981742772234977</v>
      </c>
      <c r="U218" s="55">
        <f t="shared" si="141"/>
        <v>8.0421660826861352</v>
      </c>
      <c r="V218" s="55">
        <f t="shared" si="142"/>
        <v>7.9767188428266493</v>
      </c>
      <c r="W218" s="55">
        <f t="shared" si="143"/>
        <v>8.2185172872673835</v>
      </c>
      <c r="X218" s="41">
        <f t="shared" si="144"/>
        <v>8.2016553179507401</v>
      </c>
      <c r="Y218" s="41">
        <f t="shared" si="145"/>
        <v>8.1576759693203638</v>
      </c>
      <c r="Z218" s="41">
        <f t="shared" si="146"/>
        <v>8.1071959800743567</v>
      </c>
      <c r="AA218" s="41">
        <f t="shared" si="147"/>
        <v>8.0481367295410919</v>
      </c>
      <c r="AB218" s="30">
        <f t="shared" si="148"/>
        <v>-7.4181881429675458E-3</v>
      </c>
      <c r="AC218" s="30">
        <f t="shared" si="149"/>
        <v>5.6867526142746747E-2</v>
      </c>
      <c r="AD218" s="30">
        <f t="shared" si="150"/>
        <v>-3.4489918928270778E-10</v>
      </c>
      <c r="AE218" s="30">
        <f t="shared" si="151"/>
        <v>-4.3200509805379453E-19</v>
      </c>
      <c r="AF218" s="30">
        <f t="shared" si="152"/>
        <v>7.1303595689067031E-9</v>
      </c>
      <c r="AG218" s="30">
        <f t="shared" si="153"/>
        <v>-7.1573959922804657E-3</v>
      </c>
      <c r="AH218" s="30">
        <f t="shared" si="154"/>
        <v>4.9985461150576685E-2</v>
      </c>
      <c r="AI218" s="30">
        <f t="shared" si="155"/>
        <v>-3.4456322391150005E-10</v>
      </c>
      <c r="AJ218" s="30">
        <f t="shared" si="156"/>
        <v>-4.3200509805379453E-19</v>
      </c>
      <c r="AK218" s="30">
        <f t="shared" si="157"/>
        <v>7.9767452570950109E-9</v>
      </c>
      <c r="AL218" s="30">
        <f t="shared" si="158"/>
        <v>-6.8309226460804154E-3</v>
      </c>
      <c r="AM218" s="30">
        <f t="shared" si="159"/>
        <v>4.3169077353919581E-2</v>
      </c>
      <c r="AN218" s="30">
        <f t="shared" si="160"/>
        <v>-3.4414264476961811E-10</v>
      </c>
      <c r="AO218" s="30">
        <f t="shared" si="161"/>
        <v>-4.3200509805379453E-19</v>
      </c>
      <c r="AP218" s="30">
        <f t="shared" si="162"/>
        <v>9.0747342826274517E-9</v>
      </c>
      <c r="AQ218" s="30">
        <f t="shared" si="164"/>
        <v>-6.4097238060259682E-3</v>
      </c>
      <c r="AR218" s="30">
        <f t="shared" si="165"/>
        <v>3.644741905111689E-2</v>
      </c>
      <c r="AS218" s="30">
        <f t="shared" si="166"/>
        <v>-3.436000355527443E-10</v>
      </c>
      <c r="AT218" s="30">
        <f t="shared" si="167"/>
        <v>-4.3200509805379453E-19</v>
      </c>
      <c r="AU218" s="30">
        <f t="shared" si="163"/>
        <v>1.0550697151492742E-8</v>
      </c>
    </row>
    <row r="219" spans="1:47" x14ac:dyDescent="0.3">
      <c r="A219" s="39">
        <v>296.0583333333343</v>
      </c>
      <c r="B219">
        <v>4.8</v>
      </c>
      <c r="C219">
        <v>7.98</v>
      </c>
      <c r="D219" s="39"/>
      <c r="E219" s="39">
        <v>611.14657324218751</v>
      </c>
      <c r="F219" s="39">
        <v>623.58107685810808</v>
      </c>
      <c r="G219" s="39">
        <v>296</v>
      </c>
      <c r="H219" s="40">
        <f t="shared" si="137"/>
        <v>4.8000000000000001E-2</v>
      </c>
      <c r="I219" s="41">
        <f t="shared" si="138"/>
        <v>7.98</v>
      </c>
      <c r="J219" s="42">
        <f>AVERAGE(E219:F219)</f>
        <v>617.36382505014785</v>
      </c>
      <c r="K219">
        <v>3.1E-2</v>
      </c>
      <c r="L219">
        <v>8.0500000000000007</v>
      </c>
      <c r="M219" s="29">
        <f t="shared" si="169"/>
        <v>6.4285714285714293E-2</v>
      </c>
      <c r="N219" s="29">
        <f t="shared" si="169"/>
        <v>5.7142857142857148E-2</v>
      </c>
      <c r="O219" s="29">
        <f t="shared" si="169"/>
        <v>4.9999999999999996E-2</v>
      </c>
      <c r="P219" s="29">
        <f t="shared" si="169"/>
        <v>4.2857142857142858E-2</v>
      </c>
      <c r="Q219" s="54">
        <v>4.8000000000000001E-2</v>
      </c>
      <c r="R219" s="54">
        <v>7.98</v>
      </c>
      <c r="S219" s="55">
        <f t="shared" si="139"/>
        <v>8.1612478758673497</v>
      </c>
      <c r="T219" s="55">
        <f t="shared" si="140"/>
        <v>8.1125590332427677</v>
      </c>
      <c r="U219" s="55">
        <f t="shared" si="141"/>
        <v>8.0565247999692922</v>
      </c>
      <c r="V219" s="55">
        <f t="shared" si="142"/>
        <v>7.990957409773082</v>
      </c>
      <c r="W219" s="55">
        <f t="shared" si="143"/>
        <v>8.2335649918505727</v>
      </c>
      <c r="X219" s="41">
        <f t="shared" si="144"/>
        <v>8.2167749181504028</v>
      </c>
      <c r="Y219" s="41">
        <f t="shared" si="145"/>
        <v>8.1729776885258989</v>
      </c>
      <c r="Z219" s="41">
        <f t="shared" si="146"/>
        <v>8.1226967122609661</v>
      </c>
      <c r="AA219" s="41">
        <f t="shared" si="147"/>
        <v>8.0638561533985822</v>
      </c>
      <c r="AB219" s="30">
        <f t="shared" si="148"/>
        <v>-7.5030050471128961E-3</v>
      </c>
      <c r="AC219" s="30">
        <f t="shared" si="149"/>
        <v>5.6782709238601396E-2</v>
      </c>
      <c r="AD219" s="30">
        <f t="shared" si="150"/>
        <v>-3.3159474615212283E-10</v>
      </c>
      <c r="AE219" s="30">
        <f t="shared" si="151"/>
        <v>-4.1472489413164273E-19</v>
      </c>
      <c r="AF219" s="30">
        <f t="shared" si="152"/>
        <v>6.8984595823517477E-9</v>
      </c>
      <c r="AG219" s="30">
        <f t="shared" si="153"/>
        <v>-7.2505585458314927E-3</v>
      </c>
      <c r="AH219" s="30">
        <f t="shared" si="154"/>
        <v>4.9892298597025653E-2</v>
      </c>
      <c r="AI219" s="30">
        <f t="shared" si="155"/>
        <v>-3.3126953206002053E-10</v>
      </c>
      <c r="AJ219" s="30">
        <f t="shared" si="156"/>
        <v>-4.1472489413164273E-19</v>
      </c>
      <c r="AK219" s="30">
        <f t="shared" si="157"/>
        <v>7.7168661381584977E-9</v>
      </c>
      <c r="AL219" s="30">
        <f t="shared" si="158"/>
        <v>-6.9343630209814126E-3</v>
      </c>
      <c r="AM219" s="30">
        <f t="shared" si="159"/>
        <v>4.3065636979018586E-2</v>
      </c>
      <c r="AN219" s="30">
        <f t="shared" si="160"/>
        <v>-3.3086219331688504E-10</v>
      </c>
      <c r="AO219" s="30">
        <f t="shared" si="161"/>
        <v>-4.1472489413164273E-19</v>
      </c>
      <c r="AP219" s="30">
        <f t="shared" si="162"/>
        <v>8.7796095054815782E-9</v>
      </c>
      <c r="AQ219" s="30">
        <f t="shared" si="164"/>
        <v>-6.5261160871642153E-3</v>
      </c>
      <c r="AR219" s="30">
        <f t="shared" si="165"/>
        <v>3.6331026769978639E-2</v>
      </c>
      <c r="AS219" s="30">
        <f t="shared" si="166"/>
        <v>-3.3033626938741496E-10</v>
      </c>
      <c r="AT219" s="30">
        <f t="shared" si="167"/>
        <v>-4.1472489413164273E-19</v>
      </c>
      <c r="AU219" s="30">
        <f t="shared" si="163"/>
        <v>1.0210396097241338E-8</v>
      </c>
    </row>
    <row r="220" spans="1:47" x14ac:dyDescent="0.3">
      <c r="A220" s="39">
        <v>297.0583333333343</v>
      </c>
      <c r="B220">
        <v>4.8</v>
      </c>
      <c r="C220">
        <v>7.97</v>
      </c>
      <c r="D220" s="39">
        <v>53.5</v>
      </c>
      <c r="E220" s="39"/>
      <c r="F220" s="39"/>
      <c r="G220" s="39">
        <v>297</v>
      </c>
      <c r="H220" s="40">
        <f t="shared" si="137"/>
        <v>4.8000000000000001E-2</v>
      </c>
      <c r="I220" s="41">
        <f t="shared" si="138"/>
        <v>7.97</v>
      </c>
      <c r="J220" s="39">
        <f>$J$219+($J$232-$J$219)*(G220-$G$219)/($G$232-$G$219)</f>
        <v>619.11657161595542</v>
      </c>
      <c r="K220">
        <v>3.5999999999999997E-2</v>
      </c>
      <c r="L220">
        <v>8.06</v>
      </c>
      <c r="M220" s="29">
        <f t="shared" si="169"/>
        <v>6.4285714285714293E-2</v>
      </c>
      <c r="N220" s="29">
        <f t="shared" si="169"/>
        <v>5.7142857142857148E-2</v>
      </c>
      <c r="O220" s="29">
        <f t="shared" si="169"/>
        <v>4.9999999999999996E-2</v>
      </c>
      <c r="P220" s="29">
        <f t="shared" si="169"/>
        <v>4.2857142857142858E-2</v>
      </c>
      <c r="Q220" s="54">
        <v>4.8000000000000001E-2</v>
      </c>
      <c r="R220" s="54">
        <v>7.97</v>
      </c>
      <c r="S220" s="55">
        <f t="shared" si="139"/>
        <v>8.1612478758673497</v>
      </c>
      <c r="T220" s="55">
        <f t="shared" si="140"/>
        <v>8.1125590332427677</v>
      </c>
      <c r="U220" s="55">
        <f t="shared" si="141"/>
        <v>8.0565247999692922</v>
      </c>
      <c r="V220" s="55">
        <f t="shared" si="142"/>
        <v>7.990957409773082</v>
      </c>
      <c r="W220" s="55">
        <f t="shared" si="143"/>
        <v>8.2335649918505727</v>
      </c>
      <c r="X220" s="41">
        <f t="shared" si="144"/>
        <v>8.2167749181504028</v>
      </c>
      <c r="Y220" s="41">
        <f t="shared" si="145"/>
        <v>8.1729776885258989</v>
      </c>
      <c r="Z220" s="41">
        <f t="shared" si="146"/>
        <v>8.1226967122609661</v>
      </c>
      <c r="AA220" s="41">
        <f t="shared" si="147"/>
        <v>8.0638561533985822</v>
      </c>
      <c r="AB220" s="30">
        <f t="shared" si="148"/>
        <v>-7.5030050471128961E-3</v>
      </c>
      <c r="AC220" s="30">
        <f t="shared" si="149"/>
        <v>5.6782709238601396E-2</v>
      </c>
      <c r="AD220" s="30">
        <f t="shared" si="150"/>
        <v>-3.3159474615212283E-10</v>
      </c>
      <c r="AE220" s="30">
        <f t="shared" si="151"/>
        <v>-4.1472489413164273E-19</v>
      </c>
      <c r="AF220" s="30">
        <f t="shared" si="152"/>
        <v>6.8984595823517477E-9</v>
      </c>
      <c r="AG220" s="30">
        <f t="shared" si="153"/>
        <v>-7.2505585458314927E-3</v>
      </c>
      <c r="AH220" s="30">
        <f t="shared" si="154"/>
        <v>4.9892298597025653E-2</v>
      </c>
      <c r="AI220" s="30">
        <f t="shared" si="155"/>
        <v>-3.3126953206002053E-10</v>
      </c>
      <c r="AJ220" s="30">
        <f t="shared" si="156"/>
        <v>-4.1472489413164273E-19</v>
      </c>
      <c r="AK220" s="30">
        <f t="shared" si="157"/>
        <v>7.7168661381584977E-9</v>
      </c>
      <c r="AL220" s="30">
        <f t="shared" si="158"/>
        <v>-6.9343630209814126E-3</v>
      </c>
      <c r="AM220" s="30">
        <f t="shared" si="159"/>
        <v>4.3065636979018586E-2</v>
      </c>
      <c r="AN220" s="30">
        <f t="shared" si="160"/>
        <v>-3.3086219331688504E-10</v>
      </c>
      <c r="AO220" s="30">
        <f t="shared" si="161"/>
        <v>-4.1472489413164273E-19</v>
      </c>
      <c r="AP220" s="30">
        <f t="shared" si="162"/>
        <v>8.7796095054815782E-9</v>
      </c>
      <c r="AQ220" s="30">
        <f t="shared" si="164"/>
        <v>-6.5261160871642153E-3</v>
      </c>
      <c r="AR220" s="30">
        <f t="shared" si="165"/>
        <v>3.6331026769978639E-2</v>
      </c>
      <c r="AS220" s="30">
        <f t="shared" si="166"/>
        <v>-3.3033626938741496E-10</v>
      </c>
      <c r="AT220" s="30">
        <f t="shared" si="167"/>
        <v>-4.1472489413164273E-19</v>
      </c>
      <c r="AU220" s="30">
        <f t="shared" si="163"/>
        <v>1.0210396097241338E-8</v>
      </c>
    </row>
    <row r="221" spans="1:47" x14ac:dyDescent="0.3">
      <c r="A221" s="39">
        <v>298.05069444444234</v>
      </c>
      <c r="B221">
        <v>5.6</v>
      </c>
      <c r="C221">
        <v>7.9</v>
      </c>
      <c r="D221" s="39"/>
      <c r="E221" s="39"/>
      <c r="F221" s="39"/>
      <c r="G221" s="39">
        <v>298</v>
      </c>
      <c r="H221" s="40">
        <f t="shared" si="137"/>
        <v>5.5999999999999994E-2</v>
      </c>
      <c r="I221" s="41">
        <f t="shared" si="138"/>
        <v>7.9</v>
      </c>
      <c r="J221" s="39">
        <f t="shared" ref="J221:J231" si="171">$J$219+($J$232-$J$219)*(G221-$G$219)/($G$232-$G$219)</f>
        <v>620.86931818176299</v>
      </c>
      <c r="K221">
        <v>3.4000000000000002E-2</v>
      </c>
      <c r="L221">
        <v>8.02</v>
      </c>
      <c r="M221" s="29">
        <f t="shared" si="169"/>
        <v>6.4285714285714293E-2</v>
      </c>
      <c r="N221" s="29">
        <f t="shared" si="169"/>
        <v>5.7142857142857148E-2</v>
      </c>
      <c r="O221" s="29">
        <f t="shared" si="169"/>
        <v>4.9999999999999996E-2</v>
      </c>
      <c r="P221" s="29">
        <f t="shared" si="169"/>
        <v>4.2857142857142858E-2</v>
      </c>
      <c r="Q221" s="54">
        <v>5.6000000000000001E-2</v>
      </c>
      <c r="R221" s="54">
        <v>7.9</v>
      </c>
      <c r="S221" s="55">
        <f t="shared" si="139"/>
        <v>8.1067696081511027</v>
      </c>
      <c r="T221" s="55">
        <f t="shared" si="140"/>
        <v>8.0580191522163052</v>
      </c>
      <c r="U221" s="55">
        <f t="shared" si="141"/>
        <v>8.0021284841643787</v>
      </c>
      <c r="V221" s="55">
        <f t="shared" si="142"/>
        <v>7.9370742913197203</v>
      </c>
      <c r="W221" s="55">
        <f t="shared" si="143"/>
        <v>8.1764063362228434</v>
      </c>
      <c r="X221" s="41">
        <f t="shared" si="144"/>
        <v>8.1593486519428513</v>
      </c>
      <c r="Y221" s="41">
        <f t="shared" si="145"/>
        <v>8.1148746960757379</v>
      </c>
      <c r="Z221" s="41">
        <f t="shared" si="146"/>
        <v>8.0638561533985822</v>
      </c>
      <c r="AA221" s="41">
        <f t="shared" si="147"/>
        <v>8.0042074818705569</v>
      </c>
      <c r="AB221" s="30">
        <f t="shared" si="148"/>
        <v>-7.1677083082551107E-3</v>
      </c>
      <c r="AC221" s="30">
        <f t="shared" si="149"/>
        <v>5.7118005977459183E-2</v>
      </c>
      <c r="AD221" s="30">
        <f t="shared" si="150"/>
        <v>-3.8481763415590983E-10</v>
      </c>
      <c r="AE221" s="30">
        <f t="shared" si="151"/>
        <v>-4.8384570982024983E-19</v>
      </c>
      <c r="AF221" s="30">
        <f t="shared" si="152"/>
        <v>7.8204256567122637E-9</v>
      </c>
      <c r="AG221" s="30">
        <f t="shared" si="153"/>
        <v>-6.882524493853944E-3</v>
      </c>
      <c r="AH221" s="30">
        <f t="shared" si="154"/>
        <v>5.0260332649003203E-2</v>
      </c>
      <c r="AI221" s="30">
        <f t="shared" si="155"/>
        <v>-3.8445024623485736E-10</v>
      </c>
      <c r="AJ221" s="30">
        <f t="shared" si="156"/>
        <v>-4.8384570982024983E-19</v>
      </c>
      <c r="AK221" s="30">
        <f t="shared" si="157"/>
        <v>8.749451896369623E-9</v>
      </c>
      <c r="AL221" s="30">
        <f t="shared" si="158"/>
        <v>-6.5261160871642153E-3</v>
      </c>
      <c r="AM221" s="30">
        <f t="shared" si="159"/>
        <v>4.3473883912835784E-2</v>
      </c>
      <c r="AN221" s="30">
        <f t="shared" si="160"/>
        <v>-3.8399110326471967E-10</v>
      </c>
      <c r="AO221" s="30">
        <f t="shared" si="161"/>
        <v>-4.8384570982024983E-19</v>
      </c>
      <c r="AP221" s="30">
        <f t="shared" si="162"/>
        <v>9.9511097447454198E-9</v>
      </c>
      <c r="AQ221" s="30">
        <f t="shared" si="164"/>
        <v>-6.0673646170821228E-3</v>
      </c>
      <c r="AR221" s="30">
        <f t="shared" si="165"/>
        <v>3.6789778240060737E-2</v>
      </c>
      <c r="AS221" s="30">
        <f t="shared" si="166"/>
        <v>-3.8340011688904786E-10</v>
      </c>
      <c r="AT221" s="30">
        <f t="shared" si="167"/>
        <v>-4.8384570982024983E-19</v>
      </c>
      <c r="AU221" s="30">
        <f t="shared" si="163"/>
        <v>1.1559144921353291E-8</v>
      </c>
    </row>
    <row r="222" spans="1:47" x14ac:dyDescent="0.3">
      <c r="A222" s="39">
        <v>299.01666666667006</v>
      </c>
      <c r="B222">
        <v>5.8</v>
      </c>
      <c r="C222">
        <v>7.9</v>
      </c>
      <c r="D222" s="39"/>
      <c r="E222" s="39"/>
      <c r="F222" s="39"/>
      <c r="G222" s="39">
        <v>299</v>
      </c>
      <c r="H222" s="40">
        <f t="shared" si="137"/>
        <v>5.7999999999999996E-2</v>
      </c>
      <c r="I222" s="41">
        <f t="shared" si="138"/>
        <v>7.9</v>
      </c>
      <c r="J222" s="39">
        <f t="shared" si="171"/>
        <v>622.62206474757056</v>
      </c>
      <c r="K222">
        <v>3.9E-2</v>
      </c>
      <c r="L222">
        <v>8.06</v>
      </c>
      <c r="M222" s="29">
        <f t="shared" si="169"/>
        <v>6.4285714285714293E-2</v>
      </c>
      <c r="N222" s="29">
        <f t="shared" si="169"/>
        <v>5.7142857142857148E-2</v>
      </c>
      <c r="O222" s="29">
        <f t="shared" si="169"/>
        <v>4.9999999999999996E-2</v>
      </c>
      <c r="P222" s="29">
        <f t="shared" si="169"/>
        <v>4.2857142857142858E-2</v>
      </c>
      <c r="Q222" s="54">
        <v>5.8000000000000003E-2</v>
      </c>
      <c r="R222" s="54">
        <v>7.9</v>
      </c>
      <c r="S222" s="55">
        <f t="shared" si="139"/>
        <v>8.0942745956211315</v>
      </c>
      <c r="T222" s="55">
        <f t="shared" si="140"/>
        <v>8.0455235640330347</v>
      </c>
      <c r="U222" s="55">
        <f t="shared" si="141"/>
        <v>7.9896830430174388</v>
      </c>
      <c r="V222" s="55">
        <f t="shared" si="142"/>
        <v>7.924768355281512</v>
      </c>
      <c r="W222" s="55">
        <f t="shared" si="143"/>
        <v>8.1632684619288316</v>
      </c>
      <c r="X222" s="41">
        <f t="shared" si="144"/>
        <v>8.1461514187192936</v>
      </c>
      <c r="Y222" s="41">
        <f t="shared" si="145"/>
        <v>8.1015277910519341</v>
      </c>
      <c r="Z222" s="41">
        <f t="shared" si="146"/>
        <v>8.0503468411572765</v>
      </c>
      <c r="AA222" s="41">
        <f t="shared" si="147"/>
        <v>7.9905211119451192</v>
      </c>
      <c r="AB222" s="30">
        <f t="shared" si="148"/>
        <v>-7.0854787713677892E-3</v>
      </c>
      <c r="AC222" s="30">
        <f t="shared" si="149"/>
        <v>5.7200235514346505E-2</v>
      </c>
      <c r="AD222" s="30">
        <f t="shared" si="150"/>
        <v>-3.9812541046120502E-10</v>
      </c>
      <c r="AE222" s="30">
        <f t="shared" si="151"/>
        <v>-5.0112591374240163E-19</v>
      </c>
      <c r="AF222" s="30">
        <f t="shared" si="152"/>
        <v>8.0486937764462899E-9</v>
      </c>
      <c r="AG222" s="30">
        <f t="shared" si="153"/>
        <v>-6.7923747016464513E-3</v>
      </c>
      <c r="AH222" s="30">
        <f t="shared" si="154"/>
        <v>5.0350482441210695E-2</v>
      </c>
      <c r="AI222" s="30">
        <f t="shared" si="155"/>
        <v>-3.9774781927478703E-10</v>
      </c>
      <c r="AJ222" s="30">
        <f t="shared" si="156"/>
        <v>-5.0112591374240163E-19</v>
      </c>
      <c r="AK222" s="30">
        <f t="shared" si="157"/>
        <v>9.0048490274310909E-9</v>
      </c>
      <c r="AL222" s="30">
        <f t="shared" si="158"/>
        <v>-6.4262799566513805E-3</v>
      </c>
      <c r="AM222" s="30">
        <f t="shared" si="159"/>
        <v>4.3573720043348613E-2</v>
      </c>
      <c r="AN222" s="30">
        <f t="shared" si="160"/>
        <v>-3.9727619788366996E-10</v>
      </c>
      <c r="AO222" s="30">
        <f t="shared" si="161"/>
        <v>-5.0112591374240163E-19</v>
      </c>
      <c r="AP222" s="30">
        <f t="shared" si="162"/>
        <v>1.024040084994002E-8</v>
      </c>
      <c r="AQ222" s="30">
        <f t="shared" si="164"/>
        <v>-5.9554328968499833E-3</v>
      </c>
      <c r="AR222" s="30">
        <f t="shared" si="165"/>
        <v>3.6901709960292878E-2</v>
      </c>
      <c r="AS222" s="30">
        <f t="shared" si="166"/>
        <v>-3.9666962936996475E-10</v>
      </c>
      <c r="AT222" s="30">
        <f t="shared" si="167"/>
        <v>-5.0112591374240163E-19</v>
      </c>
      <c r="AU222" s="30">
        <f t="shared" si="163"/>
        <v>1.1891363218387511E-8</v>
      </c>
    </row>
    <row r="223" spans="1:47" x14ac:dyDescent="0.3">
      <c r="A223" s="39">
        <v>300.02986111111386</v>
      </c>
      <c r="B223">
        <v>6</v>
      </c>
      <c r="C223">
        <v>7.86</v>
      </c>
      <c r="D223" s="39"/>
      <c r="E223" s="39"/>
      <c r="F223" s="39"/>
      <c r="G223" s="39">
        <v>300</v>
      </c>
      <c r="H223" s="40">
        <f t="shared" si="137"/>
        <v>0.06</v>
      </c>
      <c r="I223" s="41">
        <f t="shared" si="138"/>
        <v>7.86</v>
      </c>
      <c r="J223" s="39">
        <f t="shared" si="171"/>
        <v>624.37481131337813</v>
      </c>
      <c r="K223">
        <v>0.04</v>
      </c>
      <c r="L223">
        <v>8.0299999999999994</v>
      </c>
      <c r="M223" s="29">
        <f t="shared" si="169"/>
        <v>6.4285714285714293E-2</v>
      </c>
      <c r="N223" s="29">
        <f t="shared" si="169"/>
        <v>5.7142857142857148E-2</v>
      </c>
      <c r="O223" s="29">
        <f t="shared" si="169"/>
        <v>4.9999999999999996E-2</v>
      </c>
      <c r="P223" s="29">
        <f t="shared" si="169"/>
        <v>4.2857142857142858E-2</v>
      </c>
      <c r="Q223" s="54">
        <v>0.06</v>
      </c>
      <c r="R223" s="54">
        <v>7.86</v>
      </c>
      <c r="S223" s="55">
        <f t="shared" si="139"/>
        <v>8.0821722404096032</v>
      </c>
      <c r="T223" s="55">
        <f t="shared" si="140"/>
        <v>8.0334255536067154</v>
      </c>
      <c r="U223" s="55">
        <f t="shared" si="141"/>
        <v>7.9776397481566859</v>
      </c>
      <c r="V223" s="55">
        <f t="shared" si="142"/>
        <v>7.9128678198797546</v>
      </c>
      <c r="W223" s="55">
        <f t="shared" si="143"/>
        <v>8.1505325116450216</v>
      </c>
      <c r="X223" s="41">
        <f t="shared" si="144"/>
        <v>8.1333587153211617</v>
      </c>
      <c r="Y223" s="41">
        <f t="shared" si="145"/>
        <v>8.0885921355019264</v>
      </c>
      <c r="Z223" s="41">
        <f t="shared" si="146"/>
        <v>8.0372563162740107</v>
      </c>
      <c r="AA223" s="41">
        <f t="shared" si="147"/>
        <v>7.9772620469994093</v>
      </c>
      <c r="AB223" s="30">
        <f t="shared" si="148"/>
        <v>-7.0038548795664096E-3</v>
      </c>
      <c r="AC223" s="30">
        <f t="shared" si="149"/>
        <v>5.7281859406147884E-2</v>
      </c>
      <c r="AD223" s="30">
        <f t="shared" si="150"/>
        <v>-4.1143396698851058E-10</v>
      </c>
      <c r="AE223" s="30">
        <f t="shared" si="151"/>
        <v>-5.1840611766455334E-19</v>
      </c>
      <c r="AF223" s="30">
        <f t="shared" si="152"/>
        <v>8.2761386844582262E-9</v>
      </c>
      <c r="AG223" s="30">
        <f t="shared" si="153"/>
        <v>-6.7029333745225158E-3</v>
      </c>
      <c r="AH223" s="30">
        <f t="shared" si="154"/>
        <v>5.043992376833463E-2</v>
      </c>
      <c r="AI223" s="30">
        <f t="shared" si="155"/>
        <v>-4.1104630499454296E-10</v>
      </c>
      <c r="AJ223" s="30">
        <f t="shared" si="156"/>
        <v>-5.1840611766455334E-19</v>
      </c>
      <c r="AK223" s="30">
        <f t="shared" si="157"/>
        <v>9.2592209230074527E-9</v>
      </c>
      <c r="AL223" s="30">
        <f t="shared" si="158"/>
        <v>-6.327294666857608E-3</v>
      </c>
      <c r="AM223" s="30">
        <f t="shared" si="159"/>
        <v>4.3672705333142388E-2</v>
      </c>
      <c r="AN223" s="30">
        <f t="shared" si="160"/>
        <v>-4.1056238859779504E-10</v>
      </c>
      <c r="AO223" s="30">
        <f t="shared" si="161"/>
        <v>-5.1840611766455334E-19</v>
      </c>
      <c r="AP223" s="30">
        <f t="shared" si="162"/>
        <v>1.0528348492896641E-8</v>
      </c>
      <c r="AQ223" s="30">
        <f t="shared" si="164"/>
        <v>-5.8445569519646589E-3</v>
      </c>
      <c r="AR223" s="30">
        <f t="shared" si="165"/>
        <v>3.7012585905178197E-2</v>
      </c>
      <c r="AS223" s="30">
        <f t="shared" si="166"/>
        <v>-4.0994050195299885E-10</v>
      </c>
      <c r="AT223" s="30">
        <f t="shared" si="167"/>
        <v>-5.1840611766455334E-19</v>
      </c>
      <c r="AU223" s="30">
        <f t="shared" si="163"/>
        <v>1.2221715787860012E-8</v>
      </c>
    </row>
    <row r="224" spans="1:47" x14ac:dyDescent="0.3">
      <c r="A224" s="39">
        <v>301.03472222221899</v>
      </c>
      <c r="B224">
        <v>5.8</v>
      </c>
      <c r="C224">
        <v>7.93</v>
      </c>
      <c r="D224" s="39"/>
      <c r="E224" s="39"/>
      <c r="F224" s="39"/>
      <c r="G224" s="39">
        <v>301</v>
      </c>
      <c r="H224" s="40">
        <f t="shared" si="137"/>
        <v>5.7999999999999996E-2</v>
      </c>
      <c r="I224" s="41">
        <f t="shared" si="138"/>
        <v>7.93</v>
      </c>
      <c r="J224" s="39">
        <f t="shared" si="171"/>
        <v>626.1275578791857</v>
      </c>
      <c r="K224">
        <v>3.9E-2</v>
      </c>
      <c r="L224">
        <v>8.0399999999999991</v>
      </c>
      <c r="M224" s="29">
        <f t="shared" si="169"/>
        <v>6.4285714285714293E-2</v>
      </c>
      <c r="N224" s="29">
        <f t="shared" si="169"/>
        <v>5.7142857142857148E-2</v>
      </c>
      <c r="O224" s="29">
        <f t="shared" si="169"/>
        <v>4.9999999999999996E-2</v>
      </c>
      <c r="P224" s="29">
        <f t="shared" si="169"/>
        <v>4.2857142857142858E-2</v>
      </c>
      <c r="Q224" s="54">
        <v>5.8000000000000003E-2</v>
      </c>
      <c r="R224" s="54">
        <v>7.93</v>
      </c>
      <c r="S224" s="55">
        <f t="shared" si="139"/>
        <v>8.0942745956211315</v>
      </c>
      <c r="T224" s="55">
        <f t="shared" si="140"/>
        <v>8.0455235640330347</v>
      </c>
      <c r="U224" s="55">
        <f t="shared" si="141"/>
        <v>7.9896830430174388</v>
      </c>
      <c r="V224" s="55">
        <f t="shared" si="142"/>
        <v>7.924768355281512</v>
      </c>
      <c r="W224" s="55">
        <f t="shared" si="143"/>
        <v>8.1632684619288316</v>
      </c>
      <c r="X224" s="41">
        <f t="shared" si="144"/>
        <v>8.1461514187192936</v>
      </c>
      <c r="Y224" s="41">
        <f t="shared" si="145"/>
        <v>8.1015277910519341</v>
      </c>
      <c r="Z224" s="41">
        <f t="shared" si="146"/>
        <v>8.0503468411572765</v>
      </c>
      <c r="AA224" s="41">
        <f t="shared" si="147"/>
        <v>7.9905211119451192</v>
      </c>
      <c r="AB224" s="30">
        <f t="shared" si="148"/>
        <v>-7.0854787713677892E-3</v>
      </c>
      <c r="AC224" s="30">
        <f t="shared" si="149"/>
        <v>5.7200235514346505E-2</v>
      </c>
      <c r="AD224" s="30">
        <f t="shared" si="150"/>
        <v>-3.9812541046120502E-10</v>
      </c>
      <c r="AE224" s="30">
        <f t="shared" si="151"/>
        <v>-5.0112591374240163E-19</v>
      </c>
      <c r="AF224" s="30">
        <f t="shared" si="152"/>
        <v>8.0486937764462899E-9</v>
      </c>
      <c r="AG224" s="30">
        <f t="shared" si="153"/>
        <v>-6.7923747016464513E-3</v>
      </c>
      <c r="AH224" s="30">
        <f t="shared" si="154"/>
        <v>5.0350482441210695E-2</v>
      </c>
      <c r="AI224" s="30">
        <f t="shared" si="155"/>
        <v>-3.9774781927478703E-10</v>
      </c>
      <c r="AJ224" s="30">
        <f t="shared" si="156"/>
        <v>-5.0112591374240163E-19</v>
      </c>
      <c r="AK224" s="30">
        <f t="shared" si="157"/>
        <v>9.0048490274310909E-9</v>
      </c>
      <c r="AL224" s="30">
        <f t="shared" si="158"/>
        <v>-6.4262799566513805E-3</v>
      </c>
      <c r="AM224" s="30">
        <f t="shared" si="159"/>
        <v>4.3573720043348613E-2</v>
      </c>
      <c r="AN224" s="30">
        <f t="shared" si="160"/>
        <v>-3.9727619788366996E-10</v>
      </c>
      <c r="AO224" s="30">
        <f t="shared" si="161"/>
        <v>-5.0112591374240163E-19</v>
      </c>
      <c r="AP224" s="30">
        <f t="shared" si="162"/>
        <v>1.024040084994002E-8</v>
      </c>
      <c r="AQ224" s="30">
        <f t="shared" si="164"/>
        <v>-5.9554328968499833E-3</v>
      </c>
      <c r="AR224" s="30">
        <f t="shared" si="165"/>
        <v>3.6901709960292878E-2</v>
      </c>
      <c r="AS224" s="30">
        <f t="shared" si="166"/>
        <v>-3.9666962936996475E-10</v>
      </c>
      <c r="AT224" s="30">
        <f t="shared" si="167"/>
        <v>-5.0112591374240163E-19</v>
      </c>
      <c r="AU224" s="30">
        <f t="shared" si="163"/>
        <v>1.1891363218387511E-8</v>
      </c>
    </row>
    <row r="225" spans="1:47" x14ac:dyDescent="0.3">
      <c r="A225" s="39">
        <v>302.03333333333285</v>
      </c>
      <c r="B225">
        <v>6.4</v>
      </c>
      <c r="C225">
        <v>7.92</v>
      </c>
      <c r="D225" s="39">
        <v>91.2</v>
      </c>
      <c r="E225" s="39"/>
      <c r="F225" s="39"/>
      <c r="G225" s="39">
        <v>302</v>
      </c>
      <c r="H225" s="40">
        <f t="shared" si="137"/>
        <v>6.4000000000000001E-2</v>
      </c>
      <c r="I225" s="41">
        <f t="shared" si="138"/>
        <v>7.92</v>
      </c>
      <c r="J225" s="39">
        <f t="shared" si="171"/>
        <v>627.88030444499327</v>
      </c>
      <c r="K225">
        <v>4.3999999999999997E-2</v>
      </c>
      <c r="L225">
        <v>8</v>
      </c>
      <c r="M225" s="29">
        <f t="shared" ref="M225:P240" si="172">M224</f>
        <v>6.4285714285714293E-2</v>
      </c>
      <c r="N225" s="29">
        <f t="shared" si="172"/>
        <v>5.7142857142857148E-2</v>
      </c>
      <c r="O225" s="29">
        <f t="shared" si="172"/>
        <v>4.9999999999999996E-2</v>
      </c>
      <c r="P225" s="29">
        <f t="shared" si="172"/>
        <v>4.2857142857142858E-2</v>
      </c>
      <c r="Q225" s="54">
        <v>6.4000000000000001E-2</v>
      </c>
      <c r="R225" s="54">
        <v>7.92</v>
      </c>
      <c r="S225" s="55">
        <f t="shared" si="139"/>
        <v>8.0590519603489046</v>
      </c>
      <c r="T225" s="55">
        <f t="shared" si="140"/>
        <v>8.0103270766943826</v>
      </c>
      <c r="U225" s="55">
        <f t="shared" si="141"/>
        <v>7.9546625834830138</v>
      </c>
      <c r="V225" s="55">
        <f t="shared" si="142"/>
        <v>7.8901840061467583</v>
      </c>
      <c r="W225" s="55">
        <f t="shared" si="143"/>
        <v>8.1261704139053759</v>
      </c>
      <c r="X225" s="41">
        <f t="shared" si="144"/>
        <v>8.1088902530280222</v>
      </c>
      <c r="Y225" s="41">
        <f t="shared" si="145"/>
        <v>8.0638561533985822</v>
      </c>
      <c r="Z225" s="41">
        <f t="shared" si="146"/>
        <v>8.0122311636986492</v>
      </c>
      <c r="AA225" s="41">
        <f t="shared" si="147"/>
        <v>7.9519229855252744</v>
      </c>
      <c r="AB225" s="30">
        <f t="shared" si="148"/>
        <v>-6.8423694312999264E-3</v>
      </c>
      <c r="AC225" s="30">
        <f t="shared" si="149"/>
        <v>5.7443344854414366E-2</v>
      </c>
      <c r="AD225" s="30">
        <f t="shared" si="150"/>
        <v>-4.3805335037082867E-10</v>
      </c>
      <c r="AE225" s="30">
        <f t="shared" si="151"/>
        <v>-5.5296652550885694E-19</v>
      </c>
      <c r="AF225" s="30">
        <f t="shared" si="152"/>
        <v>8.7286692961353762E-9</v>
      </c>
      <c r="AG225" s="30">
        <f t="shared" si="153"/>
        <v>-6.5261160871642153E-3</v>
      </c>
      <c r="AH225" s="30">
        <f t="shared" si="154"/>
        <v>5.0616741055692929E-2</v>
      </c>
      <c r="AI225" s="30">
        <f t="shared" si="155"/>
        <v>-4.3764593714202439E-10</v>
      </c>
      <c r="AJ225" s="30">
        <f t="shared" si="156"/>
        <v>-5.5296652550885694E-19</v>
      </c>
      <c r="AK225" s="30">
        <f t="shared" si="157"/>
        <v>9.7650151925424936E-9</v>
      </c>
      <c r="AL225" s="30">
        <f t="shared" si="158"/>
        <v>-6.1318081059368278E-3</v>
      </c>
      <c r="AM225" s="30">
        <f t="shared" si="159"/>
        <v>4.3868191894063172E-2</v>
      </c>
      <c r="AN225" s="30">
        <f t="shared" si="160"/>
        <v>-4.371379700619792E-10</v>
      </c>
      <c r="AO225" s="30">
        <f t="shared" si="161"/>
        <v>-5.5296652550885694E-19</v>
      </c>
      <c r="AP225" s="30">
        <f t="shared" si="162"/>
        <v>1.1100369015672983E-8</v>
      </c>
      <c r="AQ225" s="30">
        <f t="shared" si="164"/>
        <v>-5.6258898206525678E-3</v>
      </c>
      <c r="AR225" s="30">
        <f t="shared" si="165"/>
        <v>3.7231253036490289E-2</v>
      </c>
      <c r="AS225" s="30">
        <f t="shared" si="166"/>
        <v>-4.364862210577684E-10</v>
      </c>
      <c r="AT225" s="30">
        <f t="shared" si="167"/>
        <v>-5.5296652550885694E-19</v>
      </c>
      <c r="AU225" s="30">
        <f t="shared" si="163"/>
        <v>1.2877038490971197E-8</v>
      </c>
    </row>
    <row r="226" spans="1:47" x14ac:dyDescent="0.3">
      <c r="A226" s="39">
        <v>303.0361111111124</v>
      </c>
      <c r="B226">
        <v>5.9</v>
      </c>
      <c r="C226">
        <v>7.92</v>
      </c>
      <c r="D226" s="39"/>
      <c r="E226" s="39"/>
      <c r="F226" s="39"/>
      <c r="G226" s="39">
        <v>303</v>
      </c>
      <c r="H226" s="40">
        <f t="shared" si="137"/>
        <v>5.9000000000000004E-2</v>
      </c>
      <c r="I226" s="41">
        <f t="shared" si="138"/>
        <v>7.92</v>
      </c>
      <c r="J226" s="39">
        <f t="shared" si="171"/>
        <v>629.63305101080095</v>
      </c>
      <c r="K226">
        <v>4.5999999999999999E-2</v>
      </c>
      <c r="L226">
        <v>7.96</v>
      </c>
      <c r="M226" s="29">
        <f t="shared" si="172"/>
        <v>6.4285714285714293E-2</v>
      </c>
      <c r="N226" s="29">
        <f t="shared" si="172"/>
        <v>5.7142857142857148E-2</v>
      </c>
      <c r="O226" s="29">
        <f t="shared" si="172"/>
        <v>4.9999999999999996E-2</v>
      </c>
      <c r="P226" s="29">
        <f t="shared" si="172"/>
        <v>4.2857142857142858E-2</v>
      </c>
      <c r="Q226" s="54">
        <v>5.8999999999999997E-2</v>
      </c>
      <c r="R226" s="54">
        <v>7.92</v>
      </c>
      <c r="S226" s="55">
        <f t="shared" si="139"/>
        <v>8.0881758844432543</v>
      </c>
      <c r="T226" s="55">
        <f t="shared" si="140"/>
        <v>8.0394264375228417</v>
      </c>
      <c r="U226" s="55">
        <f t="shared" si="141"/>
        <v>7.9836127336007916</v>
      </c>
      <c r="V226" s="55">
        <f t="shared" si="142"/>
        <v>7.91876905117081</v>
      </c>
      <c r="W226" s="55">
        <f t="shared" si="143"/>
        <v>8.1568518360806408</v>
      </c>
      <c r="X226" s="41">
        <f t="shared" si="144"/>
        <v>8.1397061017691925</v>
      </c>
      <c r="Y226" s="41">
        <f t="shared" si="145"/>
        <v>8.095010187457115</v>
      </c>
      <c r="Z226" s="41">
        <f t="shared" si="146"/>
        <v>8.0437508945811569</v>
      </c>
      <c r="AA226" s="41">
        <f t="shared" si="147"/>
        <v>7.9838398701927771</v>
      </c>
      <c r="AB226" s="30">
        <f t="shared" si="148"/>
        <v>-7.0445920140112346E-3</v>
      </c>
      <c r="AC226" s="30">
        <f t="shared" si="149"/>
        <v>5.7241122271703061E-2</v>
      </c>
      <c r="AD226" s="30">
        <f t="shared" si="150"/>
        <v>-4.047795923490333E-10</v>
      </c>
      <c r="AE226" s="30">
        <f t="shared" si="151"/>
        <v>-5.0976601570347744E-19</v>
      </c>
      <c r="AF226" s="30">
        <f t="shared" si="152"/>
        <v>8.1625173152185384E-9</v>
      </c>
      <c r="AG226" s="30">
        <f t="shared" si="153"/>
        <v>-6.7475664597879603E-3</v>
      </c>
      <c r="AH226" s="30">
        <f t="shared" si="154"/>
        <v>5.0395290683069187E-2</v>
      </c>
      <c r="AI226" s="30">
        <f t="shared" si="155"/>
        <v>-4.0439694931196376E-10</v>
      </c>
      <c r="AJ226" s="30">
        <f t="shared" si="156"/>
        <v>-5.0976601570347744E-19</v>
      </c>
      <c r="AK226" s="30">
        <f t="shared" si="157"/>
        <v>9.1321610626553583E-9</v>
      </c>
      <c r="AL226" s="30">
        <f t="shared" si="158"/>
        <v>-6.3766820702216755E-3</v>
      </c>
      <c r="AM226" s="30">
        <f t="shared" si="159"/>
        <v>4.3623317929778319E-2</v>
      </c>
      <c r="AN226" s="30">
        <f t="shared" si="160"/>
        <v>-4.03919157663375E-10</v>
      </c>
      <c r="AO226" s="30">
        <f t="shared" si="161"/>
        <v>-5.0976601570347744E-19</v>
      </c>
      <c r="AP226" s="30">
        <f t="shared" si="162"/>
        <v>1.0384540068833918E-8</v>
      </c>
      <c r="AQ226" s="30">
        <f t="shared" si="164"/>
        <v>-5.8998642881930895E-3</v>
      </c>
      <c r="AR226" s="30">
        <f t="shared" si="165"/>
        <v>3.6957278568949765E-2</v>
      </c>
      <c r="AS226" s="30">
        <f t="shared" si="166"/>
        <v>-4.0330489736943739E-10</v>
      </c>
      <c r="AT226" s="30">
        <f t="shared" si="167"/>
        <v>-5.0976601570347744E-19</v>
      </c>
      <c r="AU226" s="30">
        <f t="shared" si="163"/>
        <v>1.2056769239942218E-8</v>
      </c>
    </row>
    <row r="227" spans="1:47" x14ac:dyDescent="0.3">
      <c r="A227" s="39">
        <v>304.0361111111124</v>
      </c>
      <c r="B227">
        <v>5.0999999999999996</v>
      </c>
      <c r="C227">
        <v>7.95</v>
      </c>
      <c r="D227" s="39">
        <v>97.1</v>
      </c>
      <c r="E227" s="39"/>
      <c r="F227" s="39"/>
      <c r="G227" s="39">
        <v>304</v>
      </c>
      <c r="H227" s="40">
        <f t="shared" si="137"/>
        <v>5.0999999999999997E-2</v>
      </c>
      <c r="I227" s="41">
        <f t="shared" si="138"/>
        <v>7.95</v>
      </c>
      <c r="J227" s="39">
        <f t="shared" si="171"/>
        <v>631.38579757660852</v>
      </c>
      <c r="K227">
        <v>4.2000000000000003E-2</v>
      </c>
      <c r="L227">
        <v>7.98</v>
      </c>
      <c r="M227" s="29">
        <f t="shared" si="172"/>
        <v>6.4285714285714293E-2</v>
      </c>
      <c r="N227" s="29">
        <f t="shared" si="172"/>
        <v>5.7142857142857148E-2</v>
      </c>
      <c r="O227" s="29">
        <f t="shared" si="172"/>
        <v>4.9999999999999996E-2</v>
      </c>
      <c r="P227" s="29">
        <f t="shared" si="172"/>
        <v>4.2857142857142858E-2</v>
      </c>
      <c r="Q227" s="54">
        <v>5.0999999999999997E-2</v>
      </c>
      <c r="R227" s="54">
        <v>7.95</v>
      </c>
      <c r="S227" s="55">
        <f t="shared" si="139"/>
        <v>8.1399049795273353</v>
      </c>
      <c r="T227" s="55">
        <f t="shared" si="140"/>
        <v>8.0911806711161081</v>
      </c>
      <c r="U227" s="55">
        <f t="shared" si="141"/>
        <v>8.0351881823932896</v>
      </c>
      <c r="V227" s="55">
        <f t="shared" si="142"/>
        <v>7.9698033020940908</v>
      </c>
      <c r="W227" s="55">
        <f t="shared" si="143"/>
        <v>8.2111944231006984</v>
      </c>
      <c r="X227" s="41">
        <f t="shared" si="144"/>
        <v>8.1942978339169734</v>
      </c>
      <c r="Y227" s="41">
        <f t="shared" si="145"/>
        <v>8.1502308707135995</v>
      </c>
      <c r="Z227" s="41">
        <f t="shared" si="146"/>
        <v>8.0996552754409823</v>
      </c>
      <c r="AA227" s="41">
        <f t="shared" si="147"/>
        <v>8.0404911336780938</v>
      </c>
      <c r="AB227" s="30">
        <f t="shared" si="148"/>
        <v>-7.3760339460636161E-3</v>
      </c>
      <c r="AC227" s="30">
        <f t="shared" si="149"/>
        <v>5.690968033965068E-2</v>
      </c>
      <c r="AD227" s="30">
        <f t="shared" si="150"/>
        <v>-3.5155173839210734E-10</v>
      </c>
      <c r="AE227" s="30">
        <f t="shared" si="151"/>
        <v>-4.4064520001487033E-19</v>
      </c>
      <c r="AF227" s="30">
        <f t="shared" si="152"/>
        <v>7.245944787327089E-9</v>
      </c>
      <c r="AG227" s="30">
        <f t="shared" si="153"/>
        <v>-7.111109758814663E-3</v>
      </c>
      <c r="AH227" s="30">
        <f t="shared" si="154"/>
        <v>5.0031747384042487E-2</v>
      </c>
      <c r="AI227" s="30">
        <f t="shared" si="155"/>
        <v>-3.5121044992665122E-10</v>
      </c>
      <c r="AJ227" s="30">
        <f t="shared" si="156"/>
        <v>-4.4064520001487033E-19</v>
      </c>
      <c r="AK227" s="30">
        <f t="shared" si="157"/>
        <v>8.1062375960712457E-9</v>
      </c>
      <c r="AL227" s="30">
        <f t="shared" si="158"/>
        <v>-6.7795543618408482E-3</v>
      </c>
      <c r="AM227" s="30">
        <f t="shared" si="159"/>
        <v>4.3220445638159147E-2</v>
      </c>
      <c r="AN227" s="30">
        <f t="shared" si="160"/>
        <v>-3.5078332383513829E-10</v>
      </c>
      <c r="AO227" s="30">
        <f t="shared" si="161"/>
        <v>-4.4064520001487033E-19</v>
      </c>
      <c r="AP227" s="30">
        <f t="shared" si="162"/>
        <v>9.2217175804010712E-9</v>
      </c>
      <c r="AQ227" s="30">
        <f t="shared" si="164"/>
        <v>-6.3519621933587735E-3</v>
      </c>
      <c r="AR227" s="30">
        <f t="shared" si="165"/>
        <v>3.6505180663784081E-2</v>
      </c>
      <c r="AS227" s="30">
        <f t="shared" si="166"/>
        <v>-3.5023247841578377E-10</v>
      </c>
      <c r="AT227" s="30">
        <f t="shared" si="167"/>
        <v>-4.4064520001487033E-19</v>
      </c>
      <c r="AU227" s="30">
        <f t="shared" si="163"/>
        <v>1.072004720891693E-8</v>
      </c>
    </row>
    <row r="228" spans="1:47" x14ac:dyDescent="0.3">
      <c r="A228" s="39">
        <v>305.04861111110949</v>
      </c>
      <c r="B228">
        <v>4.9000000000000004</v>
      </c>
      <c r="C228">
        <v>7.98</v>
      </c>
      <c r="D228" s="39"/>
      <c r="E228" s="39"/>
      <c r="F228" s="39"/>
      <c r="G228" s="39">
        <v>305</v>
      </c>
      <c r="H228" s="40">
        <f t="shared" si="137"/>
        <v>4.9000000000000002E-2</v>
      </c>
      <c r="I228" s="41">
        <f t="shared" si="138"/>
        <v>7.98</v>
      </c>
      <c r="J228" s="39">
        <f t="shared" si="171"/>
        <v>633.13854414241609</v>
      </c>
      <c r="K228">
        <v>4.8000000000000001E-2</v>
      </c>
      <c r="L228">
        <v>8.02</v>
      </c>
      <c r="M228" s="29">
        <f t="shared" si="172"/>
        <v>6.4285714285714293E-2</v>
      </c>
      <c r="N228" s="29">
        <f t="shared" si="172"/>
        <v>5.7142857142857148E-2</v>
      </c>
      <c r="O228" s="29">
        <f t="shared" si="172"/>
        <v>4.9999999999999996E-2</v>
      </c>
      <c r="P228" s="29">
        <f t="shared" si="172"/>
        <v>4.2857142857142858E-2</v>
      </c>
      <c r="Q228" s="54">
        <v>4.9000000000000002E-2</v>
      </c>
      <c r="R228" s="54">
        <v>7.98</v>
      </c>
      <c r="S228" s="55">
        <f t="shared" si="139"/>
        <v>8.1540012365859305</v>
      </c>
      <c r="T228" s="55">
        <f t="shared" si="140"/>
        <v>8.105298737946006</v>
      </c>
      <c r="U228" s="55">
        <f t="shared" si="141"/>
        <v>8.0492765957329748</v>
      </c>
      <c r="V228" s="55">
        <f t="shared" si="142"/>
        <v>7.9837684826040833</v>
      </c>
      <c r="W228" s="55">
        <f t="shared" si="143"/>
        <v>8.2259724589671048</v>
      </c>
      <c r="X228" s="41">
        <f t="shared" si="144"/>
        <v>8.2091459831668683</v>
      </c>
      <c r="Y228" s="41">
        <f t="shared" si="145"/>
        <v>8.1652565149227492</v>
      </c>
      <c r="Z228" s="41">
        <f t="shared" si="146"/>
        <v>8.1148746960757361</v>
      </c>
      <c r="AA228" s="41">
        <f t="shared" si="147"/>
        <v>8.0559232640726002</v>
      </c>
      <c r="AB228" s="30">
        <f t="shared" si="148"/>
        <v>-7.4605109632063429E-3</v>
      </c>
      <c r="AC228" s="30">
        <f t="shared" si="149"/>
        <v>5.6825203322507949E-2</v>
      </c>
      <c r="AD228" s="30">
        <f t="shared" si="150"/>
        <v>-3.382468574022437E-10</v>
      </c>
      <c r="AE228" s="30">
        <f t="shared" si="151"/>
        <v>-4.2336499609271863E-19</v>
      </c>
      <c r="AF228" s="30">
        <f t="shared" si="152"/>
        <v>7.0145330113804761E-9</v>
      </c>
      <c r="AG228" s="30">
        <f t="shared" si="153"/>
        <v>-7.2038779788848447E-3</v>
      </c>
      <c r="AH228" s="30">
        <f t="shared" si="154"/>
        <v>4.9938979163972302E-2</v>
      </c>
      <c r="AI228" s="30">
        <f t="shared" si="155"/>
        <v>-3.3791625007524185E-10</v>
      </c>
      <c r="AJ228" s="30">
        <f t="shared" si="156"/>
        <v>-4.2336499609271863E-19</v>
      </c>
      <c r="AK228" s="30">
        <f t="shared" si="157"/>
        <v>7.846956806645958E-9</v>
      </c>
      <c r="AL228" s="30">
        <f t="shared" si="158"/>
        <v>-6.8825244938539327E-3</v>
      </c>
      <c r="AM228" s="30">
        <f t="shared" si="159"/>
        <v>4.3117475506146065E-2</v>
      </c>
      <c r="AN228" s="30">
        <f t="shared" si="160"/>
        <v>-3.3750226659221575E-10</v>
      </c>
      <c r="AO228" s="30">
        <f t="shared" si="161"/>
        <v>-4.2336499609271863E-19</v>
      </c>
      <c r="AP228" s="30">
        <f t="shared" si="162"/>
        <v>8.9273673181539285E-9</v>
      </c>
      <c r="AQ228" s="30">
        <f t="shared" si="164"/>
        <v>-6.4677739052758981E-3</v>
      </c>
      <c r="AR228" s="30">
        <f t="shared" si="165"/>
        <v>3.6389368951866959E-2</v>
      </c>
      <c r="AS228" s="30">
        <f t="shared" si="166"/>
        <v>-3.3696796433241562E-10</v>
      </c>
      <c r="AT228" s="30">
        <f t="shared" si="167"/>
        <v>-4.2336499609271863E-19</v>
      </c>
      <c r="AU228" s="30">
        <f t="shared" si="163"/>
        <v>1.0380816577400405E-8</v>
      </c>
    </row>
    <row r="229" spans="1:47" x14ac:dyDescent="0.3">
      <c r="A229" s="39">
        <v>306.03958333333139</v>
      </c>
      <c r="B229">
        <v>4.5999999999999996</v>
      </c>
      <c r="C229">
        <v>7.96</v>
      </c>
      <c r="D229" s="39"/>
      <c r="E229" s="39"/>
      <c r="F229" s="39"/>
      <c r="G229" s="39">
        <v>306</v>
      </c>
      <c r="H229" s="40">
        <f t="shared" si="137"/>
        <v>4.5999999999999999E-2</v>
      </c>
      <c r="I229" s="41">
        <f t="shared" si="138"/>
        <v>7.96</v>
      </c>
      <c r="J229" s="39">
        <f t="shared" si="171"/>
        <v>634.89129070822366</v>
      </c>
      <c r="K229">
        <v>3.6999999999999998E-2</v>
      </c>
      <c r="L229">
        <v>7.97</v>
      </c>
      <c r="M229" s="29">
        <f t="shared" si="172"/>
        <v>6.4285714285714293E-2</v>
      </c>
      <c r="N229" s="29">
        <f t="shared" si="172"/>
        <v>5.7142857142857148E-2</v>
      </c>
      <c r="O229" s="29">
        <f t="shared" si="172"/>
        <v>4.9999999999999996E-2</v>
      </c>
      <c r="P229" s="29">
        <f t="shared" si="172"/>
        <v>4.2857142857142858E-2</v>
      </c>
      <c r="Q229" s="54">
        <v>4.5999999999999999E-2</v>
      </c>
      <c r="R229" s="54">
        <v>7.96</v>
      </c>
      <c r="S229" s="55">
        <f t="shared" si="139"/>
        <v>8.1761641125773963</v>
      </c>
      <c r="T229" s="55">
        <f t="shared" si="140"/>
        <v>8.1275085402965299</v>
      </c>
      <c r="U229" s="55">
        <f t="shared" si="141"/>
        <v>8.0714561186495786</v>
      </c>
      <c r="V229" s="55">
        <f t="shared" si="142"/>
        <v>8.0057754390079179</v>
      </c>
      <c r="W229" s="55">
        <f t="shared" si="143"/>
        <v>8.2491838945251423</v>
      </c>
      <c r="X229" s="41">
        <f t="shared" si="144"/>
        <v>8.2324695005502075</v>
      </c>
      <c r="Y229" s="41">
        <f t="shared" si="145"/>
        <v>8.1888642194972086</v>
      </c>
      <c r="Z229" s="41">
        <f t="shared" si="146"/>
        <v>8.1387934083791045</v>
      </c>
      <c r="AA229" s="41">
        <f t="shared" si="147"/>
        <v>8.0801843079501321</v>
      </c>
      <c r="AB229" s="30">
        <f t="shared" si="148"/>
        <v>-7.5885182664738923E-3</v>
      </c>
      <c r="AC229" s="30">
        <f t="shared" si="149"/>
        <v>5.6697196019240399E-2</v>
      </c>
      <c r="AD229" s="30">
        <f t="shared" si="150"/>
        <v>-3.1829120004930225E-10</v>
      </c>
      <c r="AE229" s="30">
        <f t="shared" si="151"/>
        <v>-3.9744469020949088E-19</v>
      </c>
      <c r="AF229" s="30">
        <f t="shared" si="152"/>
        <v>6.6655484175760775E-9</v>
      </c>
      <c r="AG229" s="30">
        <f t="shared" si="153"/>
        <v>-7.3445274411684663E-3</v>
      </c>
      <c r="AH229" s="30">
        <f t="shared" si="154"/>
        <v>4.9798329701688682E-2</v>
      </c>
      <c r="AI229" s="30">
        <f t="shared" si="155"/>
        <v>-3.179768789779853E-10</v>
      </c>
      <c r="AJ229" s="30">
        <f t="shared" si="156"/>
        <v>-3.9744469020949088E-19</v>
      </c>
      <c r="AK229" s="30">
        <f t="shared" si="157"/>
        <v>7.4557521032643668E-9</v>
      </c>
      <c r="AL229" s="30">
        <f t="shared" si="158"/>
        <v>-7.0387633032210958E-3</v>
      </c>
      <c r="AM229" s="30">
        <f t="shared" si="159"/>
        <v>4.2961236696778898E-2</v>
      </c>
      <c r="AN229" s="30">
        <f t="shared" si="160"/>
        <v>-3.1758297846435077E-10</v>
      </c>
      <c r="AO229" s="30">
        <f t="shared" si="161"/>
        <v>-3.9744469020949088E-19</v>
      </c>
      <c r="AP229" s="30">
        <f t="shared" si="162"/>
        <v>8.4828908971291346E-9</v>
      </c>
      <c r="AQ229" s="30">
        <f t="shared" si="164"/>
        <v>-6.6436918325090749E-3</v>
      </c>
      <c r="AR229" s="30">
        <f t="shared" si="165"/>
        <v>3.6213451024633782E-2</v>
      </c>
      <c r="AS229" s="30">
        <f t="shared" si="166"/>
        <v>-3.1707402781931924E-10</v>
      </c>
      <c r="AT229" s="30">
        <f t="shared" si="167"/>
        <v>-3.9744469020949088E-19</v>
      </c>
      <c r="AU229" s="30">
        <f t="shared" si="163"/>
        <v>9.8678959381646206E-9</v>
      </c>
    </row>
    <row r="230" spans="1:47" x14ac:dyDescent="0.3">
      <c r="A230" s="39">
        <v>307.04097222222481</v>
      </c>
      <c r="B230">
        <v>4.3</v>
      </c>
      <c r="C230">
        <v>8.02</v>
      </c>
      <c r="D230" s="39">
        <v>110.89999999999999</v>
      </c>
      <c r="E230" s="39"/>
      <c r="F230" s="39"/>
      <c r="G230" s="39">
        <v>307</v>
      </c>
      <c r="H230" s="40">
        <f t="shared" si="137"/>
        <v>4.2999999999999997E-2</v>
      </c>
      <c r="I230" s="41">
        <f t="shared" si="138"/>
        <v>8.02</v>
      </c>
      <c r="J230" s="39">
        <f t="shared" si="171"/>
        <v>636.64403727403123</v>
      </c>
      <c r="K230">
        <v>3.7999999999999999E-2</v>
      </c>
      <c r="L230">
        <v>8.02</v>
      </c>
      <c r="M230" s="29">
        <f t="shared" si="172"/>
        <v>6.4285714285714293E-2</v>
      </c>
      <c r="N230" s="29">
        <f t="shared" si="172"/>
        <v>5.7142857142857148E-2</v>
      </c>
      <c r="O230" s="29">
        <f t="shared" si="172"/>
        <v>4.9999999999999996E-2</v>
      </c>
      <c r="P230" s="29">
        <f t="shared" si="172"/>
        <v>4.2857142857142858E-2</v>
      </c>
      <c r="Q230" s="54">
        <v>4.2999999999999997E-2</v>
      </c>
      <c r="R230" s="54">
        <v>8.02</v>
      </c>
      <c r="S230" s="55">
        <f t="shared" si="139"/>
        <v>8.1996835438293409</v>
      </c>
      <c r="T230" s="55">
        <f t="shared" si="140"/>
        <v>8.1510943057425607</v>
      </c>
      <c r="U230" s="55">
        <f t="shared" si="141"/>
        <v>8.0950313523621666</v>
      </c>
      <c r="V230" s="55">
        <f t="shared" si="142"/>
        <v>8.0291959014674923</v>
      </c>
      <c r="W230" s="55">
        <f t="shared" si="143"/>
        <v>8.2737876260715879</v>
      </c>
      <c r="X230" s="41">
        <f t="shared" si="144"/>
        <v>8.2571945615172897</v>
      </c>
      <c r="Y230" s="41">
        <f t="shared" si="145"/>
        <v>8.2138975286217359</v>
      </c>
      <c r="Z230" s="41">
        <f t="shared" si="146"/>
        <v>8.1641650940432022</v>
      </c>
      <c r="AA230" s="41">
        <f t="shared" si="147"/>
        <v>8.1059297502746031</v>
      </c>
      <c r="AB230" s="30">
        <f t="shared" si="148"/>
        <v>-7.7181471346189955E-3</v>
      </c>
      <c r="AC230" s="30">
        <f t="shared" si="149"/>
        <v>5.6567567151095295E-2</v>
      </c>
      <c r="AD230" s="30">
        <f t="shared" si="150"/>
        <v>-2.9833763167658743E-10</v>
      </c>
      <c r="AE230" s="30">
        <f t="shared" si="151"/>
        <v>-3.7152438432626327E-19</v>
      </c>
      <c r="AF230" s="30">
        <f t="shared" si="152"/>
        <v>6.3141726998627359E-9</v>
      </c>
      <c r="AG230" s="30">
        <f t="shared" si="153"/>
        <v>-7.4870495224820385E-3</v>
      </c>
      <c r="AH230" s="30">
        <f t="shared" si="154"/>
        <v>4.9655807620375109E-2</v>
      </c>
      <c r="AI230" s="30">
        <f t="shared" si="155"/>
        <v>-2.9803992028135462E-10</v>
      </c>
      <c r="AJ230" s="30">
        <f t="shared" si="156"/>
        <v>-3.7152438432626327E-19</v>
      </c>
      <c r="AK230" s="30">
        <f t="shared" si="157"/>
        <v>7.0616419617834863E-9</v>
      </c>
      <c r="AL230" s="30">
        <f t="shared" si="158"/>
        <v>-7.19722560450983E-3</v>
      </c>
      <c r="AM230" s="30">
        <f t="shared" si="159"/>
        <v>4.2802774395490163E-2</v>
      </c>
      <c r="AN230" s="30">
        <f t="shared" si="160"/>
        <v>-2.9766655474895697E-10</v>
      </c>
      <c r="AO230" s="30">
        <f t="shared" si="161"/>
        <v>-3.7152438432626327E-19</v>
      </c>
      <c r="AP230" s="30">
        <f t="shared" si="162"/>
        <v>8.0346811653800923E-9</v>
      </c>
      <c r="AQ230" s="30">
        <f t="shared" si="164"/>
        <v>-6.8223451278403907E-3</v>
      </c>
      <c r="AR230" s="30">
        <f t="shared" si="165"/>
        <v>3.6034797729302466E-2</v>
      </c>
      <c r="AS230" s="30">
        <f t="shared" si="166"/>
        <v>-2.9718361514294909E-10</v>
      </c>
      <c r="AT230" s="30">
        <f t="shared" si="167"/>
        <v>-3.7152438432626327E-19</v>
      </c>
      <c r="AU230" s="30">
        <f t="shared" si="163"/>
        <v>9.3498382669489753E-9</v>
      </c>
    </row>
    <row r="231" spans="1:47" x14ac:dyDescent="0.3">
      <c r="A231" s="39">
        <v>308.04583333332994</v>
      </c>
      <c r="B231">
        <v>3.8</v>
      </c>
      <c r="C231">
        <v>7.97</v>
      </c>
      <c r="D231" s="39"/>
      <c r="E231" s="39"/>
      <c r="F231" s="39"/>
      <c r="G231" s="39">
        <v>308</v>
      </c>
      <c r="H231" s="40">
        <f t="shared" si="137"/>
        <v>3.7999999999999999E-2</v>
      </c>
      <c r="I231" s="41">
        <f t="shared" si="138"/>
        <v>7.97</v>
      </c>
      <c r="J231" s="39">
        <f t="shared" si="171"/>
        <v>638.3967838398388</v>
      </c>
      <c r="K231">
        <v>3.5000000000000003E-2</v>
      </c>
      <c r="L231">
        <v>8.02</v>
      </c>
      <c r="M231" s="29">
        <f t="shared" si="172"/>
        <v>6.4285714285714293E-2</v>
      </c>
      <c r="N231" s="29">
        <f t="shared" si="172"/>
        <v>5.7142857142857148E-2</v>
      </c>
      <c r="O231" s="29">
        <f t="shared" si="172"/>
        <v>4.9999999999999996E-2</v>
      </c>
      <c r="P231" s="29">
        <f t="shared" si="172"/>
        <v>4.2857142857142858E-2</v>
      </c>
      <c r="Q231" s="54">
        <v>3.7999999999999999E-2</v>
      </c>
      <c r="R231" s="54">
        <v>7.97</v>
      </c>
      <c r="S231" s="55">
        <f t="shared" si="139"/>
        <v>8.2424011348076487</v>
      </c>
      <c r="T231" s="55">
        <f t="shared" si="140"/>
        <v>8.1939742938124205</v>
      </c>
      <c r="U231" s="55">
        <f t="shared" si="141"/>
        <v>8.1379477888343921</v>
      </c>
      <c r="V231" s="55">
        <f t="shared" si="142"/>
        <v>8.0719055372415216</v>
      </c>
      <c r="W231" s="55">
        <f t="shared" si="143"/>
        <v>8.3184110246556227</v>
      </c>
      <c r="X231" s="41">
        <f t="shared" si="144"/>
        <v>8.3020442632503268</v>
      </c>
      <c r="Y231" s="41">
        <f t="shared" si="145"/>
        <v>8.2593238474959527</v>
      </c>
      <c r="Z231" s="41">
        <f t="shared" si="146"/>
        <v>8.2102272431457575</v>
      </c>
      <c r="AA231" s="41">
        <f t="shared" si="147"/>
        <v>8.1526978283557519</v>
      </c>
      <c r="AB231" s="30">
        <f t="shared" si="148"/>
        <v>-7.9380616147987776E-3</v>
      </c>
      <c r="AC231" s="30">
        <f t="shared" si="149"/>
        <v>5.6347652670915516E-2</v>
      </c>
      <c r="AD231" s="30">
        <f t="shared" si="150"/>
        <v>-2.6508666523377437E-10</v>
      </c>
      <c r="AE231" s="30">
        <f t="shared" si="151"/>
        <v>-3.2832387452088377E-19</v>
      </c>
      <c r="AF231" s="30">
        <f t="shared" si="152"/>
        <v>5.7226721389170858E-9</v>
      </c>
      <c r="AG231" s="30">
        <f t="shared" si="153"/>
        <v>-7.7290255542224687E-3</v>
      </c>
      <c r="AH231" s="30">
        <f t="shared" si="154"/>
        <v>4.9413831588634681E-2</v>
      </c>
      <c r="AI231" s="30">
        <f t="shared" si="155"/>
        <v>-2.6481737462244924E-10</v>
      </c>
      <c r="AJ231" s="30">
        <f t="shared" si="156"/>
        <v>-3.2832387452088377E-19</v>
      </c>
      <c r="AK231" s="30">
        <f t="shared" si="157"/>
        <v>6.3977270294603232E-9</v>
      </c>
      <c r="AL231" s="30">
        <f t="shared" si="158"/>
        <v>-7.4665709978401435E-3</v>
      </c>
      <c r="AM231" s="30">
        <f t="shared" si="159"/>
        <v>4.2533429002159853E-2</v>
      </c>
      <c r="AN231" s="30">
        <f t="shared" si="160"/>
        <v>-2.6447926765784989E-10</v>
      </c>
      <c r="AO231" s="30">
        <f t="shared" si="161"/>
        <v>-3.2832387452088377E-19</v>
      </c>
      <c r="AP231" s="30">
        <f t="shared" si="162"/>
        <v>7.2786730395867161E-9</v>
      </c>
      <c r="AQ231" s="30">
        <f t="shared" si="164"/>
        <v>-7.1265169220349617E-3</v>
      </c>
      <c r="AR231" s="30">
        <f t="shared" si="165"/>
        <v>3.5730625935107896E-2</v>
      </c>
      <c r="AS231" s="30">
        <f t="shared" si="166"/>
        <v>-2.6404119314714246E-10</v>
      </c>
      <c r="AT231" s="30">
        <f t="shared" si="167"/>
        <v>-3.2832387452088377E-19</v>
      </c>
      <c r="AU231" s="30">
        <f t="shared" si="163"/>
        <v>8.474117133806863E-9</v>
      </c>
    </row>
    <row r="232" spans="1:47" x14ac:dyDescent="0.3">
      <c r="A232" s="39">
        <v>309.0583333333343</v>
      </c>
      <c r="B232">
        <v>3.5</v>
      </c>
      <c r="C232">
        <v>8.06</v>
      </c>
      <c r="D232" s="39">
        <v>115.8</v>
      </c>
      <c r="E232" s="39">
        <v>635.38725903614466</v>
      </c>
      <c r="F232" s="39">
        <v>644.91180177514798</v>
      </c>
      <c r="G232" s="39">
        <v>309</v>
      </c>
      <c r="H232" s="40">
        <f t="shared" si="137"/>
        <v>3.5000000000000003E-2</v>
      </c>
      <c r="I232" s="41">
        <f t="shared" si="138"/>
        <v>8.06</v>
      </c>
      <c r="J232" s="42">
        <f>AVERAGE(E232:F232)</f>
        <v>640.14953040564637</v>
      </c>
      <c r="K232">
        <v>2.9000000000000001E-2</v>
      </c>
      <c r="L232">
        <v>8.08</v>
      </c>
      <c r="M232" s="29">
        <f t="shared" si="172"/>
        <v>6.4285714285714293E-2</v>
      </c>
      <c r="N232" s="29">
        <f t="shared" si="172"/>
        <v>5.7142857142857148E-2</v>
      </c>
      <c r="O232" s="29">
        <f t="shared" si="172"/>
        <v>4.9999999999999996E-2</v>
      </c>
      <c r="P232" s="29">
        <f t="shared" si="172"/>
        <v>4.2857142857142858E-2</v>
      </c>
      <c r="Q232" s="54">
        <v>3.5000000000000003E-2</v>
      </c>
      <c r="R232" s="54">
        <v>8.06</v>
      </c>
      <c r="S232" s="55">
        <f t="shared" si="139"/>
        <v>8.2705254400091377</v>
      </c>
      <c r="T232" s="55">
        <f t="shared" si="140"/>
        <v>8.2222336163964229</v>
      </c>
      <c r="U232" s="55">
        <f t="shared" si="141"/>
        <v>8.1662689794799004</v>
      </c>
      <c r="V232" s="55">
        <f t="shared" si="142"/>
        <v>8.1001421976796291</v>
      </c>
      <c r="W232" s="55">
        <f t="shared" si="143"/>
        <v>8.3477541626780614</v>
      </c>
      <c r="X232" s="41">
        <f t="shared" si="144"/>
        <v>8.3315402807918524</v>
      </c>
      <c r="Y232" s="41">
        <f t="shared" si="145"/>
        <v>8.2892106087900022</v>
      </c>
      <c r="Z232" s="41">
        <f t="shared" si="146"/>
        <v>8.2405469523357944</v>
      </c>
      <c r="AA232" s="41">
        <f t="shared" si="147"/>
        <v>8.1835008798094204</v>
      </c>
      <c r="AB232" s="30">
        <f t="shared" si="148"/>
        <v>-8.0725262713582831E-3</v>
      </c>
      <c r="AC232" s="30">
        <f t="shared" si="149"/>
        <v>5.6213188014356014E-2</v>
      </c>
      <c r="AD232" s="30">
        <f t="shared" si="150"/>
        <v>-2.4513932656331649E-10</v>
      </c>
      <c r="AE232" s="30">
        <f t="shared" si="151"/>
        <v>-3.0240356863765612E-19</v>
      </c>
      <c r="AF232" s="30">
        <f t="shared" si="152"/>
        <v>5.3638245042372811E-9</v>
      </c>
      <c r="AG232" s="30">
        <f t="shared" si="153"/>
        <v>-7.8770805917022547E-3</v>
      </c>
      <c r="AH232" s="30">
        <f t="shared" si="154"/>
        <v>4.9265776551154897E-2</v>
      </c>
      <c r="AI232" s="30">
        <f t="shared" si="155"/>
        <v>-2.4488754375411927E-10</v>
      </c>
      <c r="AJ232" s="30">
        <f t="shared" si="156"/>
        <v>-3.0240356863765612E-19</v>
      </c>
      <c r="AK232" s="30">
        <f t="shared" si="157"/>
        <v>5.9946852242310043E-9</v>
      </c>
      <c r="AL232" s="30">
        <f t="shared" si="158"/>
        <v>-7.6315434171092475E-3</v>
      </c>
      <c r="AM232" s="30">
        <f t="shared" si="159"/>
        <v>4.2368456582890748E-2</v>
      </c>
      <c r="AN232" s="30">
        <f t="shared" si="160"/>
        <v>-2.4457123059902581E-10</v>
      </c>
      <c r="AO232" s="30">
        <f t="shared" si="161"/>
        <v>-3.0240356863765612E-19</v>
      </c>
      <c r="AP232" s="30">
        <f t="shared" si="162"/>
        <v>6.8191621978295659E-9</v>
      </c>
      <c r="AQ232" s="30">
        <f t="shared" si="164"/>
        <v>-7.3131133546170488E-3</v>
      </c>
      <c r="AR232" s="30">
        <f t="shared" si="165"/>
        <v>3.554402950252581E-2</v>
      </c>
      <c r="AS232" s="30">
        <f t="shared" si="166"/>
        <v>-2.4416101321377464E-10</v>
      </c>
      <c r="AT232" s="30">
        <f t="shared" si="167"/>
        <v>-3.0240356863765612E-19</v>
      </c>
      <c r="AU232" s="30">
        <f t="shared" si="163"/>
        <v>7.9406819655403763E-9</v>
      </c>
    </row>
    <row r="233" spans="1:47" x14ac:dyDescent="0.3">
      <c r="A233" s="39">
        <v>310.04861111110949</v>
      </c>
      <c r="B233">
        <v>3.1</v>
      </c>
      <c r="C233">
        <v>8.1</v>
      </c>
      <c r="D233" s="39"/>
      <c r="E233" s="39"/>
      <c r="F233" s="39"/>
      <c r="G233" s="39">
        <v>310</v>
      </c>
      <c r="H233" s="40">
        <f t="shared" si="137"/>
        <v>3.1E-2</v>
      </c>
      <c r="I233" s="41">
        <f t="shared" si="138"/>
        <v>8.1</v>
      </c>
      <c r="J233" s="39">
        <f>$J$232+($J$246-$J$232)*(G233-$G$232)/($G$246-$G$232)</f>
        <v>633.78931373070895</v>
      </c>
      <c r="K233">
        <v>2.7E-2</v>
      </c>
      <c r="L233">
        <v>8.2100000000000009</v>
      </c>
      <c r="M233" s="29">
        <f t="shared" si="172"/>
        <v>6.4285714285714293E-2</v>
      </c>
      <c r="N233" s="29">
        <f t="shared" si="172"/>
        <v>5.7142857142857148E-2</v>
      </c>
      <c r="O233" s="29">
        <f t="shared" si="172"/>
        <v>4.9999999999999996E-2</v>
      </c>
      <c r="P233" s="29">
        <f t="shared" si="172"/>
        <v>4.2857142857142858E-2</v>
      </c>
      <c r="Q233" s="54">
        <v>3.1E-2</v>
      </c>
      <c r="R233" s="54">
        <v>8.1</v>
      </c>
      <c r="S233" s="55">
        <f t="shared" si="139"/>
        <v>8.311575639875862</v>
      </c>
      <c r="T233" s="55">
        <f t="shared" si="140"/>
        <v>8.2635181836345115</v>
      </c>
      <c r="U233" s="55">
        <f t="shared" si="141"/>
        <v>8.2076951628077346</v>
      </c>
      <c r="V233" s="55">
        <f t="shared" si="142"/>
        <v>8.1415165918891628</v>
      </c>
      <c r="W233" s="55">
        <f t="shared" si="143"/>
        <v>8.3905478459356484</v>
      </c>
      <c r="X233" s="41">
        <f t="shared" si="144"/>
        <v>8.3745620933977989</v>
      </c>
      <c r="Y233" s="41">
        <f t="shared" si="145"/>
        <v>8.332817262984662</v>
      </c>
      <c r="Z233" s="41">
        <f t="shared" si="146"/>
        <v>8.284804686220161</v>
      </c>
      <c r="AA233" s="41">
        <f t="shared" si="147"/>
        <v>8.2284894637501012</v>
      </c>
      <c r="AB233" s="30">
        <f t="shared" si="148"/>
        <v>-8.2550715762257643E-3</v>
      </c>
      <c r="AC233" s="30">
        <f t="shared" si="149"/>
        <v>5.6030642709488529E-2</v>
      </c>
      <c r="AD233" s="30">
        <f t="shared" si="150"/>
        <v>-2.1854707353182334E-10</v>
      </c>
      <c r="AE233" s="30">
        <f t="shared" si="151"/>
        <v>-2.6784316079335257E-19</v>
      </c>
      <c r="AF233" s="30">
        <f t="shared" si="152"/>
        <v>4.8800509933908718E-9</v>
      </c>
      <c r="AG233" s="30">
        <f t="shared" si="153"/>
        <v>-8.078172749883792E-3</v>
      </c>
      <c r="AH233" s="30">
        <f t="shared" si="154"/>
        <v>4.9064684392973359E-2</v>
      </c>
      <c r="AI233" s="30">
        <f t="shared" si="155"/>
        <v>-2.1831918369809326E-10</v>
      </c>
      <c r="AJ233" s="30">
        <f t="shared" si="156"/>
        <v>-2.6784316079335257E-19</v>
      </c>
      <c r="AK233" s="30">
        <f t="shared" si="157"/>
        <v>5.4510707192373091E-9</v>
      </c>
      <c r="AL233" s="30">
        <f t="shared" si="158"/>
        <v>-7.8557904051683447E-3</v>
      </c>
      <c r="AM233" s="30">
        <f t="shared" si="159"/>
        <v>4.2144209594831651E-2</v>
      </c>
      <c r="AN233" s="30">
        <f t="shared" si="160"/>
        <v>-2.1803269974220911E-10</v>
      </c>
      <c r="AO233" s="30">
        <f t="shared" si="161"/>
        <v>-2.6784316079335257E-19</v>
      </c>
      <c r="AP233" s="30">
        <f t="shared" si="162"/>
        <v>6.1987602180575375E-9</v>
      </c>
      <c r="AQ233" s="30">
        <f t="shared" si="164"/>
        <v>-7.5670734094006363E-3</v>
      </c>
      <c r="AR233" s="30">
        <f t="shared" si="165"/>
        <v>3.5290069447742219E-2</v>
      </c>
      <c r="AS233" s="30">
        <f t="shared" si="166"/>
        <v>-2.1766076020184518E-10</v>
      </c>
      <c r="AT233" s="30">
        <f t="shared" si="167"/>
        <v>-2.6784316079335257E-19</v>
      </c>
      <c r="AU233" s="30">
        <f t="shared" si="163"/>
        <v>7.2191058236758594E-9</v>
      </c>
    </row>
    <row r="234" spans="1:47" x14ac:dyDescent="0.3">
      <c r="A234" s="39">
        <v>311.0444444444438</v>
      </c>
      <c r="B234">
        <v>3.4</v>
      </c>
      <c r="C234">
        <v>8.11</v>
      </c>
      <c r="D234" s="39">
        <v>139.1</v>
      </c>
      <c r="E234" s="39"/>
      <c r="F234" s="39"/>
      <c r="G234" s="39">
        <v>311</v>
      </c>
      <c r="H234" s="40">
        <f t="shared" si="137"/>
        <v>3.4000000000000002E-2</v>
      </c>
      <c r="I234" s="41">
        <f t="shared" si="138"/>
        <v>8.11</v>
      </c>
      <c r="J234" s="39">
        <f t="shared" ref="J234:J245" si="173">$J$232+($J$246-$J$232)*(G234-$G$232)/($G$246-$G$232)</f>
        <v>627.42909705577142</v>
      </c>
      <c r="K234">
        <v>2.7E-2</v>
      </c>
      <c r="L234">
        <v>8.18</v>
      </c>
      <c r="M234" s="29">
        <f t="shared" si="172"/>
        <v>6.4285714285714293E-2</v>
      </c>
      <c r="N234" s="29">
        <f t="shared" si="172"/>
        <v>5.7142857142857148E-2</v>
      </c>
      <c r="O234" s="29">
        <f t="shared" si="172"/>
        <v>4.9999999999999996E-2</v>
      </c>
      <c r="P234" s="29">
        <f t="shared" si="172"/>
        <v>4.2857142857142858E-2</v>
      </c>
      <c r="Q234" s="54">
        <v>3.4000000000000002E-2</v>
      </c>
      <c r="R234" s="54">
        <v>8.11</v>
      </c>
      <c r="S234" s="55">
        <f t="shared" si="139"/>
        <v>8.2803804051164729</v>
      </c>
      <c r="T234" s="55">
        <f t="shared" si="140"/>
        <v>8.2321409171680688</v>
      </c>
      <c r="U234" s="55">
        <f t="shared" si="141"/>
        <v>8.1762048318728393</v>
      </c>
      <c r="V234" s="55">
        <f t="shared" si="142"/>
        <v>8.1100579564923674</v>
      </c>
      <c r="W234" s="55">
        <f t="shared" si="143"/>
        <v>8.3580309429896769</v>
      </c>
      <c r="X234" s="41">
        <f t="shared" si="144"/>
        <v>8.3418713100002293</v>
      </c>
      <c r="Y234" s="41">
        <f t="shared" si="145"/>
        <v>8.2996805225618751</v>
      </c>
      <c r="Z234" s="41">
        <f t="shared" si="146"/>
        <v>8.251171149838207</v>
      </c>
      <c r="AA234" s="41">
        <f t="shared" si="147"/>
        <v>8.1942978339169734</v>
      </c>
      <c r="AB234" s="30">
        <f t="shared" si="148"/>
        <v>-8.11779983864124E-3</v>
      </c>
      <c r="AC234" s="30">
        <f t="shared" si="149"/>
        <v>5.6167914447073052E-2</v>
      </c>
      <c r="AD234" s="30">
        <f t="shared" si="150"/>
        <v>-2.3849079598140921E-10</v>
      </c>
      <c r="AE234" s="30">
        <f t="shared" si="151"/>
        <v>-2.9376346667658027E-19</v>
      </c>
      <c r="AF234" s="30">
        <f t="shared" si="152"/>
        <v>5.2434797470880075E-9</v>
      </c>
      <c r="AG234" s="30">
        <f t="shared" si="153"/>
        <v>-7.926944646741145E-3</v>
      </c>
      <c r="AH234" s="30">
        <f t="shared" si="154"/>
        <v>4.9215912496116003E-2</v>
      </c>
      <c r="AI234" s="30">
        <f t="shared" si="155"/>
        <v>-2.3824492686600564E-10</v>
      </c>
      <c r="AJ234" s="30">
        <f t="shared" si="156"/>
        <v>-2.9376346667658027E-19</v>
      </c>
      <c r="AK234" s="30">
        <f t="shared" si="157"/>
        <v>5.8594800890565152E-9</v>
      </c>
      <c r="AL234" s="30">
        <f t="shared" si="158"/>
        <v>-7.6871313152676677E-3</v>
      </c>
      <c r="AM234" s="30">
        <f t="shared" si="159"/>
        <v>4.231286868473233E-2</v>
      </c>
      <c r="AN234" s="30">
        <f t="shared" si="160"/>
        <v>-2.3793598744924489E-10</v>
      </c>
      <c r="AO234" s="30">
        <f t="shared" si="161"/>
        <v>-2.9376346667658027E-19</v>
      </c>
      <c r="AP234" s="30">
        <f t="shared" si="162"/>
        <v>6.6649234874352209E-9</v>
      </c>
      <c r="AQ234" s="30">
        <f t="shared" si="164"/>
        <v>-7.3760339460636161E-3</v>
      </c>
      <c r="AR234" s="30">
        <f t="shared" si="165"/>
        <v>3.5481108911079244E-2</v>
      </c>
      <c r="AS234" s="30">
        <f t="shared" si="166"/>
        <v>-2.3753521640283486E-10</v>
      </c>
      <c r="AT234" s="30">
        <f t="shared" si="167"/>
        <v>-2.9376346667658027E-19</v>
      </c>
      <c r="AU234" s="30">
        <f t="shared" si="163"/>
        <v>7.7614353355259438E-9</v>
      </c>
    </row>
    <row r="235" spans="1:47" x14ac:dyDescent="0.3">
      <c r="A235" s="39">
        <v>312.04861111110949</v>
      </c>
      <c r="B235">
        <v>3.9</v>
      </c>
      <c r="C235">
        <v>8.1</v>
      </c>
      <c r="D235" s="39"/>
      <c r="E235" s="39"/>
      <c r="F235" s="39"/>
      <c r="G235" s="39">
        <v>312</v>
      </c>
      <c r="H235" s="40">
        <f t="shared" si="137"/>
        <v>3.9E-2</v>
      </c>
      <c r="I235" s="41">
        <f t="shared" si="138"/>
        <v>8.1</v>
      </c>
      <c r="J235" s="39">
        <f t="shared" si="173"/>
        <v>621.06888038083389</v>
      </c>
      <c r="K235">
        <v>2.9000000000000001E-2</v>
      </c>
      <c r="L235">
        <v>8.15</v>
      </c>
      <c r="M235" s="29">
        <f t="shared" si="172"/>
        <v>6.4285714285714293E-2</v>
      </c>
      <c r="N235" s="29">
        <f t="shared" si="172"/>
        <v>5.7142857142857148E-2</v>
      </c>
      <c r="O235" s="29">
        <f t="shared" si="172"/>
        <v>4.9999999999999996E-2</v>
      </c>
      <c r="P235" s="29">
        <f t="shared" si="172"/>
        <v>4.2857142857142858E-2</v>
      </c>
      <c r="Q235" s="54">
        <v>3.9E-2</v>
      </c>
      <c r="R235" s="54">
        <v>8.1</v>
      </c>
      <c r="S235" s="55">
        <f t="shared" si="139"/>
        <v>8.2334680806712139</v>
      </c>
      <c r="T235" s="55">
        <f t="shared" si="140"/>
        <v>8.1850029333346015</v>
      </c>
      <c r="U235" s="55">
        <f t="shared" si="141"/>
        <v>8.1289629865438808</v>
      </c>
      <c r="V235" s="55">
        <f t="shared" si="142"/>
        <v>8.0629561075449416</v>
      </c>
      <c r="W235" s="55">
        <f t="shared" si="143"/>
        <v>8.3090854064093485</v>
      </c>
      <c r="X235" s="41">
        <f t="shared" si="144"/>
        <v>8.2926707136911553</v>
      </c>
      <c r="Y235" s="41">
        <f t="shared" si="145"/>
        <v>8.249827989883272</v>
      </c>
      <c r="Z235" s="41">
        <f t="shared" si="146"/>
        <v>8.2005962099148704</v>
      </c>
      <c r="AA235" s="41">
        <f t="shared" si="147"/>
        <v>8.1429163249005416</v>
      </c>
      <c r="AB235" s="30">
        <f t="shared" si="148"/>
        <v>-7.8936726677229316E-3</v>
      </c>
      <c r="AC235" s="30">
        <f t="shared" si="149"/>
        <v>5.6392041617991363E-2</v>
      </c>
      <c r="AD235" s="30">
        <f t="shared" si="150"/>
        <v>-2.717363354272669E-10</v>
      </c>
      <c r="AE235" s="30">
        <f t="shared" si="151"/>
        <v>-3.3696397648195967E-19</v>
      </c>
      <c r="AF235" s="30">
        <f t="shared" si="152"/>
        <v>5.8416013951573412E-9</v>
      </c>
      <c r="AG235" s="30">
        <f t="shared" si="153"/>
        <v>-7.6801660067539728E-3</v>
      </c>
      <c r="AH235" s="30">
        <f t="shared" si="154"/>
        <v>4.9462691136103173E-2</v>
      </c>
      <c r="AI235" s="30">
        <f t="shared" si="155"/>
        <v>-2.7146128556699012E-10</v>
      </c>
      <c r="AJ235" s="30">
        <f t="shared" si="156"/>
        <v>-3.3696397648195967E-19</v>
      </c>
      <c r="AK235" s="30">
        <f t="shared" si="157"/>
        <v>6.5312614125368499E-9</v>
      </c>
      <c r="AL235" s="30">
        <f t="shared" si="158"/>
        <v>-7.4121558509072866E-3</v>
      </c>
      <c r="AM235" s="30">
        <f t="shared" si="159"/>
        <v>4.258784414909271E-2</v>
      </c>
      <c r="AN235" s="30">
        <f t="shared" si="160"/>
        <v>-2.7111602160387146E-10</v>
      </c>
      <c r="AO235" s="30">
        <f t="shared" si="161"/>
        <v>-3.3696397648195967E-19</v>
      </c>
      <c r="AP235" s="30">
        <f t="shared" si="162"/>
        <v>7.4308246561412453E-9</v>
      </c>
      <c r="AQ235" s="30">
        <f t="shared" si="164"/>
        <v>-7.0650165808040016E-3</v>
      </c>
      <c r="AR235" s="30">
        <f t="shared" si="165"/>
        <v>3.5792126276338855E-2</v>
      </c>
      <c r="AS235" s="30">
        <f t="shared" si="166"/>
        <v>-2.706688195947858E-10</v>
      </c>
      <c r="AT235" s="30">
        <f t="shared" si="167"/>
        <v>-3.3696397648195967E-19</v>
      </c>
      <c r="AU235" s="30">
        <f t="shared" si="163"/>
        <v>8.6505534213855958E-9</v>
      </c>
    </row>
    <row r="236" spans="1:47" x14ac:dyDescent="0.3">
      <c r="A236" s="39">
        <v>313.03888888889196</v>
      </c>
      <c r="B236">
        <v>4.3</v>
      </c>
      <c r="C236">
        <v>8.02</v>
      </c>
      <c r="D236" s="39"/>
      <c r="E236" s="39"/>
      <c r="F236" s="39"/>
      <c r="G236" s="39">
        <v>313</v>
      </c>
      <c r="H236" s="40">
        <f t="shared" si="137"/>
        <v>4.2999999999999997E-2</v>
      </c>
      <c r="I236" s="41">
        <f t="shared" si="138"/>
        <v>8.02</v>
      </c>
      <c r="J236" s="39">
        <f t="shared" si="173"/>
        <v>614.70866370589647</v>
      </c>
      <c r="K236">
        <v>3.3000000000000002E-2</v>
      </c>
      <c r="L236">
        <v>8.1</v>
      </c>
      <c r="M236" s="29">
        <f t="shared" si="172"/>
        <v>6.4285714285714293E-2</v>
      </c>
      <c r="N236" s="29">
        <f t="shared" si="172"/>
        <v>5.7142857142857148E-2</v>
      </c>
      <c r="O236" s="29">
        <f t="shared" si="172"/>
        <v>4.9999999999999996E-2</v>
      </c>
      <c r="P236" s="29">
        <f t="shared" si="172"/>
        <v>4.2857142857142858E-2</v>
      </c>
      <c r="Q236" s="54">
        <v>4.2999999999999997E-2</v>
      </c>
      <c r="R236" s="54">
        <v>8.02</v>
      </c>
      <c r="S236" s="55">
        <f t="shared" si="139"/>
        <v>8.1996835438293409</v>
      </c>
      <c r="T236" s="55">
        <f t="shared" si="140"/>
        <v>8.1510943057425607</v>
      </c>
      <c r="U236" s="55">
        <f t="shared" si="141"/>
        <v>8.0950313523621666</v>
      </c>
      <c r="V236" s="55">
        <f t="shared" si="142"/>
        <v>8.0291959014674923</v>
      </c>
      <c r="W236" s="55">
        <f t="shared" si="143"/>
        <v>8.2737876260715879</v>
      </c>
      <c r="X236" s="41">
        <f t="shared" si="144"/>
        <v>8.2571945615172897</v>
      </c>
      <c r="Y236" s="41">
        <f t="shared" si="145"/>
        <v>8.2138975286217359</v>
      </c>
      <c r="Z236" s="41">
        <f t="shared" si="146"/>
        <v>8.1641650940432022</v>
      </c>
      <c r="AA236" s="41">
        <f t="shared" si="147"/>
        <v>8.1059297502746031</v>
      </c>
      <c r="AB236" s="30">
        <f t="shared" si="148"/>
        <v>-7.7181471346189955E-3</v>
      </c>
      <c r="AC236" s="30">
        <f t="shared" si="149"/>
        <v>5.6567567151095295E-2</v>
      </c>
      <c r="AD236" s="30">
        <f t="shared" si="150"/>
        <v>-2.9833763167658743E-10</v>
      </c>
      <c r="AE236" s="30">
        <f t="shared" si="151"/>
        <v>-3.7152438432626327E-19</v>
      </c>
      <c r="AF236" s="30">
        <f t="shared" si="152"/>
        <v>6.3141726998627359E-9</v>
      </c>
      <c r="AG236" s="30">
        <f t="shared" si="153"/>
        <v>-7.4870495224820385E-3</v>
      </c>
      <c r="AH236" s="30">
        <f t="shared" si="154"/>
        <v>4.9655807620375109E-2</v>
      </c>
      <c r="AI236" s="30">
        <f t="shared" si="155"/>
        <v>-2.9803992028135462E-10</v>
      </c>
      <c r="AJ236" s="30">
        <f t="shared" si="156"/>
        <v>-3.7152438432626327E-19</v>
      </c>
      <c r="AK236" s="30">
        <f t="shared" si="157"/>
        <v>7.0616419617834863E-9</v>
      </c>
      <c r="AL236" s="30">
        <f t="shared" si="158"/>
        <v>-7.19722560450983E-3</v>
      </c>
      <c r="AM236" s="30">
        <f t="shared" si="159"/>
        <v>4.2802774395490163E-2</v>
      </c>
      <c r="AN236" s="30">
        <f t="shared" si="160"/>
        <v>-2.9766655474895697E-10</v>
      </c>
      <c r="AO236" s="30">
        <f t="shared" si="161"/>
        <v>-3.7152438432626327E-19</v>
      </c>
      <c r="AP236" s="30">
        <f t="shared" si="162"/>
        <v>8.0346811653800923E-9</v>
      </c>
      <c r="AQ236" s="30">
        <f t="shared" si="164"/>
        <v>-6.8223451278403907E-3</v>
      </c>
      <c r="AR236" s="30">
        <f t="shared" si="165"/>
        <v>3.6034797729302466E-2</v>
      </c>
      <c r="AS236" s="30">
        <f t="shared" si="166"/>
        <v>-2.9718361514294909E-10</v>
      </c>
      <c r="AT236" s="30">
        <f t="shared" si="167"/>
        <v>-3.7152438432626327E-19</v>
      </c>
      <c r="AU236" s="30">
        <f t="shared" si="163"/>
        <v>9.3498382669489753E-9</v>
      </c>
    </row>
    <row r="237" spans="1:47" x14ac:dyDescent="0.3">
      <c r="A237" s="39">
        <v>314.05208333333576</v>
      </c>
      <c r="B237">
        <v>4.5</v>
      </c>
      <c r="C237">
        <v>7.93</v>
      </c>
      <c r="D237" s="39">
        <v>135.9</v>
      </c>
      <c r="E237" s="39"/>
      <c r="F237" s="39"/>
      <c r="G237" s="39">
        <v>314</v>
      </c>
      <c r="H237" s="40">
        <f t="shared" si="137"/>
        <v>4.4999999999999998E-2</v>
      </c>
      <c r="I237" s="41">
        <f t="shared" si="138"/>
        <v>7.93</v>
      </c>
      <c r="J237" s="39">
        <f t="shared" si="173"/>
        <v>608.34844703095905</v>
      </c>
      <c r="K237">
        <v>3.2000000000000001E-2</v>
      </c>
      <c r="L237">
        <v>8.01</v>
      </c>
      <c r="M237" s="29">
        <f t="shared" si="172"/>
        <v>6.4285714285714293E-2</v>
      </c>
      <c r="N237" s="29">
        <f t="shared" si="172"/>
        <v>5.7142857142857148E-2</v>
      </c>
      <c r="O237" s="29">
        <f t="shared" si="172"/>
        <v>4.9999999999999996E-2</v>
      </c>
      <c r="P237" s="29">
        <f t="shared" si="172"/>
        <v>4.2857142857142858E-2</v>
      </c>
      <c r="Q237" s="54">
        <v>4.4999999999999998E-2</v>
      </c>
      <c r="R237" s="54">
        <v>7.93</v>
      </c>
      <c r="S237" s="55">
        <f t="shared" si="139"/>
        <v>8.1838450387145567</v>
      </c>
      <c r="T237" s="55">
        <f t="shared" si="140"/>
        <v>8.1352092791808079</v>
      </c>
      <c r="U237" s="55">
        <f t="shared" si="141"/>
        <v>8.0791509885105324</v>
      </c>
      <c r="V237" s="55">
        <f t="shared" si="142"/>
        <v>8.0134165544531868</v>
      </c>
      <c r="W237" s="55">
        <f t="shared" si="143"/>
        <v>8.2572219883187454</v>
      </c>
      <c r="X237" s="41">
        <f t="shared" si="144"/>
        <v>8.2405469523357944</v>
      </c>
      <c r="Y237" s="41">
        <f t="shared" si="145"/>
        <v>8.1970415942778292</v>
      </c>
      <c r="Z237" s="41">
        <f t="shared" si="146"/>
        <v>8.147080355055639</v>
      </c>
      <c r="AA237" s="41">
        <f t="shared" si="147"/>
        <v>8.0885921355019264</v>
      </c>
      <c r="AB237" s="30">
        <f t="shared" si="148"/>
        <v>-7.6315434171092475E-3</v>
      </c>
      <c r="AC237" s="30">
        <f t="shared" si="149"/>
        <v>5.6654170868605046E-2</v>
      </c>
      <c r="AD237" s="30">
        <f t="shared" si="150"/>
        <v>-3.1163977294565668E-10</v>
      </c>
      <c r="AE237" s="30">
        <f t="shared" si="151"/>
        <v>-3.8880458824841498E-19</v>
      </c>
      <c r="AF237" s="30">
        <f t="shared" si="152"/>
        <v>6.548697974898029E-9</v>
      </c>
      <c r="AG237" s="30">
        <f t="shared" si="153"/>
        <v>-7.3918221715420186E-3</v>
      </c>
      <c r="AH237" s="30">
        <f t="shared" si="154"/>
        <v>4.9751034971315132E-2</v>
      </c>
      <c r="AI237" s="30">
        <f t="shared" si="155"/>
        <v>-3.1133095215852335E-10</v>
      </c>
      <c r="AJ237" s="30">
        <f t="shared" si="156"/>
        <v>-3.8880458824841498E-19</v>
      </c>
      <c r="AK237" s="30">
        <f t="shared" si="157"/>
        <v>7.3247148243641445E-9</v>
      </c>
      <c r="AL237" s="30">
        <f t="shared" si="158"/>
        <v>-7.0913320531744211E-3</v>
      </c>
      <c r="AM237" s="30">
        <f t="shared" si="159"/>
        <v>4.2908667946825574E-2</v>
      </c>
      <c r="AN237" s="30">
        <f t="shared" si="160"/>
        <v>-3.1094384589824812E-10</v>
      </c>
      <c r="AO237" s="30">
        <f t="shared" si="161"/>
        <v>-3.8880458824841498E-19</v>
      </c>
      <c r="AP237" s="30">
        <f t="shared" si="162"/>
        <v>8.33391394150759E-9</v>
      </c>
      <c r="AQ237" s="30">
        <f t="shared" si="164"/>
        <v>-6.7029333745225158E-3</v>
      </c>
      <c r="AR237" s="30">
        <f t="shared" si="165"/>
        <v>3.6154209482620339E-2</v>
      </c>
      <c r="AS237" s="30">
        <f t="shared" si="166"/>
        <v>-3.1044349147459658E-10</v>
      </c>
      <c r="AT237" s="30">
        <f t="shared" si="167"/>
        <v>-3.8880458824841498E-19</v>
      </c>
      <c r="AU237" s="30">
        <f t="shared" si="163"/>
        <v>9.695795468758944E-9</v>
      </c>
    </row>
    <row r="238" spans="1:47" x14ac:dyDescent="0.3">
      <c r="A238" s="39">
        <v>315.04861111110949</v>
      </c>
      <c r="B238">
        <v>3.1</v>
      </c>
      <c r="C238">
        <v>8.16</v>
      </c>
      <c r="D238" s="39"/>
      <c r="E238" s="39"/>
      <c r="F238" s="39"/>
      <c r="G238" s="39">
        <v>315</v>
      </c>
      <c r="H238" s="40">
        <f t="shared" si="137"/>
        <v>3.1E-2</v>
      </c>
      <c r="I238" s="41">
        <f t="shared" si="138"/>
        <v>8.16</v>
      </c>
      <c r="J238" s="39">
        <f t="shared" si="173"/>
        <v>601.98823035602152</v>
      </c>
      <c r="K238">
        <v>3.1E-2</v>
      </c>
      <c r="L238">
        <v>8.14</v>
      </c>
      <c r="M238" s="29">
        <f t="shared" si="172"/>
        <v>6.4285714285714293E-2</v>
      </c>
      <c r="N238" s="29">
        <f t="shared" si="172"/>
        <v>5.7142857142857148E-2</v>
      </c>
      <c r="O238" s="29">
        <f t="shared" si="172"/>
        <v>4.9999999999999996E-2</v>
      </c>
      <c r="P238" s="29">
        <f t="shared" si="172"/>
        <v>4.2857142857142858E-2</v>
      </c>
      <c r="Q238" s="54">
        <v>3.1E-2</v>
      </c>
      <c r="R238" s="54">
        <v>8.16</v>
      </c>
      <c r="S238" s="55">
        <f t="shared" si="139"/>
        <v>8.311575639875862</v>
      </c>
      <c r="T238" s="55">
        <f t="shared" si="140"/>
        <v>8.2635181836345115</v>
      </c>
      <c r="U238" s="55">
        <f t="shared" si="141"/>
        <v>8.2076951628077346</v>
      </c>
      <c r="V238" s="55">
        <f t="shared" si="142"/>
        <v>8.1415165918891628</v>
      </c>
      <c r="W238" s="55">
        <f t="shared" si="143"/>
        <v>8.3905478459356484</v>
      </c>
      <c r="X238" s="41">
        <f t="shared" si="144"/>
        <v>8.3745620933977989</v>
      </c>
      <c r="Y238" s="41">
        <f t="shared" si="145"/>
        <v>8.332817262984662</v>
      </c>
      <c r="Z238" s="41">
        <f t="shared" si="146"/>
        <v>8.284804686220161</v>
      </c>
      <c r="AA238" s="41">
        <f t="shared" si="147"/>
        <v>8.2284894637501012</v>
      </c>
      <c r="AB238" s="30">
        <f t="shared" si="148"/>
        <v>-8.2550715762257643E-3</v>
      </c>
      <c r="AC238" s="30">
        <f t="shared" si="149"/>
        <v>5.6030642709488529E-2</v>
      </c>
      <c r="AD238" s="30">
        <f t="shared" si="150"/>
        <v>-2.1854707353182334E-10</v>
      </c>
      <c r="AE238" s="30">
        <f t="shared" si="151"/>
        <v>-2.6784316079335257E-19</v>
      </c>
      <c r="AF238" s="30">
        <f t="shared" si="152"/>
        <v>4.8800509933908718E-9</v>
      </c>
      <c r="AG238" s="30">
        <f t="shared" si="153"/>
        <v>-8.078172749883792E-3</v>
      </c>
      <c r="AH238" s="30">
        <f t="shared" si="154"/>
        <v>4.9064684392973359E-2</v>
      </c>
      <c r="AI238" s="30">
        <f t="shared" si="155"/>
        <v>-2.1831918369809326E-10</v>
      </c>
      <c r="AJ238" s="30">
        <f t="shared" si="156"/>
        <v>-2.6784316079335257E-19</v>
      </c>
      <c r="AK238" s="30">
        <f t="shared" si="157"/>
        <v>5.4510707192373091E-9</v>
      </c>
      <c r="AL238" s="30">
        <f t="shared" si="158"/>
        <v>-7.8557904051683447E-3</v>
      </c>
      <c r="AM238" s="30">
        <f t="shared" si="159"/>
        <v>4.2144209594831651E-2</v>
      </c>
      <c r="AN238" s="30">
        <f t="shared" si="160"/>
        <v>-2.1803269974220911E-10</v>
      </c>
      <c r="AO238" s="30">
        <f t="shared" si="161"/>
        <v>-2.6784316079335257E-19</v>
      </c>
      <c r="AP238" s="30">
        <f t="shared" si="162"/>
        <v>6.1987602180575375E-9</v>
      </c>
      <c r="AQ238" s="30">
        <f t="shared" si="164"/>
        <v>-7.5670734094006363E-3</v>
      </c>
      <c r="AR238" s="30">
        <f t="shared" si="165"/>
        <v>3.5290069447742219E-2</v>
      </c>
      <c r="AS238" s="30">
        <f t="shared" si="166"/>
        <v>-2.1766076020184518E-10</v>
      </c>
      <c r="AT238" s="30">
        <f t="shared" si="167"/>
        <v>-2.6784316079335257E-19</v>
      </c>
      <c r="AU238" s="30">
        <f t="shared" si="163"/>
        <v>7.2191058236758594E-9</v>
      </c>
    </row>
    <row r="239" spans="1:47" x14ac:dyDescent="0.3">
      <c r="A239" s="39">
        <v>316.05208333333576</v>
      </c>
      <c r="B239">
        <v>4.0999999999999996</v>
      </c>
      <c r="C239">
        <v>8</v>
      </c>
      <c r="D239" s="39"/>
      <c r="E239" s="39"/>
      <c r="F239" s="39"/>
      <c r="G239" s="39">
        <v>316</v>
      </c>
      <c r="H239" s="40">
        <f t="shared" si="137"/>
        <v>4.0999999999999995E-2</v>
      </c>
      <c r="I239" s="41">
        <f t="shared" si="138"/>
        <v>8</v>
      </c>
      <c r="J239" s="39">
        <f t="shared" si="173"/>
        <v>595.62801368108398</v>
      </c>
      <c r="K239">
        <v>3.6999999999999998E-2</v>
      </c>
      <c r="L239">
        <v>7.99</v>
      </c>
      <c r="M239" s="29">
        <f t="shared" si="172"/>
        <v>6.4285714285714293E-2</v>
      </c>
      <c r="N239" s="29">
        <f t="shared" si="172"/>
        <v>5.7142857142857148E-2</v>
      </c>
      <c r="O239" s="29">
        <f t="shared" si="172"/>
        <v>4.9999999999999996E-2</v>
      </c>
      <c r="P239" s="29">
        <f t="shared" si="172"/>
        <v>4.2857142857142858E-2</v>
      </c>
      <c r="Q239" s="54">
        <v>4.1000000000000002E-2</v>
      </c>
      <c r="R239" s="54">
        <v>8</v>
      </c>
      <c r="S239" s="55">
        <f t="shared" si="139"/>
        <v>8.2162038052037278</v>
      </c>
      <c r="T239" s="55">
        <f t="shared" si="140"/>
        <v>8.1676710824132073</v>
      </c>
      <c r="U239" s="55">
        <f t="shared" si="141"/>
        <v>8.1116138285980899</v>
      </c>
      <c r="V239" s="55">
        <f t="shared" si="142"/>
        <v>8.0456870824528313</v>
      </c>
      <c r="W239" s="55">
        <f t="shared" si="143"/>
        <v>8.2910538466420558</v>
      </c>
      <c r="X239" s="41">
        <f t="shared" si="144"/>
        <v>8.2745474185356489</v>
      </c>
      <c r="Y239" s="41">
        <f t="shared" si="145"/>
        <v>8.2314708786966673</v>
      </c>
      <c r="Z239" s="41">
        <f t="shared" si="146"/>
        <v>8.181981143524709</v>
      </c>
      <c r="AA239" s="41">
        <f t="shared" si="147"/>
        <v>8.1240147022983766</v>
      </c>
      <c r="AB239" s="30">
        <f t="shared" si="148"/>
        <v>-7.8055128312254501E-3</v>
      </c>
      <c r="AC239" s="30">
        <f t="shared" si="149"/>
        <v>5.6480201454488843E-2</v>
      </c>
      <c r="AD239" s="30">
        <f t="shared" si="150"/>
        <v>-2.8503647202674788E-10</v>
      </c>
      <c r="AE239" s="30">
        <f t="shared" si="151"/>
        <v>-3.5424418040411152E-19</v>
      </c>
      <c r="AF239" s="30">
        <f t="shared" si="152"/>
        <v>6.0784968335256338E-9</v>
      </c>
      <c r="AG239" s="30">
        <f t="shared" si="153"/>
        <v>-7.5831528478466081E-3</v>
      </c>
      <c r="AH239" s="30">
        <f t="shared" si="154"/>
        <v>4.955970429501054E-2</v>
      </c>
      <c r="AI239" s="30">
        <f t="shared" si="155"/>
        <v>-2.8475001687784561E-10</v>
      </c>
      <c r="AJ239" s="30">
        <f t="shared" si="156"/>
        <v>-3.5424418040411152E-19</v>
      </c>
      <c r="AK239" s="30">
        <f t="shared" si="157"/>
        <v>6.7971822962086315E-9</v>
      </c>
      <c r="AL239" s="30">
        <f t="shared" si="158"/>
        <v>-7.3041547379803342E-3</v>
      </c>
      <c r="AM239" s="30">
        <f t="shared" si="159"/>
        <v>4.2695845262019659E-2</v>
      </c>
      <c r="AN239" s="30">
        <f t="shared" si="160"/>
        <v>-2.8439059768788716E-10</v>
      </c>
      <c r="AO239" s="30">
        <f t="shared" si="161"/>
        <v>-3.5424418040411152E-19</v>
      </c>
      <c r="AP239" s="30">
        <f t="shared" si="162"/>
        <v>7.7336795244286175E-9</v>
      </c>
      <c r="AQ239" s="30">
        <f t="shared" si="164"/>
        <v>-6.9430260126180634E-3</v>
      </c>
      <c r="AR239" s="30">
        <f t="shared" si="165"/>
        <v>3.5914116844524793E-2</v>
      </c>
      <c r="AS239" s="30">
        <f t="shared" si="166"/>
        <v>-2.8392537376933567E-10</v>
      </c>
      <c r="AT239" s="30">
        <f t="shared" si="167"/>
        <v>-3.5424418040411152E-19</v>
      </c>
      <c r="AU239" s="30">
        <f t="shared" si="163"/>
        <v>9.0014592042163164E-9</v>
      </c>
    </row>
    <row r="240" spans="1:47" x14ac:dyDescent="0.3">
      <c r="A240" s="39">
        <v>317.05555555555475</v>
      </c>
      <c r="B240">
        <v>4.3</v>
      </c>
      <c r="C240">
        <v>8.07</v>
      </c>
      <c r="D240" s="39"/>
      <c r="E240" s="39"/>
      <c r="F240" s="39"/>
      <c r="G240" s="39">
        <v>317</v>
      </c>
      <c r="H240" s="40">
        <f t="shared" si="137"/>
        <v>4.2999999999999997E-2</v>
      </c>
      <c r="I240" s="41">
        <f t="shared" si="138"/>
        <v>8.07</v>
      </c>
      <c r="J240" s="39">
        <f t="shared" si="173"/>
        <v>589.26779700614657</v>
      </c>
      <c r="K240">
        <v>3.9E-2</v>
      </c>
      <c r="L240">
        <v>8.0399999999999991</v>
      </c>
      <c r="M240" s="29">
        <f t="shared" si="172"/>
        <v>6.4285714285714293E-2</v>
      </c>
      <c r="N240" s="29">
        <f t="shared" si="172"/>
        <v>5.7142857142857148E-2</v>
      </c>
      <c r="O240" s="29">
        <f t="shared" si="172"/>
        <v>4.9999999999999996E-2</v>
      </c>
      <c r="P240" s="29">
        <f t="shared" si="172"/>
        <v>4.2857142857142858E-2</v>
      </c>
      <c r="Q240" s="54">
        <v>4.2999999999999997E-2</v>
      </c>
      <c r="R240" s="54">
        <v>8.07</v>
      </c>
      <c r="S240" s="55">
        <f t="shared" si="139"/>
        <v>8.1996835438293409</v>
      </c>
      <c r="T240" s="55">
        <f t="shared" si="140"/>
        <v>8.1510943057425607</v>
      </c>
      <c r="U240" s="55">
        <f t="shared" si="141"/>
        <v>8.0950313523621666</v>
      </c>
      <c r="V240" s="55">
        <f t="shared" si="142"/>
        <v>8.0291959014674923</v>
      </c>
      <c r="W240" s="55">
        <f t="shared" si="143"/>
        <v>8.2737876260715879</v>
      </c>
      <c r="X240" s="41">
        <f t="shared" si="144"/>
        <v>8.2571945615172897</v>
      </c>
      <c r="Y240" s="41">
        <f t="shared" si="145"/>
        <v>8.2138975286217359</v>
      </c>
      <c r="Z240" s="41">
        <f t="shared" si="146"/>
        <v>8.1641650940432022</v>
      </c>
      <c r="AA240" s="41">
        <f t="shared" si="147"/>
        <v>8.1059297502746031</v>
      </c>
      <c r="AB240" s="30">
        <f t="shared" si="148"/>
        <v>-7.7181471346189955E-3</v>
      </c>
      <c r="AC240" s="30">
        <f t="shared" si="149"/>
        <v>5.6567567151095295E-2</v>
      </c>
      <c r="AD240" s="30">
        <f t="shared" si="150"/>
        <v>-2.9833763167658743E-10</v>
      </c>
      <c r="AE240" s="30">
        <f t="shared" si="151"/>
        <v>-3.7152438432626327E-19</v>
      </c>
      <c r="AF240" s="30">
        <f t="shared" si="152"/>
        <v>6.3141726998627359E-9</v>
      </c>
      <c r="AG240" s="30">
        <f t="shared" si="153"/>
        <v>-7.4870495224820385E-3</v>
      </c>
      <c r="AH240" s="30">
        <f t="shared" si="154"/>
        <v>4.9655807620375109E-2</v>
      </c>
      <c r="AI240" s="30">
        <f t="shared" si="155"/>
        <v>-2.9803992028135462E-10</v>
      </c>
      <c r="AJ240" s="30">
        <f t="shared" si="156"/>
        <v>-3.7152438432626327E-19</v>
      </c>
      <c r="AK240" s="30">
        <f t="shared" si="157"/>
        <v>7.0616419617834863E-9</v>
      </c>
      <c r="AL240" s="30">
        <f t="shared" si="158"/>
        <v>-7.19722560450983E-3</v>
      </c>
      <c r="AM240" s="30">
        <f t="shared" si="159"/>
        <v>4.2802774395490163E-2</v>
      </c>
      <c r="AN240" s="30">
        <f t="shared" si="160"/>
        <v>-2.9766655474895697E-10</v>
      </c>
      <c r="AO240" s="30">
        <f t="shared" si="161"/>
        <v>-3.7152438432626327E-19</v>
      </c>
      <c r="AP240" s="30">
        <f t="shared" si="162"/>
        <v>8.0346811653800923E-9</v>
      </c>
      <c r="AQ240" s="30">
        <f t="shared" si="164"/>
        <v>-6.8223451278403907E-3</v>
      </c>
      <c r="AR240" s="30">
        <f t="shared" si="165"/>
        <v>3.6034797729302466E-2</v>
      </c>
      <c r="AS240" s="30">
        <f t="shared" si="166"/>
        <v>-2.9718361514294909E-10</v>
      </c>
      <c r="AT240" s="30">
        <f t="shared" si="167"/>
        <v>-3.7152438432626327E-19</v>
      </c>
      <c r="AU240" s="30">
        <f t="shared" si="163"/>
        <v>9.3498382669489753E-9</v>
      </c>
    </row>
    <row r="241" spans="1:47" x14ac:dyDescent="0.3">
      <c r="A241" s="39">
        <v>318.05138888888905</v>
      </c>
      <c r="B241">
        <v>4.7</v>
      </c>
      <c r="C241">
        <v>8</v>
      </c>
      <c r="D241" s="39"/>
      <c r="E241" s="39"/>
      <c r="F241" s="39"/>
      <c r="G241" s="39">
        <v>318</v>
      </c>
      <c r="H241" s="40">
        <f t="shared" si="137"/>
        <v>4.7E-2</v>
      </c>
      <c r="I241" s="41">
        <f t="shared" si="138"/>
        <v>8</v>
      </c>
      <c r="J241" s="39">
        <f t="shared" si="173"/>
        <v>582.90758033120915</v>
      </c>
      <c r="K241">
        <v>4.2999999999999997E-2</v>
      </c>
      <c r="L241">
        <v>8</v>
      </c>
      <c r="M241" s="29">
        <f t="shared" ref="M241:P256" si="174">M240</f>
        <v>6.4285714285714293E-2</v>
      </c>
      <c r="N241" s="29">
        <f t="shared" si="174"/>
        <v>5.7142857142857148E-2</v>
      </c>
      <c r="O241" s="29">
        <f t="shared" si="174"/>
        <v>4.9999999999999996E-2</v>
      </c>
      <c r="P241" s="29">
        <f t="shared" si="174"/>
        <v>4.2857142857142858E-2</v>
      </c>
      <c r="Q241" s="54">
        <v>4.7E-2</v>
      </c>
      <c r="R241" s="54">
        <v>8</v>
      </c>
      <c r="S241" s="55">
        <f t="shared" si="139"/>
        <v>8.1686336695030626</v>
      </c>
      <c r="T241" s="55">
        <f t="shared" si="140"/>
        <v>8.1199604368670251</v>
      </c>
      <c r="U241" s="55">
        <f t="shared" si="141"/>
        <v>8.0639160735371576</v>
      </c>
      <c r="V241" s="55">
        <f t="shared" si="142"/>
        <v>7.998291119564457</v>
      </c>
      <c r="W241" s="55">
        <f t="shared" si="143"/>
        <v>8.2413002423015893</v>
      </c>
      <c r="X241" s="41">
        <f t="shared" si="144"/>
        <v>8.2245475161970383</v>
      </c>
      <c r="Y241" s="41">
        <f t="shared" si="145"/>
        <v>8.1808449811551629</v>
      </c>
      <c r="Z241" s="41">
        <f t="shared" si="146"/>
        <v>8.1306676338061372</v>
      </c>
      <c r="AA241" s="41">
        <f t="shared" si="147"/>
        <v>8.0719411376996604</v>
      </c>
      <c r="AB241" s="30">
        <f t="shared" si="148"/>
        <v>-7.5456731725893917E-3</v>
      </c>
      <c r="AC241" s="30">
        <f t="shared" si="149"/>
        <v>5.6740041113124903E-2</v>
      </c>
      <c r="AD241" s="30">
        <f t="shared" si="150"/>
        <v>-3.2494285911097641E-10</v>
      </c>
      <c r="AE241" s="30">
        <f t="shared" si="151"/>
        <v>-4.0608479217056683E-19</v>
      </c>
      <c r="AF241" s="30">
        <f t="shared" si="152"/>
        <v>6.7821334420184353E-9</v>
      </c>
      <c r="AG241" s="30">
        <f t="shared" si="153"/>
        <v>-7.2974406603285684E-3</v>
      </c>
      <c r="AH241" s="30">
        <f t="shared" si="154"/>
        <v>4.9845416482528576E-2</v>
      </c>
      <c r="AI241" s="30">
        <f t="shared" si="155"/>
        <v>-3.2462307368834075E-10</v>
      </c>
      <c r="AJ241" s="30">
        <f t="shared" si="156"/>
        <v>-4.0608479217056683E-19</v>
      </c>
      <c r="AK241" s="30">
        <f t="shared" si="157"/>
        <v>7.5864668268253771E-9</v>
      </c>
      <c r="AL241" s="30">
        <f t="shared" si="158"/>
        <v>-6.9864414862585295E-3</v>
      </c>
      <c r="AM241" s="30">
        <f t="shared" si="159"/>
        <v>4.3013558513741466E-2</v>
      </c>
      <c r="AN241" s="30">
        <f t="shared" si="160"/>
        <v>-3.2422242914176807E-10</v>
      </c>
      <c r="AO241" s="30">
        <f t="shared" si="161"/>
        <v>-4.0608479217056683E-19</v>
      </c>
      <c r="AP241" s="30">
        <f t="shared" si="162"/>
        <v>8.6314533260685823E-9</v>
      </c>
      <c r="AQ241" s="30">
        <f t="shared" si="164"/>
        <v>-6.5847540952510691E-3</v>
      </c>
      <c r="AR241" s="30">
        <f t="shared" si="165"/>
        <v>3.6272388761891788E-2</v>
      </c>
      <c r="AS241" s="30">
        <f t="shared" si="166"/>
        <v>-3.2370495554038192E-10</v>
      </c>
      <c r="AT241" s="30">
        <f t="shared" si="167"/>
        <v>-4.0608479217056683E-19</v>
      </c>
      <c r="AU241" s="30">
        <f t="shared" si="163"/>
        <v>1.0039425942736473E-8</v>
      </c>
    </row>
    <row r="242" spans="1:47" x14ac:dyDescent="0.3">
      <c r="A242" s="39">
        <v>319.05902777778101</v>
      </c>
      <c r="B242">
        <v>5.7</v>
      </c>
      <c r="C242">
        <v>7.92</v>
      </c>
      <c r="D242" s="39"/>
      <c r="E242" s="39"/>
      <c r="F242" s="39"/>
      <c r="G242" s="39">
        <v>319</v>
      </c>
      <c r="H242" s="40">
        <f t="shared" si="137"/>
        <v>5.7000000000000002E-2</v>
      </c>
      <c r="I242" s="41">
        <f t="shared" si="138"/>
        <v>7.92</v>
      </c>
      <c r="J242" s="39">
        <f t="shared" si="173"/>
        <v>576.54736365627161</v>
      </c>
      <c r="K242">
        <v>4.9000000000000002E-2</v>
      </c>
      <c r="L242">
        <v>7.97</v>
      </c>
      <c r="M242" s="29">
        <f t="shared" si="174"/>
        <v>6.4285714285714293E-2</v>
      </c>
      <c r="N242" s="29">
        <f t="shared" si="174"/>
        <v>5.7142857142857148E-2</v>
      </c>
      <c r="O242" s="29">
        <f t="shared" si="174"/>
        <v>4.9999999999999996E-2</v>
      </c>
      <c r="P242" s="29">
        <f t="shared" si="174"/>
        <v>4.2857142857142858E-2</v>
      </c>
      <c r="Q242" s="54">
        <v>5.7000000000000002E-2</v>
      </c>
      <c r="R242" s="54">
        <v>7.92</v>
      </c>
      <c r="S242" s="55">
        <f t="shared" si="139"/>
        <v>8.1004714331028467</v>
      </c>
      <c r="T242" s="55">
        <f t="shared" si="140"/>
        <v>8.0517200462688034</v>
      </c>
      <c r="U242" s="55">
        <f t="shared" si="141"/>
        <v>7.9958538494778724</v>
      </c>
      <c r="V242" s="55">
        <f t="shared" si="142"/>
        <v>7.9308689690623462</v>
      </c>
      <c r="W242" s="55">
        <f t="shared" si="143"/>
        <v>8.1697855292807322</v>
      </c>
      <c r="X242" s="41">
        <f t="shared" si="144"/>
        <v>8.1526978283557519</v>
      </c>
      <c r="Y242" s="41">
        <f t="shared" si="145"/>
        <v>8.1081481665216604</v>
      </c>
      <c r="Z242" s="41">
        <f t="shared" si="146"/>
        <v>8.0570474432242793</v>
      </c>
      <c r="AA242" s="41">
        <f t="shared" si="147"/>
        <v>7.997309137569319</v>
      </c>
      <c r="AB242" s="30">
        <f t="shared" si="148"/>
        <v>-7.1265169220349617E-3</v>
      </c>
      <c r="AC242" s="30">
        <f t="shared" si="149"/>
        <v>5.7159197363679332E-2</v>
      </c>
      <c r="AD242" s="30">
        <f t="shared" si="150"/>
        <v>-3.914714236057412E-10</v>
      </c>
      <c r="AE242" s="30">
        <f t="shared" si="151"/>
        <v>-4.9248581178132573E-19</v>
      </c>
      <c r="AF242" s="30">
        <f t="shared" si="152"/>
        <v>7.9346644746771164E-9</v>
      </c>
      <c r="AG242" s="30">
        <f t="shared" si="153"/>
        <v>-6.8373600414612301E-3</v>
      </c>
      <c r="AH242" s="30">
        <f t="shared" si="154"/>
        <v>5.0305497101395917E-2</v>
      </c>
      <c r="AI242" s="30">
        <f t="shared" si="155"/>
        <v>-3.9109891738397309E-10</v>
      </c>
      <c r="AJ242" s="30">
        <f t="shared" si="156"/>
        <v>-4.9248581178132573E-19</v>
      </c>
      <c r="AK242" s="30">
        <f t="shared" si="157"/>
        <v>8.8772807250085808E-9</v>
      </c>
      <c r="AL242" s="30">
        <f t="shared" si="158"/>
        <v>-6.4760905344145503E-3</v>
      </c>
      <c r="AM242" s="30">
        <f t="shared" si="159"/>
        <v>4.3523909465585445E-2</v>
      </c>
      <c r="AN242" s="30">
        <f t="shared" si="160"/>
        <v>-3.9063351210347981E-10</v>
      </c>
      <c r="AO242" s="30">
        <f t="shared" si="161"/>
        <v>-4.9248581178132573E-19</v>
      </c>
      <c r="AP242" s="30">
        <f t="shared" si="162"/>
        <v>1.0095925810631821E-8</v>
      </c>
      <c r="AQ242" s="30">
        <f t="shared" si="164"/>
        <v>-6.0112654295271786E-3</v>
      </c>
      <c r="AR242" s="30">
        <f t="shared" si="165"/>
        <v>3.6845877427615678E-2</v>
      </c>
      <c r="AS242" s="30">
        <f t="shared" si="166"/>
        <v>-3.9003470137049294E-10</v>
      </c>
      <c r="AT242" s="30">
        <f t="shared" si="167"/>
        <v>-4.9248581178132573E-19</v>
      </c>
      <c r="AU242" s="30">
        <f t="shared" si="163"/>
        <v>1.1725490818327846E-8</v>
      </c>
    </row>
    <row r="243" spans="1:47" x14ac:dyDescent="0.3">
      <c r="A243" s="39">
        <v>320.04097222222481</v>
      </c>
      <c r="B243">
        <v>6.5</v>
      </c>
      <c r="C243">
        <v>7.83</v>
      </c>
      <c r="D243" s="39"/>
      <c r="E243" s="39"/>
      <c r="F243" s="39"/>
      <c r="G243" s="39">
        <v>320</v>
      </c>
      <c r="H243" s="40">
        <f t="shared" si="137"/>
        <v>6.5000000000000002E-2</v>
      </c>
      <c r="I243" s="41">
        <f t="shared" si="138"/>
        <v>7.83</v>
      </c>
      <c r="J243" s="39">
        <f t="shared" si="173"/>
        <v>570.18714698133408</v>
      </c>
      <c r="K243">
        <v>5.1999999999999998E-2</v>
      </c>
      <c r="L243">
        <v>7.9</v>
      </c>
      <c r="M243" s="29">
        <f t="shared" si="174"/>
        <v>6.4285714285714293E-2</v>
      </c>
      <c r="N243" s="29">
        <f t="shared" si="174"/>
        <v>5.7142857142857148E-2</v>
      </c>
      <c r="O243" s="29">
        <f t="shared" si="174"/>
        <v>4.9999999999999996E-2</v>
      </c>
      <c r="P243" s="29">
        <f t="shared" si="174"/>
        <v>4.2857142857142858E-2</v>
      </c>
      <c r="Q243" s="54">
        <v>6.5000000000000002E-2</v>
      </c>
      <c r="R243" s="54">
        <v>7.83</v>
      </c>
      <c r="S243" s="55">
        <f t="shared" si="139"/>
        <v>8.0534824580417652</v>
      </c>
      <c r="T243" s="55">
        <f t="shared" si="140"/>
        <v>8.0047654878403485</v>
      </c>
      <c r="U243" s="55">
        <f t="shared" si="141"/>
        <v>7.9491335018774869</v>
      </c>
      <c r="V243" s="55">
        <f t="shared" si="142"/>
        <v>7.8847295847490546</v>
      </c>
      <c r="W243" s="55">
        <f t="shared" si="143"/>
        <v>8.1202953627669547</v>
      </c>
      <c r="X243" s="41">
        <f t="shared" si="144"/>
        <v>8.1029899876092113</v>
      </c>
      <c r="Y243" s="41">
        <f t="shared" si="145"/>
        <v>8.0578925471506047</v>
      </c>
      <c r="Z243" s="41">
        <f t="shared" si="146"/>
        <v>8.0061992152917725</v>
      </c>
      <c r="AA243" s="41">
        <f t="shared" si="147"/>
        <v>7.9458169987972482</v>
      </c>
      <c r="AB243" s="30">
        <f t="shared" si="148"/>
        <v>-6.802356069314959E-3</v>
      </c>
      <c r="AC243" s="30">
        <f t="shared" si="149"/>
        <v>5.7483358216399334E-2</v>
      </c>
      <c r="AD243" s="30">
        <f t="shared" si="150"/>
        <v>-4.447086574098529E-10</v>
      </c>
      <c r="AE243" s="30">
        <f t="shared" si="151"/>
        <v>-5.6160662746993284E-19</v>
      </c>
      <c r="AF243" s="30">
        <f t="shared" si="152"/>
        <v>8.8413288024330891E-9</v>
      </c>
      <c r="AG243" s="30">
        <f t="shared" si="153"/>
        <v>-6.4823319243759569E-3</v>
      </c>
      <c r="AH243" s="30">
        <f t="shared" si="154"/>
        <v>5.0660525218481189E-2</v>
      </c>
      <c r="AI243" s="30">
        <f t="shared" si="155"/>
        <v>-4.4429638644860427E-10</v>
      </c>
      <c r="AJ243" s="30">
        <f t="shared" si="156"/>
        <v>-5.6160662746993284E-19</v>
      </c>
      <c r="AK243" s="30">
        <f t="shared" si="157"/>
        <v>9.8908704186037295E-9</v>
      </c>
      <c r="AL243" s="30">
        <f t="shared" si="158"/>
        <v>-6.0834423255822345E-3</v>
      </c>
      <c r="AM243" s="30">
        <f t="shared" si="159"/>
        <v>4.391655767441776E-2</v>
      </c>
      <c r="AN243" s="30">
        <f t="shared" si="160"/>
        <v>-4.4378251710178319E-10</v>
      </c>
      <c r="AO243" s="30">
        <f t="shared" si="161"/>
        <v>-5.6160662746993284E-19</v>
      </c>
      <c r="AP243" s="30">
        <f t="shared" si="162"/>
        <v>1.1242593241645923E-8</v>
      </c>
      <c r="AQ243" s="30">
        <f t="shared" si="164"/>
        <v>-5.5718515378874569E-3</v>
      </c>
      <c r="AR243" s="30">
        <f t="shared" si="165"/>
        <v>3.7285291319255398E-2</v>
      </c>
      <c r="AS243" s="30">
        <f t="shared" si="166"/>
        <v>-4.4312346049888506E-10</v>
      </c>
      <c r="AT243" s="30">
        <f t="shared" si="167"/>
        <v>-5.6160662746993284E-19</v>
      </c>
      <c r="AU243" s="30">
        <f t="shared" si="163"/>
        <v>1.3039784532935561E-8</v>
      </c>
    </row>
    <row r="244" spans="1:47" x14ac:dyDescent="0.3">
      <c r="A244" s="39">
        <v>321.06180555555329</v>
      </c>
      <c r="B244">
        <v>6.3</v>
      </c>
      <c r="C244">
        <v>7.95</v>
      </c>
      <c r="D244" s="39">
        <v>112.7</v>
      </c>
      <c r="E244" s="39"/>
      <c r="F244" s="39"/>
      <c r="G244" s="39">
        <v>321</v>
      </c>
      <c r="H244" s="40">
        <f t="shared" si="137"/>
        <v>6.3E-2</v>
      </c>
      <c r="I244" s="41">
        <f t="shared" si="138"/>
        <v>7.95</v>
      </c>
      <c r="J244" s="39">
        <f t="shared" si="173"/>
        <v>563.82693030639666</v>
      </c>
      <c r="K244">
        <v>5.3999999999999999E-2</v>
      </c>
      <c r="L244">
        <v>7.91</v>
      </c>
      <c r="M244" s="29">
        <f t="shared" si="174"/>
        <v>6.4285714285714293E-2</v>
      </c>
      <c r="N244" s="29">
        <f t="shared" si="174"/>
        <v>5.7142857142857148E-2</v>
      </c>
      <c r="O244" s="29">
        <f t="shared" si="174"/>
        <v>4.9999999999999996E-2</v>
      </c>
      <c r="P244" s="29">
        <f t="shared" si="174"/>
        <v>4.2857142857142858E-2</v>
      </c>
      <c r="Q244" s="54">
        <v>6.3E-2</v>
      </c>
      <c r="R244" s="54">
        <v>7.95</v>
      </c>
      <c r="S244" s="55">
        <f t="shared" si="139"/>
        <v>8.0647032052206331</v>
      </c>
      <c r="T244" s="55">
        <f t="shared" si="140"/>
        <v>8.015971349728936</v>
      </c>
      <c r="U244" s="55">
        <f t="shared" si="141"/>
        <v>7.960275173387851</v>
      </c>
      <c r="V244" s="55">
        <f t="shared" si="142"/>
        <v>7.8957224155509325</v>
      </c>
      <c r="W244" s="55">
        <f t="shared" si="143"/>
        <v>8.1321291098893091</v>
      </c>
      <c r="X244" s="41">
        <f t="shared" si="144"/>
        <v>8.1148746960757379</v>
      </c>
      <c r="Y244" s="41">
        <f t="shared" si="145"/>
        <v>8.0699053058827062</v>
      </c>
      <c r="Z244" s="41">
        <f t="shared" si="146"/>
        <v>8.0183501845103073</v>
      </c>
      <c r="AA244" s="41">
        <f t="shared" si="147"/>
        <v>7.958117757613107</v>
      </c>
      <c r="AB244" s="30">
        <f t="shared" si="148"/>
        <v>-6.882524493853944E-3</v>
      </c>
      <c r="AC244" s="30">
        <f t="shared" si="149"/>
        <v>5.7403189791860348E-2</v>
      </c>
      <c r="AD244" s="30">
        <f t="shared" si="150"/>
        <v>-4.3139822587749897E-10</v>
      </c>
      <c r="AE244" s="30">
        <f t="shared" si="151"/>
        <v>-5.4432642354778104E-19</v>
      </c>
      <c r="AF244" s="30">
        <f t="shared" si="152"/>
        <v>8.6158235231225809E-9</v>
      </c>
      <c r="AG244" s="30">
        <f t="shared" si="153"/>
        <v>-6.5700666489229625E-3</v>
      </c>
      <c r="AH244" s="30">
        <f t="shared" si="154"/>
        <v>5.0572790493934185E-2</v>
      </c>
      <c r="AI244" s="30">
        <f t="shared" si="155"/>
        <v>-4.3099570219884365E-10</v>
      </c>
      <c r="AJ244" s="30">
        <f t="shared" si="156"/>
        <v>-5.4432642354778104E-19</v>
      </c>
      <c r="AK244" s="30">
        <f t="shared" si="157"/>
        <v>9.6389260922037887E-9</v>
      </c>
      <c r="AL244" s="30">
        <f t="shared" si="158"/>
        <v>-6.1803743077963186E-3</v>
      </c>
      <c r="AM244" s="30">
        <f t="shared" si="159"/>
        <v>4.3819625692203677E-2</v>
      </c>
      <c r="AN244" s="30">
        <f t="shared" si="160"/>
        <v>-4.3049368121508901E-10</v>
      </c>
      <c r="AO244" s="30">
        <f t="shared" si="161"/>
        <v>-5.4432642354778104E-19</v>
      </c>
      <c r="AP244" s="30">
        <f t="shared" si="162"/>
        <v>1.0957836764894654E-8</v>
      </c>
      <c r="AQ244" s="30">
        <f t="shared" si="164"/>
        <v>-5.6801771547324385E-3</v>
      </c>
      <c r="AR244" s="30">
        <f t="shared" si="165"/>
        <v>3.7176965702410421E-2</v>
      </c>
      <c r="AS244" s="30">
        <f t="shared" si="166"/>
        <v>-4.2984930245689631E-10</v>
      </c>
      <c r="AT244" s="30">
        <f t="shared" si="167"/>
        <v>-5.4432642354778104E-19</v>
      </c>
      <c r="AU244" s="30">
        <f t="shared" si="163"/>
        <v>1.2713864672467865E-8</v>
      </c>
    </row>
    <row r="245" spans="1:47" x14ac:dyDescent="0.3">
      <c r="A245" s="39">
        <v>322.0583333333343</v>
      </c>
      <c r="B245">
        <v>7.1</v>
      </c>
      <c r="C245">
        <v>7.83</v>
      </c>
      <c r="D245" s="39"/>
      <c r="E245" s="39"/>
      <c r="F245" s="39"/>
      <c r="G245" s="39">
        <v>322</v>
      </c>
      <c r="H245" s="40">
        <f t="shared" si="137"/>
        <v>7.0999999999999994E-2</v>
      </c>
      <c r="I245" s="41">
        <f t="shared" si="138"/>
        <v>7.83</v>
      </c>
      <c r="J245" s="39">
        <f t="shared" si="173"/>
        <v>557.46671363145913</v>
      </c>
      <c r="K245">
        <v>6.2E-2</v>
      </c>
      <c r="L245">
        <v>7.88</v>
      </c>
      <c r="M245" s="29">
        <f t="shared" si="174"/>
        <v>6.4285714285714293E-2</v>
      </c>
      <c r="N245" s="29">
        <f t="shared" si="174"/>
        <v>5.7142857142857148E-2</v>
      </c>
      <c r="O245" s="29">
        <f t="shared" si="174"/>
        <v>4.9999999999999996E-2</v>
      </c>
      <c r="P245" s="29">
        <f t="shared" si="174"/>
        <v>4.2857142857142858E-2</v>
      </c>
      <c r="Q245" s="54">
        <v>7.0999999999999994E-2</v>
      </c>
      <c r="R245" s="54">
        <v>7.83</v>
      </c>
      <c r="S245" s="55">
        <f t="shared" si="139"/>
        <v>8.0216585129240059</v>
      </c>
      <c r="T245" s="55">
        <f t="shared" si="140"/>
        <v>7.9730066537930968</v>
      </c>
      <c r="U245" s="55">
        <f t="shared" si="141"/>
        <v>7.9175846928672327</v>
      </c>
      <c r="V245" s="55">
        <f t="shared" si="142"/>
        <v>7.8536364422304095</v>
      </c>
      <c r="W245" s="55">
        <f t="shared" si="143"/>
        <v>8.0866752397459578</v>
      </c>
      <c r="X245" s="41">
        <f t="shared" si="144"/>
        <v>8.0692288750345913</v>
      </c>
      <c r="Y245" s="41">
        <f t="shared" si="145"/>
        <v>8.0237777973321087</v>
      </c>
      <c r="Z245" s="41">
        <f t="shared" si="146"/>
        <v>7.9717037908221364</v>
      </c>
      <c r="AA245" s="41">
        <f t="shared" si="147"/>
        <v>7.9109102305040073</v>
      </c>
      <c r="AB245" s="30">
        <f t="shared" si="148"/>
        <v>-6.565174985472667E-3</v>
      </c>
      <c r="AC245" s="30">
        <f t="shared" si="149"/>
        <v>5.7720539300241624E-2</v>
      </c>
      <c r="AD245" s="30">
        <f t="shared" si="150"/>
        <v>-4.8464423439290148E-10</v>
      </c>
      <c r="AE245" s="30">
        <f t="shared" si="151"/>
        <v>-6.1344723923638814E-19</v>
      </c>
      <c r="AF245" s="30">
        <f t="shared" si="152"/>
        <v>9.5135255104891375E-9</v>
      </c>
      <c r="AG245" s="30">
        <f t="shared" si="153"/>
        <v>-6.2230356305788652E-3</v>
      </c>
      <c r="AH245" s="30">
        <f t="shared" si="154"/>
        <v>5.0919821512278279E-2</v>
      </c>
      <c r="AI245" s="30">
        <f t="shared" si="155"/>
        <v>-4.8420347352234297E-10</v>
      </c>
      <c r="AJ245" s="30">
        <f t="shared" si="156"/>
        <v>-6.1344723923638814E-19</v>
      </c>
      <c r="AK245" s="30">
        <f t="shared" si="157"/>
        <v>1.0641267146940548E-8</v>
      </c>
      <c r="AL245" s="30">
        <f t="shared" si="158"/>
        <v>-5.7973566599322669E-3</v>
      </c>
      <c r="AM245" s="30">
        <f t="shared" si="159"/>
        <v>4.4202643340067731E-2</v>
      </c>
      <c r="AN245" s="30">
        <f t="shared" si="160"/>
        <v>-4.8365509277924229E-10</v>
      </c>
      <c r="AO245" s="30">
        <f t="shared" si="161"/>
        <v>-6.1344723923638814E-19</v>
      </c>
      <c r="AP245" s="30">
        <f t="shared" si="162"/>
        <v>1.2089693957683486E-8</v>
      </c>
      <c r="AQ245" s="30">
        <f t="shared" si="164"/>
        <v>-5.2527287814320874E-3</v>
      </c>
      <c r="AR245" s="30">
        <f t="shared" si="165"/>
        <v>3.7604414075710774E-2</v>
      </c>
      <c r="AS245" s="30">
        <f t="shared" si="166"/>
        <v>-4.8295347615892485E-10</v>
      </c>
      <c r="AT245" s="30">
        <f t="shared" si="167"/>
        <v>-6.1344723923638814E-19</v>
      </c>
      <c r="AU245" s="30">
        <f t="shared" si="163"/>
        <v>1.4007594394263226E-8</v>
      </c>
    </row>
    <row r="246" spans="1:47" x14ac:dyDescent="0.3">
      <c r="A246" s="39">
        <v>323.05555555555475</v>
      </c>
      <c r="B246">
        <v>6.5</v>
      </c>
      <c r="C246">
        <v>7.83</v>
      </c>
      <c r="D246" s="39">
        <v>113.5</v>
      </c>
      <c r="E246" s="39">
        <v>661.97249999999997</v>
      </c>
      <c r="F246" s="39">
        <v>440.24049391304351</v>
      </c>
      <c r="G246" s="39">
        <v>323</v>
      </c>
      <c r="H246" s="40">
        <f t="shared" si="137"/>
        <v>6.5000000000000002E-2</v>
      </c>
      <c r="I246" s="41">
        <f t="shared" si="138"/>
        <v>7.83</v>
      </c>
      <c r="J246" s="42">
        <f>AVERAGE(E246:F246)</f>
        <v>551.10649695652171</v>
      </c>
      <c r="K246">
        <v>5.5E-2</v>
      </c>
      <c r="L246">
        <v>7.89</v>
      </c>
      <c r="M246" s="29">
        <f t="shared" si="174"/>
        <v>6.4285714285714293E-2</v>
      </c>
      <c r="N246" s="29">
        <f t="shared" si="174"/>
        <v>5.7142857142857148E-2</v>
      </c>
      <c r="O246" s="29">
        <f t="shared" si="174"/>
        <v>4.9999999999999996E-2</v>
      </c>
      <c r="P246" s="29">
        <f t="shared" si="174"/>
        <v>4.2857142857142858E-2</v>
      </c>
      <c r="Q246" s="54">
        <v>6.5000000000000002E-2</v>
      </c>
      <c r="R246" s="54">
        <v>7.83</v>
      </c>
      <c r="S246" s="55">
        <f t="shared" si="139"/>
        <v>8.0534824580417652</v>
      </c>
      <c r="T246" s="55">
        <f t="shared" si="140"/>
        <v>8.0047654878403485</v>
      </c>
      <c r="U246" s="55">
        <f t="shared" si="141"/>
        <v>7.9491335018774869</v>
      </c>
      <c r="V246" s="55">
        <f t="shared" si="142"/>
        <v>7.8847295847490546</v>
      </c>
      <c r="W246" s="55">
        <f t="shared" si="143"/>
        <v>8.1202953627669547</v>
      </c>
      <c r="X246" s="41">
        <f t="shared" si="144"/>
        <v>8.1029899876092113</v>
      </c>
      <c r="Y246" s="41">
        <f t="shared" si="145"/>
        <v>8.0578925471506047</v>
      </c>
      <c r="Z246" s="41">
        <f t="shared" si="146"/>
        <v>8.0061992152917725</v>
      </c>
      <c r="AA246" s="41">
        <f t="shared" si="147"/>
        <v>7.9458169987972482</v>
      </c>
      <c r="AB246" s="30">
        <f t="shared" si="148"/>
        <v>-6.802356069314959E-3</v>
      </c>
      <c r="AC246" s="30">
        <f t="shared" si="149"/>
        <v>5.7483358216399334E-2</v>
      </c>
      <c r="AD246" s="30">
        <f t="shared" si="150"/>
        <v>-4.447086574098529E-10</v>
      </c>
      <c r="AE246" s="30">
        <f t="shared" si="151"/>
        <v>-5.6160662746993284E-19</v>
      </c>
      <c r="AF246" s="30">
        <f t="shared" si="152"/>
        <v>8.8413288024330891E-9</v>
      </c>
      <c r="AG246" s="30">
        <f t="shared" si="153"/>
        <v>-6.4823319243759569E-3</v>
      </c>
      <c r="AH246" s="30">
        <f t="shared" si="154"/>
        <v>5.0660525218481189E-2</v>
      </c>
      <c r="AI246" s="30">
        <f t="shared" si="155"/>
        <v>-4.4429638644860427E-10</v>
      </c>
      <c r="AJ246" s="30">
        <f t="shared" si="156"/>
        <v>-5.6160662746993284E-19</v>
      </c>
      <c r="AK246" s="30">
        <f t="shared" si="157"/>
        <v>9.8908704186037295E-9</v>
      </c>
      <c r="AL246" s="30">
        <f t="shared" si="158"/>
        <v>-6.0834423255822345E-3</v>
      </c>
      <c r="AM246" s="30">
        <f t="shared" si="159"/>
        <v>4.391655767441776E-2</v>
      </c>
      <c r="AN246" s="30">
        <f t="shared" si="160"/>
        <v>-4.4378251710178319E-10</v>
      </c>
      <c r="AO246" s="30">
        <f t="shared" si="161"/>
        <v>-5.6160662746993284E-19</v>
      </c>
      <c r="AP246" s="30">
        <f t="shared" si="162"/>
        <v>1.1242593241645923E-8</v>
      </c>
      <c r="AQ246" s="30">
        <f t="shared" si="164"/>
        <v>-5.5718515378874569E-3</v>
      </c>
      <c r="AR246" s="30">
        <f t="shared" si="165"/>
        <v>3.7285291319255398E-2</v>
      </c>
      <c r="AS246" s="30">
        <f t="shared" si="166"/>
        <v>-4.4312346049888506E-10</v>
      </c>
      <c r="AT246" s="30">
        <f t="shared" si="167"/>
        <v>-5.6160662746993284E-19</v>
      </c>
      <c r="AU246" s="30">
        <f t="shared" si="163"/>
        <v>1.3039784532935561E-8</v>
      </c>
    </row>
    <row r="247" spans="1:47" x14ac:dyDescent="0.3">
      <c r="A247" s="39">
        <v>324.04861111110949</v>
      </c>
      <c r="B247">
        <v>6.9</v>
      </c>
      <c r="C247">
        <v>7.83</v>
      </c>
      <c r="D247" s="39"/>
      <c r="E247" s="39"/>
      <c r="F247" s="39"/>
      <c r="G247" s="39">
        <v>324</v>
      </c>
      <c r="H247" s="40">
        <f t="shared" si="137"/>
        <v>6.9000000000000006E-2</v>
      </c>
      <c r="I247" s="41">
        <f t="shared" si="138"/>
        <v>7.83</v>
      </c>
      <c r="J247" s="39">
        <f>$J$246+($J$259-$J$246)*(G247-$G$246)/($G$259-$G$246)</f>
        <v>555.57447934595689</v>
      </c>
      <c r="K247">
        <v>5.7000000000000002E-2</v>
      </c>
      <c r="L247">
        <v>7.89</v>
      </c>
      <c r="M247" s="29">
        <f t="shared" si="174"/>
        <v>6.4285714285714293E-2</v>
      </c>
      <c r="N247" s="29">
        <f t="shared" si="174"/>
        <v>5.7142857142857148E-2</v>
      </c>
      <c r="O247" s="29">
        <f t="shared" si="174"/>
        <v>4.9999999999999996E-2</v>
      </c>
      <c r="P247" s="29">
        <f t="shared" si="174"/>
        <v>4.2857142857142858E-2</v>
      </c>
      <c r="Q247" s="54">
        <v>6.9000000000000006E-2</v>
      </c>
      <c r="R247" s="54">
        <v>7.83</v>
      </c>
      <c r="S247" s="55">
        <f t="shared" si="139"/>
        <v>8.0319768467178001</v>
      </c>
      <c r="T247" s="55">
        <f t="shared" si="140"/>
        <v>7.9833001639199317</v>
      </c>
      <c r="U247" s="55">
        <f t="shared" si="141"/>
        <v>7.9278055980201767</v>
      </c>
      <c r="V247" s="55">
        <f t="shared" si="142"/>
        <v>7.863704250123793</v>
      </c>
      <c r="W247" s="55">
        <f t="shared" si="143"/>
        <v>8.0975855377347479</v>
      </c>
      <c r="X247" s="41">
        <f t="shared" si="144"/>
        <v>8.0801843079501321</v>
      </c>
      <c r="Y247" s="41">
        <f t="shared" si="145"/>
        <v>8.0348463393729688</v>
      </c>
      <c r="Z247" s="41">
        <f t="shared" si="146"/>
        <v>7.9828939258769118</v>
      </c>
      <c r="AA247" s="41">
        <f t="shared" si="147"/>
        <v>7.9222315590229373</v>
      </c>
      <c r="AB247" s="30">
        <f t="shared" si="148"/>
        <v>-6.6436918325090749E-3</v>
      </c>
      <c r="AC247" s="30">
        <f t="shared" si="149"/>
        <v>5.7642022453205218E-2</v>
      </c>
      <c r="AD247" s="30">
        <f t="shared" si="150"/>
        <v>-4.7133167521657044E-10</v>
      </c>
      <c r="AE247" s="30">
        <f t="shared" si="151"/>
        <v>-5.9616703531423644E-19</v>
      </c>
      <c r="AF247" s="30">
        <f t="shared" si="152"/>
        <v>9.2901591352999329E-9</v>
      </c>
      <c r="AG247" s="30">
        <f t="shared" si="153"/>
        <v>-6.3088282173230257E-3</v>
      </c>
      <c r="AH247" s="30">
        <f t="shared" si="154"/>
        <v>5.0834028925534125E-2</v>
      </c>
      <c r="AI247" s="30">
        <f t="shared" si="155"/>
        <v>-4.7090028731442863E-10</v>
      </c>
      <c r="AJ247" s="30">
        <f t="shared" si="156"/>
        <v>-5.9616703531423644E-19</v>
      </c>
      <c r="AK247" s="30">
        <f t="shared" si="157"/>
        <v>1.0392016702442732E-8</v>
      </c>
      <c r="AL247" s="30">
        <f t="shared" si="158"/>
        <v>-5.8919473047815297E-3</v>
      </c>
      <c r="AM247" s="30">
        <f t="shared" si="159"/>
        <v>4.4108052695218468E-2</v>
      </c>
      <c r="AN247" s="30">
        <f t="shared" si="160"/>
        <v>-4.7036324066573768E-10</v>
      </c>
      <c r="AO247" s="30">
        <f t="shared" si="161"/>
        <v>-5.9616703531423644E-19</v>
      </c>
      <c r="AP247" s="30">
        <f t="shared" si="162"/>
        <v>1.1808490974239491E-8</v>
      </c>
      <c r="AQ247" s="30">
        <f t="shared" si="164"/>
        <v>-5.3581444467772216E-3</v>
      </c>
      <c r="AR247" s="30">
        <f t="shared" si="165"/>
        <v>3.7498998410365636E-2</v>
      </c>
      <c r="AS247" s="30">
        <f t="shared" si="166"/>
        <v>-4.6967556937322104E-10</v>
      </c>
      <c r="AT247" s="30">
        <f t="shared" si="167"/>
        <v>-5.9616703531423644E-19</v>
      </c>
      <c r="AU247" s="30">
        <f t="shared" si="163"/>
        <v>1.3686605514431271E-8</v>
      </c>
    </row>
    <row r="248" spans="1:47" x14ac:dyDescent="0.3">
      <c r="A248" s="39">
        <v>325.05555555555475</v>
      </c>
      <c r="B248">
        <v>6.3</v>
      </c>
      <c r="C248">
        <v>7.85</v>
      </c>
      <c r="D248" s="39"/>
      <c r="E248" s="39"/>
      <c r="F248" s="39"/>
      <c r="G248" s="39">
        <v>325</v>
      </c>
      <c r="H248" s="40">
        <f t="shared" si="137"/>
        <v>6.3E-2</v>
      </c>
      <c r="I248" s="41">
        <f t="shared" si="138"/>
        <v>7.85</v>
      </c>
      <c r="J248" s="39">
        <f t="shared" ref="J248:J258" si="175">$J$246+($J$259-$J$246)*(G248-$G$246)/($G$259-$G$246)</f>
        <v>560.04246173539207</v>
      </c>
      <c r="K248">
        <v>5.2999999999999999E-2</v>
      </c>
      <c r="L248">
        <v>7.92</v>
      </c>
      <c r="M248" s="29">
        <f t="shared" si="174"/>
        <v>6.4285714285714293E-2</v>
      </c>
      <c r="N248" s="29">
        <f t="shared" si="174"/>
        <v>5.7142857142857148E-2</v>
      </c>
      <c r="O248" s="29">
        <f t="shared" si="174"/>
        <v>4.9999999999999996E-2</v>
      </c>
      <c r="P248" s="29">
        <f t="shared" si="174"/>
        <v>4.2857142857142858E-2</v>
      </c>
      <c r="Q248" s="54">
        <v>6.3E-2</v>
      </c>
      <c r="R248" s="54">
        <v>7.85</v>
      </c>
      <c r="S248" s="55">
        <f t="shared" si="139"/>
        <v>8.0647032052206331</v>
      </c>
      <c r="T248" s="55">
        <f t="shared" si="140"/>
        <v>8.015971349728936</v>
      </c>
      <c r="U248" s="55">
        <f t="shared" si="141"/>
        <v>7.960275173387851</v>
      </c>
      <c r="V248" s="55">
        <f t="shared" si="142"/>
        <v>7.8957224155509325</v>
      </c>
      <c r="W248" s="55">
        <f t="shared" si="143"/>
        <v>8.1321291098893091</v>
      </c>
      <c r="X248" s="41">
        <f t="shared" si="144"/>
        <v>8.1148746960757379</v>
      </c>
      <c r="Y248" s="41">
        <f t="shared" si="145"/>
        <v>8.0699053058827062</v>
      </c>
      <c r="Z248" s="41">
        <f t="shared" si="146"/>
        <v>8.0183501845103073</v>
      </c>
      <c r="AA248" s="41">
        <f t="shared" si="147"/>
        <v>7.958117757613107</v>
      </c>
      <c r="AB248" s="30">
        <f t="shared" si="148"/>
        <v>-6.882524493853944E-3</v>
      </c>
      <c r="AC248" s="30">
        <f t="shared" si="149"/>
        <v>5.7403189791860348E-2</v>
      </c>
      <c r="AD248" s="30">
        <f t="shared" si="150"/>
        <v>-4.3139822587749897E-10</v>
      </c>
      <c r="AE248" s="30">
        <f t="shared" si="151"/>
        <v>-5.4432642354778104E-19</v>
      </c>
      <c r="AF248" s="30">
        <f t="shared" si="152"/>
        <v>8.6158235231225809E-9</v>
      </c>
      <c r="AG248" s="30">
        <f t="shared" si="153"/>
        <v>-6.5700666489229625E-3</v>
      </c>
      <c r="AH248" s="30">
        <f t="shared" si="154"/>
        <v>5.0572790493934185E-2</v>
      </c>
      <c r="AI248" s="30">
        <f t="shared" si="155"/>
        <v>-4.3099570219884365E-10</v>
      </c>
      <c r="AJ248" s="30">
        <f t="shared" si="156"/>
        <v>-5.4432642354778104E-19</v>
      </c>
      <c r="AK248" s="30">
        <f t="shared" si="157"/>
        <v>9.6389260922037887E-9</v>
      </c>
      <c r="AL248" s="30">
        <f t="shared" si="158"/>
        <v>-6.1803743077963186E-3</v>
      </c>
      <c r="AM248" s="30">
        <f t="shared" si="159"/>
        <v>4.3819625692203677E-2</v>
      </c>
      <c r="AN248" s="30">
        <f t="shared" si="160"/>
        <v>-4.3049368121508901E-10</v>
      </c>
      <c r="AO248" s="30">
        <f t="shared" si="161"/>
        <v>-5.4432642354778104E-19</v>
      </c>
      <c r="AP248" s="30">
        <f t="shared" si="162"/>
        <v>1.0957836764894654E-8</v>
      </c>
      <c r="AQ248" s="30">
        <f t="shared" si="164"/>
        <v>-5.6801771547324385E-3</v>
      </c>
      <c r="AR248" s="30">
        <f t="shared" si="165"/>
        <v>3.7176965702410421E-2</v>
      </c>
      <c r="AS248" s="30">
        <f t="shared" si="166"/>
        <v>-4.2984930245689631E-10</v>
      </c>
      <c r="AT248" s="30">
        <f t="shared" si="167"/>
        <v>-5.4432642354778104E-19</v>
      </c>
      <c r="AU248" s="30">
        <f t="shared" si="163"/>
        <v>1.2713864672467865E-8</v>
      </c>
    </row>
    <row r="249" spans="1:47" x14ac:dyDescent="0.3">
      <c r="A249" s="39">
        <v>326.03472222221899</v>
      </c>
      <c r="B249">
        <v>6.2</v>
      </c>
      <c r="C249">
        <v>7.88</v>
      </c>
      <c r="D249" s="39"/>
      <c r="E249" s="39"/>
      <c r="F249" s="39"/>
      <c r="G249" s="39">
        <v>326</v>
      </c>
      <c r="H249" s="40">
        <f t="shared" si="137"/>
        <v>6.2E-2</v>
      </c>
      <c r="I249" s="41">
        <f t="shared" si="138"/>
        <v>7.88</v>
      </c>
      <c r="J249" s="39">
        <f t="shared" si="175"/>
        <v>564.51044412482725</v>
      </c>
      <c r="K249">
        <v>4.8000000000000001E-2</v>
      </c>
      <c r="L249">
        <v>7.99</v>
      </c>
      <c r="M249" s="29">
        <f t="shared" si="174"/>
        <v>6.4285714285714293E-2</v>
      </c>
      <c r="N249" s="29">
        <f t="shared" si="174"/>
        <v>5.7142857142857148E-2</v>
      </c>
      <c r="O249" s="29">
        <f t="shared" si="174"/>
        <v>4.9999999999999996E-2</v>
      </c>
      <c r="P249" s="29">
        <f t="shared" si="174"/>
        <v>4.2857142857142858E-2</v>
      </c>
      <c r="Q249" s="54">
        <v>6.2E-2</v>
      </c>
      <c r="R249" s="54">
        <v>7.88</v>
      </c>
      <c r="S249" s="55">
        <f t="shared" si="139"/>
        <v>8.0704386209505614</v>
      </c>
      <c r="T249" s="55">
        <f t="shared" si="140"/>
        <v>8.0217007776501532</v>
      </c>
      <c r="U249" s="55">
        <f t="shared" si="141"/>
        <v>7.9659737886385678</v>
      </c>
      <c r="V249" s="55">
        <f t="shared" si="142"/>
        <v>7.9013473778755321</v>
      </c>
      <c r="W249" s="55">
        <f t="shared" si="143"/>
        <v>8.1381739370075046</v>
      </c>
      <c r="X249" s="41">
        <f t="shared" si="144"/>
        <v>8.1209458205940113</v>
      </c>
      <c r="Y249" s="41">
        <f t="shared" si="145"/>
        <v>8.0760425544045287</v>
      </c>
      <c r="Z249" s="41">
        <f t="shared" si="146"/>
        <v>8.0245588802710675</v>
      </c>
      <c r="AA249" s="41">
        <f t="shared" si="147"/>
        <v>7.9644039786969802</v>
      </c>
      <c r="AB249" s="30">
        <f t="shared" si="148"/>
        <v>-6.9228227299623062E-3</v>
      </c>
      <c r="AC249" s="30">
        <f t="shared" si="149"/>
        <v>5.7362891555751985E-2</v>
      </c>
      <c r="AD249" s="30">
        <f t="shared" si="150"/>
        <v>-4.2474328582743655E-10</v>
      </c>
      <c r="AE249" s="30">
        <f t="shared" si="151"/>
        <v>-5.3568632158670514E-19</v>
      </c>
      <c r="AF249" s="30">
        <f t="shared" si="152"/>
        <v>8.5027885501830879E-9</v>
      </c>
      <c r="AG249" s="30">
        <f t="shared" si="153"/>
        <v>-6.6141852472194618E-3</v>
      </c>
      <c r="AH249" s="30">
        <f t="shared" si="154"/>
        <v>5.0528671895637686E-2</v>
      </c>
      <c r="AI249" s="30">
        <f t="shared" si="155"/>
        <v>-4.2434568372865741E-10</v>
      </c>
      <c r="AJ249" s="30">
        <f t="shared" si="156"/>
        <v>-5.3568632158670514E-19</v>
      </c>
      <c r="AK249" s="30">
        <f t="shared" si="157"/>
        <v>9.5125997170410674E-9</v>
      </c>
      <c r="AL249" s="30">
        <f t="shared" si="158"/>
        <v>-6.2291428255404867E-3</v>
      </c>
      <c r="AM249" s="30">
        <f t="shared" si="159"/>
        <v>4.3770857174459513E-2</v>
      </c>
      <c r="AN249" s="30">
        <f t="shared" si="160"/>
        <v>-4.2384965300154664E-10</v>
      </c>
      <c r="AO249" s="30">
        <f t="shared" si="161"/>
        <v>-5.3568632158670514E-19</v>
      </c>
      <c r="AP249" s="30">
        <f t="shared" si="162"/>
        <v>1.0814992220134362E-8</v>
      </c>
      <c r="AQ249" s="30">
        <f t="shared" si="164"/>
        <v>-5.7347158589044298E-3</v>
      </c>
      <c r="AR249" s="30">
        <f t="shared" si="165"/>
        <v>3.7122426998238429E-2</v>
      </c>
      <c r="AS249" s="30">
        <f t="shared" si="166"/>
        <v>-4.2321270768343272E-10</v>
      </c>
      <c r="AT249" s="30">
        <f t="shared" si="167"/>
        <v>-5.3568632158670514E-19</v>
      </c>
      <c r="AU249" s="30">
        <f t="shared" si="163"/>
        <v>1.2550257083168692E-8</v>
      </c>
    </row>
    <row r="250" spans="1:47" x14ac:dyDescent="0.3">
      <c r="A250" s="39">
        <v>327.05416666666861</v>
      </c>
      <c r="B250">
        <v>7.2</v>
      </c>
      <c r="C250">
        <v>7.78</v>
      </c>
      <c r="D250" s="39"/>
      <c r="E250" s="39"/>
      <c r="F250" s="39"/>
      <c r="G250" s="39">
        <v>327</v>
      </c>
      <c r="H250" s="40">
        <f t="shared" si="137"/>
        <v>7.2000000000000008E-2</v>
      </c>
      <c r="I250" s="41">
        <f t="shared" si="138"/>
        <v>7.78</v>
      </c>
      <c r="J250" s="39">
        <f t="shared" si="175"/>
        <v>568.97842651426254</v>
      </c>
      <c r="K250">
        <v>4.7E-2</v>
      </c>
      <c r="L250">
        <v>7.9</v>
      </c>
      <c r="M250" s="29">
        <f t="shared" si="174"/>
        <v>6.4285714285714293E-2</v>
      </c>
      <c r="N250" s="29">
        <f t="shared" si="174"/>
        <v>5.7142857142857148E-2</v>
      </c>
      <c r="O250" s="29">
        <f t="shared" si="174"/>
        <v>4.9999999999999996E-2</v>
      </c>
      <c r="P250" s="29">
        <f t="shared" si="174"/>
        <v>4.2857142857142858E-2</v>
      </c>
      <c r="Q250" s="54">
        <v>7.1999999999999995E-2</v>
      </c>
      <c r="R250" s="54">
        <v>7.78</v>
      </c>
      <c r="S250" s="55">
        <f t="shared" si="139"/>
        <v>8.0166012987634279</v>
      </c>
      <c r="T250" s="55">
        <f t="shared" si="140"/>
        <v>7.9679629072050471</v>
      </c>
      <c r="U250" s="55">
        <f t="shared" si="141"/>
        <v>7.9125781000886724</v>
      </c>
      <c r="V250" s="55">
        <f t="shared" si="142"/>
        <v>7.8487067294424557</v>
      </c>
      <c r="W250" s="55">
        <f t="shared" si="143"/>
        <v>8.0813244355323111</v>
      </c>
      <c r="X250" s="41">
        <f t="shared" si="144"/>
        <v>8.0638561533985822</v>
      </c>
      <c r="Y250" s="41">
        <f t="shared" si="145"/>
        <v>8.0183501845103073</v>
      </c>
      <c r="Z250" s="41">
        <f t="shared" si="146"/>
        <v>7.966217225426389</v>
      </c>
      <c r="AA250" s="41">
        <f t="shared" si="147"/>
        <v>7.9053601242613833</v>
      </c>
      <c r="AB250" s="30">
        <f t="shared" si="148"/>
        <v>-6.5261160871642153E-3</v>
      </c>
      <c r="AC250" s="30">
        <f t="shared" si="149"/>
        <v>5.7759598198550074E-2</v>
      </c>
      <c r="AD250" s="30">
        <f t="shared" si="150"/>
        <v>-4.9130077101932905E-10</v>
      </c>
      <c r="AE250" s="30">
        <f t="shared" si="151"/>
        <v>-6.2208734119746395E-19</v>
      </c>
      <c r="AF250" s="30">
        <f t="shared" si="152"/>
        <v>9.6249548565765357E-9</v>
      </c>
      <c r="AG250" s="30">
        <f t="shared" si="153"/>
        <v>-6.1803743077963186E-3</v>
      </c>
      <c r="AH250" s="30">
        <f t="shared" si="154"/>
        <v>5.0962482835060829E-2</v>
      </c>
      <c r="AI250" s="30">
        <f t="shared" si="155"/>
        <v>-4.9085536932705678E-10</v>
      </c>
      <c r="AJ250" s="30">
        <f t="shared" si="156"/>
        <v>-6.2208734119746395E-19</v>
      </c>
      <c r="AK250" s="30">
        <f t="shared" si="157"/>
        <v>1.0765571577145851E-8</v>
      </c>
      <c r="AL250" s="30">
        <f t="shared" si="158"/>
        <v>-5.7503448470706056E-3</v>
      </c>
      <c r="AM250" s="30">
        <f t="shared" si="159"/>
        <v>4.424965515292939E-2</v>
      </c>
      <c r="AN250" s="30">
        <f t="shared" si="160"/>
        <v>-4.9030138406706209E-10</v>
      </c>
      <c r="AO250" s="30">
        <f t="shared" si="161"/>
        <v>-6.2208734119746395E-19</v>
      </c>
      <c r="AP250" s="30">
        <f t="shared" si="162"/>
        <v>1.2229871669228735E-8</v>
      </c>
      <c r="AQ250" s="30">
        <f t="shared" si="164"/>
        <v>-5.2003733000217768E-3</v>
      </c>
      <c r="AR250" s="30">
        <f t="shared" si="165"/>
        <v>3.7656769557121078E-2</v>
      </c>
      <c r="AS250" s="30">
        <f t="shared" si="166"/>
        <v>-4.8959288346813243E-10</v>
      </c>
      <c r="AT250" s="30">
        <f t="shared" si="167"/>
        <v>-6.2208734119746395E-19</v>
      </c>
      <c r="AU250" s="30">
        <f t="shared" si="163"/>
        <v>1.4167501606432024E-8</v>
      </c>
    </row>
    <row r="251" spans="1:47" x14ac:dyDescent="0.3">
      <c r="A251" s="39">
        <v>328.06111111111386</v>
      </c>
      <c r="B251">
        <v>7.4</v>
      </c>
      <c r="C251">
        <v>7.78</v>
      </c>
      <c r="D251" s="39">
        <v>124.4</v>
      </c>
      <c r="E251" s="39"/>
      <c r="F251" s="39"/>
      <c r="G251" s="39">
        <v>328</v>
      </c>
      <c r="H251" s="40">
        <f t="shared" si="137"/>
        <v>7.400000000000001E-2</v>
      </c>
      <c r="I251" s="41">
        <f t="shared" si="138"/>
        <v>7.78</v>
      </c>
      <c r="J251" s="39">
        <f t="shared" si="175"/>
        <v>573.44640890369772</v>
      </c>
      <c r="K251">
        <v>5.2999999999999999E-2</v>
      </c>
      <c r="L251">
        <v>7.86</v>
      </c>
      <c r="M251" s="29">
        <f t="shared" si="174"/>
        <v>6.4285714285714293E-2</v>
      </c>
      <c r="N251" s="29">
        <f t="shared" si="174"/>
        <v>5.7142857142857148E-2</v>
      </c>
      <c r="O251" s="29">
        <f t="shared" si="174"/>
        <v>4.9999999999999996E-2</v>
      </c>
      <c r="P251" s="29">
        <f t="shared" si="174"/>
        <v>4.2857142857142858E-2</v>
      </c>
      <c r="Q251" s="54">
        <v>7.3999999999999996E-2</v>
      </c>
      <c r="R251" s="54">
        <v>7.78</v>
      </c>
      <c r="S251" s="55">
        <f t="shared" si="139"/>
        <v>8.006682083870011</v>
      </c>
      <c r="T251" s="55">
        <f t="shared" si="140"/>
        <v>7.9580725913097039</v>
      </c>
      <c r="U251" s="55">
        <f t="shared" si="141"/>
        <v>7.9027636375782713</v>
      </c>
      <c r="V251" s="55">
        <f t="shared" si="142"/>
        <v>7.8390465360643917</v>
      </c>
      <c r="W251" s="55">
        <f t="shared" si="143"/>
        <v>8.0708226442563227</v>
      </c>
      <c r="X251" s="41">
        <f t="shared" si="144"/>
        <v>8.0533117648063719</v>
      </c>
      <c r="Y251" s="41">
        <f t="shared" si="145"/>
        <v>8.0076991773591661</v>
      </c>
      <c r="Z251" s="41">
        <f t="shared" si="146"/>
        <v>7.9554518155100737</v>
      </c>
      <c r="AA251" s="41">
        <f t="shared" si="147"/>
        <v>7.8944715315675245</v>
      </c>
      <c r="AB251" s="30">
        <f t="shared" si="148"/>
        <v>-6.4483915990762074E-3</v>
      </c>
      <c r="AC251" s="30">
        <f t="shared" si="149"/>
        <v>5.7837322686638083E-2</v>
      </c>
      <c r="AD251" s="30">
        <f t="shared" si="150"/>
        <v>-5.0461435095172032E-10</v>
      </c>
      <c r="AE251" s="30">
        <f t="shared" si="151"/>
        <v>-6.3936754511961575E-19</v>
      </c>
      <c r="AF251" s="30">
        <f t="shared" si="152"/>
        <v>9.8473169408311658E-9</v>
      </c>
      <c r="AG251" s="30">
        <f t="shared" si="153"/>
        <v>-6.095515082757714E-3</v>
      </c>
      <c r="AH251" s="30">
        <f t="shared" si="154"/>
        <v>5.1047342060099435E-2</v>
      </c>
      <c r="AI251" s="30">
        <f t="shared" si="155"/>
        <v>-5.0415975793776998E-10</v>
      </c>
      <c r="AJ251" s="30">
        <f t="shared" si="156"/>
        <v>-6.3936754511961575E-19</v>
      </c>
      <c r="AK251" s="30">
        <f t="shared" si="157"/>
        <v>1.1013552052017848E-8</v>
      </c>
      <c r="AL251" s="30">
        <f t="shared" si="158"/>
        <v>-5.6568805109266651E-3</v>
      </c>
      <c r="AM251" s="30">
        <f t="shared" si="159"/>
        <v>4.4343119489073331E-2</v>
      </c>
      <c r="AN251" s="30">
        <f t="shared" si="160"/>
        <v>-5.0359468714725148E-10</v>
      </c>
      <c r="AO251" s="30">
        <f t="shared" si="161"/>
        <v>-6.3936754511961575E-19</v>
      </c>
      <c r="AP251" s="30">
        <f t="shared" si="162"/>
        <v>1.2509396621278525E-8</v>
      </c>
      <c r="AQ251" s="30">
        <f t="shared" si="164"/>
        <v>-5.0963573332076925E-3</v>
      </c>
      <c r="AR251" s="30">
        <f t="shared" si="165"/>
        <v>3.7760785523935164E-2</v>
      </c>
      <c r="AS251" s="30">
        <f t="shared" si="166"/>
        <v>-5.0287259341484145E-10</v>
      </c>
      <c r="AT251" s="30">
        <f t="shared" si="167"/>
        <v>-6.3936754511961575E-19</v>
      </c>
      <c r="AU251" s="30">
        <f t="shared" si="163"/>
        <v>1.4486166212517899E-8</v>
      </c>
    </row>
    <row r="252" spans="1:47" x14ac:dyDescent="0.3">
      <c r="A252" s="39">
        <v>329.05555555555475</v>
      </c>
      <c r="B252">
        <v>7.9</v>
      </c>
      <c r="C252">
        <v>7.81</v>
      </c>
      <c r="D252" s="39"/>
      <c r="E252" s="39"/>
      <c r="F252" s="39"/>
      <c r="G252" s="39">
        <v>329</v>
      </c>
      <c r="H252" s="40">
        <f t="shared" si="137"/>
        <v>7.9000000000000001E-2</v>
      </c>
      <c r="I252" s="41">
        <f t="shared" si="138"/>
        <v>7.81</v>
      </c>
      <c r="J252" s="39">
        <f t="shared" si="175"/>
        <v>577.91439129313289</v>
      </c>
      <c r="K252">
        <v>5.0999999999999997E-2</v>
      </c>
      <c r="L252">
        <v>8.01</v>
      </c>
      <c r="M252" s="29">
        <f t="shared" si="174"/>
        <v>6.4285714285714293E-2</v>
      </c>
      <c r="N252" s="29">
        <f t="shared" si="174"/>
        <v>5.7142857142857148E-2</v>
      </c>
      <c r="O252" s="29">
        <f t="shared" si="174"/>
        <v>4.9999999999999996E-2</v>
      </c>
      <c r="P252" s="29">
        <f t="shared" si="174"/>
        <v>4.2857142857142858E-2</v>
      </c>
      <c r="Q252" s="54">
        <v>7.9000000000000001E-2</v>
      </c>
      <c r="R252" s="54">
        <v>7.81</v>
      </c>
      <c r="S252" s="55">
        <f t="shared" si="139"/>
        <v>7.9829490833230308</v>
      </c>
      <c r="T252" s="55">
        <f t="shared" si="140"/>
        <v>7.9344220561023624</v>
      </c>
      <c r="U252" s="55">
        <f t="shared" si="141"/>
        <v>7.8793104490946444</v>
      </c>
      <c r="V252" s="55">
        <f t="shared" si="142"/>
        <v>7.8159807376000145</v>
      </c>
      <c r="W252" s="55">
        <f t="shared" si="143"/>
        <v>8.0456585841800905</v>
      </c>
      <c r="X252" s="41">
        <f t="shared" si="144"/>
        <v>8.0280479012476498</v>
      </c>
      <c r="Y252" s="41">
        <f t="shared" si="145"/>
        <v>7.9821858467954412</v>
      </c>
      <c r="Z252" s="41">
        <f t="shared" si="146"/>
        <v>7.9296713456420713</v>
      </c>
      <c r="AA252" s="41">
        <f t="shared" si="147"/>
        <v>7.8684040595597944</v>
      </c>
      <c r="AB252" s="30">
        <f t="shared" si="148"/>
        <v>-6.2563245822937086E-3</v>
      </c>
      <c r="AC252" s="30">
        <f t="shared" si="149"/>
        <v>5.8029389703420586E-2</v>
      </c>
      <c r="AD252" s="30">
        <f t="shared" si="150"/>
        <v>-5.3790119187677065E-10</v>
      </c>
      <c r="AE252" s="30">
        <f t="shared" si="151"/>
        <v>-6.8256805492499525E-19</v>
      </c>
      <c r="AF252" s="30">
        <f t="shared" si="152"/>
        <v>1.0400420931971737E-8</v>
      </c>
      <c r="AG252" s="30">
        <f t="shared" si="153"/>
        <v>-5.8860130617507779E-3</v>
      </c>
      <c r="AH252" s="30">
        <f t="shared" si="154"/>
        <v>5.1256844081106367E-2</v>
      </c>
      <c r="AI252" s="30">
        <f t="shared" si="155"/>
        <v>-5.3742413822644446E-10</v>
      </c>
      <c r="AJ252" s="30">
        <f t="shared" si="156"/>
        <v>-6.8256805492499525E-19</v>
      </c>
      <c r="AK252" s="30">
        <f t="shared" si="157"/>
        <v>1.1629952578903953E-8</v>
      </c>
      <c r="AL252" s="30">
        <f t="shared" si="158"/>
        <v>-5.4264138763294896E-3</v>
      </c>
      <c r="AM252" s="30">
        <f t="shared" si="159"/>
        <v>4.4573586123670503E-2</v>
      </c>
      <c r="AN252" s="30">
        <f t="shared" si="160"/>
        <v>-5.3683205978186696E-10</v>
      </c>
      <c r="AO252" s="30">
        <f t="shared" si="161"/>
        <v>-6.8256805492499525E-19</v>
      </c>
      <c r="AP252" s="30">
        <f t="shared" si="162"/>
        <v>1.3203514627212954E-8</v>
      </c>
      <c r="AQ252" s="30">
        <f t="shared" si="164"/>
        <v>-4.8402851999886877E-3</v>
      </c>
      <c r="AR252" s="30">
        <f t="shared" si="165"/>
        <v>3.8016857657154172E-2</v>
      </c>
      <c r="AS252" s="30">
        <f t="shared" si="166"/>
        <v>-5.3607697977733638E-10</v>
      </c>
      <c r="AT252" s="30">
        <f t="shared" si="167"/>
        <v>-6.8256805492499525E-19</v>
      </c>
      <c r="AU252" s="30">
        <f t="shared" si="163"/>
        <v>1.527633812359281E-8</v>
      </c>
    </row>
    <row r="253" spans="1:47" x14ac:dyDescent="0.3">
      <c r="A253" s="39">
        <v>330.0534722222219</v>
      </c>
      <c r="B253">
        <v>7.6</v>
      </c>
      <c r="C253">
        <v>7.84</v>
      </c>
      <c r="D253" s="39">
        <v>124.5</v>
      </c>
      <c r="E253" s="39"/>
      <c r="F253" s="39"/>
      <c r="G253" s="39">
        <v>330</v>
      </c>
      <c r="H253" s="40">
        <f t="shared" si="137"/>
        <v>7.5999999999999998E-2</v>
      </c>
      <c r="I253" s="41">
        <f t="shared" si="138"/>
        <v>7.84</v>
      </c>
      <c r="J253" s="39">
        <f t="shared" si="175"/>
        <v>582.38237368256807</v>
      </c>
      <c r="K253">
        <v>4.9000000000000002E-2</v>
      </c>
      <c r="L253">
        <v>8.0500000000000007</v>
      </c>
      <c r="M253" s="29">
        <f t="shared" si="174"/>
        <v>6.4285714285714293E-2</v>
      </c>
      <c r="N253" s="29">
        <f t="shared" si="174"/>
        <v>5.7142857142857148E-2</v>
      </c>
      <c r="O253" s="29">
        <f t="shared" si="174"/>
        <v>4.9999999999999996E-2</v>
      </c>
      <c r="P253" s="29">
        <f t="shared" si="174"/>
        <v>4.2857142857142858E-2</v>
      </c>
      <c r="Q253" s="54">
        <v>7.5999999999999998E-2</v>
      </c>
      <c r="R253" s="54">
        <v>7.84</v>
      </c>
      <c r="S253" s="55">
        <f t="shared" si="139"/>
        <v>7.9970123283586521</v>
      </c>
      <c r="T253" s="55">
        <f t="shared" si="140"/>
        <v>7.948434170837503</v>
      </c>
      <c r="U253" s="55">
        <f t="shared" si="141"/>
        <v>7.8932029388875558</v>
      </c>
      <c r="V253" s="55">
        <f t="shared" si="142"/>
        <v>7.8296405992551419</v>
      </c>
      <c r="W253" s="55">
        <f t="shared" si="143"/>
        <v>8.0605762320184038</v>
      </c>
      <c r="X253" s="41">
        <f t="shared" si="144"/>
        <v>8.0430243275200084</v>
      </c>
      <c r="Y253" s="41">
        <f t="shared" si="145"/>
        <v>7.997309137569319</v>
      </c>
      <c r="Z253" s="41">
        <f t="shared" si="146"/>
        <v>7.9449518128229482</v>
      </c>
      <c r="AA253" s="41">
        <f t="shared" si="147"/>
        <v>7.8838532812451954</v>
      </c>
      <c r="AB253" s="30">
        <f t="shared" si="148"/>
        <v>-6.3711842264236188E-3</v>
      </c>
      <c r="AC253" s="30">
        <f t="shared" si="149"/>
        <v>5.7914530059290675E-2</v>
      </c>
      <c r="AD253" s="30">
        <f t="shared" si="150"/>
        <v>-5.1792859705783939E-10</v>
      </c>
      <c r="AE253" s="30">
        <f t="shared" si="151"/>
        <v>-6.5664774904176755E-19</v>
      </c>
      <c r="AF253" s="30">
        <f t="shared" si="152"/>
        <v>1.0069030853927116E-8</v>
      </c>
      <c r="AG253" s="30">
        <f t="shared" si="153"/>
        <v>-6.0112654295271786E-3</v>
      </c>
      <c r="AH253" s="30">
        <f t="shared" si="154"/>
        <v>5.1131591713329969E-2</v>
      </c>
      <c r="AI253" s="30">
        <f t="shared" si="155"/>
        <v>-5.1746493182909168E-10</v>
      </c>
      <c r="AJ253" s="30">
        <f t="shared" si="156"/>
        <v>-6.5664774904176755E-19</v>
      </c>
      <c r="AK253" s="30">
        <f t="shared" si="157"/>
        <v>1.1260711427246262E-8</v>
      </c>
      <c r="AL253" s="30">
        <f t="shared" si="158"/>
        <v>-5.5641519813119664E-3</v>
      </c>
      <c r="AM253" s="30">
        <f t="shared" si="159"/>
        <v>4.443584801868803E-2</v>
      </c>
      <c r="AN253" s="30">
        <f t="shared" si="160"/>
        <v>-5.1688893812987243E-10</v>
      </c>
      <c r="AO253" s="30">
        <f t="shared" si="161"/>
        <v>-6.5664774904176755E-19</v>
      </c>
      <c r="AP253" s="30">
        <f t="shared" si="162"/>
        <v>1.2787836093284252E-8</v>
      </c>
      <c r="AQ253" s="30">
        <f t="shared" si="164"/>
        <v>-4.9932555199139854E-3</v>
      </c>
      <c r="AR253" s="30">
        <f t="shared" si="165"/>
        <v>3.7863887337228869E-2</v>
      </c>
      <c r="AS253" s="30">
        <f t="shared" si="166"/>
        <v>-5.1615348101941327E-10</v>
      </c>
      <c r="AT253" s="30">
        <f t="shared" si="167"/>
        <v>-6.5664774904176755E-19</v>
      </c>
      <c r="AU253" s="30">
        <f t="shared" si="163"/>
        <v>1.4803329321107294E-8</v>
      </c>
    </row>
    <row r="254" spans="1:47" x14ac:dyDescent="0.3">
      <c r="A254" s="39">
        <v>331.06180555555329</v>
      </c>
      <c r="B254">
        <v>7.9</v>
      </c>
      <c r="C254">
        <v>7.83</v>
      </c>
      <c r="D254" s="39"/>
      <c r="E254" s="39"/>
      <c r="F254" s="39"/>
      <c r="G254" s="39">
        <v>331</v>
      </c>
      <c r="H254" s="40">
        <f t="shared" si="137"/>
        <v>7.9000000000000001E-2</v>
      </c>
      <c r="I254" s="41">
        <f t="shared" si="138"/>
        <v>7.83</v>
      </c>
      <c r="J254" s="39">
        <f t="shared" si="175"/>
        <v>586.85035607200325</v>
      </c>
      <c r="K254">
        <v>5.3999999999999999E-2</v>
      </c>
      <c r="L254">
        <v>7.96</v>
      </c>
      <c r="M254" s="29">
        <f t="shared" si="174"/>
        <v>6.4285714285714293E-2</v>
      </c>
      <c r="N254" s="29">
        <f t="shared" si="174"/>
        <v>5.7142857142857148E-2</v>
      </c>
      <c r="O254" s="29">
        <f t="shared" si="174"/>
        <v>4.9999999999999996E-2</v>
      </c>
      <c r="P254" s="29">
        <f t="shared" si="174"/>
        <v>4.2857142857142858E-2</v>
      </c>
      <c r="Q254" s="54">
        <v>7.9000000000000001E-2</v>
      </c>
      <c r="R254" s="54">
        <v>7.83</v>
      </c>
      <c r="S254" s="55">
        <f t="shared" si="139"/>
        <v>7.9829490833230308</v>
      </c>
      <c r="T254" s="55">
        <f t="shared" si="140"/>
        <v>7.9344220561023624</v>
      </c>
      <c r="U254" s="55">
        <f t="shared" si="141"/>
        <v>7.8793104490946444</v>
      </c>
      <c r="V254" s="55">
        <f t="shared" si="142"/>
        <v>7.8159807376000145</v>
      </c>
      <c r="W254" s="55">
        <f t="shared" si="143"/>
        <v>8.0456585841800905</v>
      </c>
      <c r="X254" s="41">
        <f t="shared" si="144"/>
        <v>8.0280479012476498</v>
      </c>
      <c r="Y254" s="41">
        <f t="shared" si="145"/>
        <v>7.9821858467954412</v>
      </c>
      <c r="Z254" s="41">
        <f t="shared" si="146"/>
        <v>7.9296713456420713</v>
      </c>
      <c r="AA254" s="41">
        <f t="shared" si="147"/>
        <v>7.8684040595597944</v>
      </c>
      <c r="AB254" s="30">
        <f t="shared" si="148"/>
        <v>-6.2563245822937086E-3</v>
      </c>
      <c r="AC254" s="30">
        <f t="shared" si="149"/>
        <v>5.8029389703420586E-2</v>
      </c>
      <c r="AD254" s="30">
        <f t="shared" si="150"/>
        <v>-5.3790119187677065E-10</v>
      </c>
      <c r="AE254" s="30">
        <f t="shared" si="151"/>
        <v>-6.8256805492499525E-19</v>
      </c>
      <c r="AF254" s="30">
        <f t="shared" si="152"/>
        <v>1.0400420931971737E-8</v>
      </c>
      <c r="AG254" s="30">
        <f t="shared" si="153"/>
        <v>-5.8860130617507779E-3</v>
      </c>
      <c r="AH254" s="30">
        <f t="shared" si="154"/>
        <v>5.1256844081106367E-2</v>
      </c>
      <c r="AI254" s="30">
        <f t="shared" si="155"/>
        <v>-5.3742413822644446E-10</v>
      </c>
      <c r="AJ254" s="30">
        <f t="shared" si="156"/>
        <v>-6.8256805492499525E-19</v>
      </c>
      <c r="AK254" s="30">
        <f t="shared" si="157"/>
        <v>1.1629952578903953E-8</v>
      </c>
      <c r="AL254" s="30">
        <f t="shared" si="158"/>
        <v>-5.4264138763294896E-3</v>
      </c>
      <c r="AM254" s="30">
        <f t="shared" si="159"/>
        <v>4.4573586123670503E-2</v>
      </c>
      <c r="AN254" s="30">
        <f t="shared" si="160"/>
        <v>-5.3683205978186696E-10</v>
      </c>
      <c r="AO254" s="30">
        <f t="shared" si="161"/>
        <v>-6.8256805492499525E-19</v>
      </c>
      <c r="AP254" s="30">
        <f t="shared" si="162"/>
        <v>1.3203514627212954E-8</v>
      </c>
      <c r="AQ254" s="30">
        <f t="shared" si="164"/>
        <v>-4.8402851999886877E-3</v>
      </c>
      <c r="AR254" s="30">
        <f t="shared" si="165"/>
        <v>3.8016857657154172E-2</v>
      </c>
      <c r="AS254" s="30">
        <f t="shared" si="166"/>
        <v>-5.3607697977733638E-10</v>
      </c>
      <c r="AT254" s="30">
        <f t="shared" si="167"/>
        <v>-6.8256805492499525E-19</v>
      </c>
      <c r="AU254" s="30">
        <f t="shared" si="163"/>
        <v>1.527633812359281E-8</v>
      </c>
    </row>
    <row r="255" spans="1:47" x14ac:dyDescent="0.3">
      <c r="A255" s="39">
        <v>332.06111111111386</v>
      </c>
      <c r="B255">
        <v>6.5</v>
      </c>
      <c r="C255">
        <v>7.87</v>
      </c>
      <c r="D255" s="39">
        <v>282.39999999999998</v>
      </c>
      <c r="E255" s="39"/>
      <c r="F255" s="39"/>
      <c r="G255" s="39">
        <v>332</v>
      </c>
      <c r="H255" s="40">
        <f t="shared" si="137"/>
        <v>6.5000000000000002E-2</v>
      </c>
      <c r="I255" s="41">
        <f t="shared" si="138"/>
        <v>7.87</v>
      </c>
      <c r="J255" s="39">
        <f t="shared" si="175"/>
        <v>591.31833846143843</v>
      </c>
      <c r="K255">
        <v>5.8000000000000003E-2</v>
      </c>
      <c r="L255">
        <v>7.88</v>
      </c>
      <c r="M255" s="29">
        <f t="shared" si="174"/>
        <v>6.4285714285714293E-2</v>
      </c>
      <c r="N255" s="29">
        <f t="shared" si="174"/>
        <v>5.7142857142857148E-2</v>
      </c>
      <c r="O255" s="29">
        <f t="shared" si="174"/>
        <v>4.9999999999999996E-2</v>
      </c>
      <c r="P255" s="29">
        <f t="shared" si="174"/>
        <v>4.2857142857142858E-2</v>
      </c>
      <c r="Q255" s="54">
        <v>6.5000000000000002E-2</v>
      </c>
      <c r="R255" s="54">
        <v>7.87</v>
      </c>
      <c r="S255" s="55">
        <f t="shared" si="139"/>
        <v>8.0534824580417652</v>
      </c>
      <c r="T255" s="55">
        <f t="shared" si="140"/>
        <v>8.0047654878403485</v>
      </c>
      <c r="U255" s="55">
        <f t="shared" si="141"/>
        <v>7.9491335018774869</v>
      </c>
      <c r="V255" s="55">
        <f t="shared" si="142"/>
        <v>7.8847295847490546</v>
      </c>
      <c r="W255" s="55">
        <f t="shared" si="143"/>
        <v>8.1202953627669547</v>
      </c>
      <c r="X255" s="41">
        <f t="shared" si="144"/>
        <v>8.1029899876092113</v>
      </c>
      <c r="Y255" s="41">
        <f t="shared" si="145"/>
        <v>8.0578925471506047</v>
      </c>
      <c r="Z255" s="41">
        <f t="shared" si="146"/>
        <v>8.0061992152917725</v>
      </c>
      <c r="AA255" s="41">
        <f t="shared" si="147"/>
        <v>7.9458169987972482</v>
      </c>
      <c r="AB255" s="30">
        <f t="shared" si="148"/>
        <v>-6.802356069314959E-3</v>
      </c>
      <c r="AC255" s="30">
        <f t="shared" si="149"/>
        <v>5.7483358216399334E-2</v>
      </c>
      <c r="AD255" s="30">
        <f t="shared" si="150"/>
        <v>-4.447086574098529E-10</v>
      </c>
      <c r="AE255" s="30">
        <f t="shared" si="151"/>
        <v>-5.6160662746993284E-19</v>
      </c>
      <c r="AF255" s="30">
        <f t="shared" si="152"/>
        <v>8.8413288024330891E-9</v>
      </c>
      <c r="AG255" s="30">
        <f t="shared" si="153"/>
        <v>-6.4823319243759569E-3</v>
      </c>
      <c r="AH255" s="30">
        <f t="shared" si="154"/>
        <v>5.0660525218481189E-2</v>
      </c>
      <c r="AI255" s="30">
        <f t="shared" si="155"/>
        <v>-4.4429638644860427E-10</v>
      </c>
      <c r="AJ255" s="30">
        <f t="shared" si="156"/>
        <v>-5.6160662746993284E-19</v>
      </c>
      <c r="AK255" s="30">
        <f t="shared" si="157"/>
        <v>9.8908704186037295E-9</v>
      </c>
      <c r="AL255" s="30">
        <f t="shared" si="158"/>
        <v>-6.0834423255822345E-3</v>
      </c>
      <c r="AM255" s="30">
        <f t="shared" si="159"/>
        <v>4.391655767441776E-2</v>
      </c>
      <c r="AN255" s="30">
        <f t="shared" si="160"/>
        <v>-4.4378251710178319E-10</v>
      </c>
      <c r="AO255" s="30">
        <f t="shared" si="161"/>
        <v>-5.6160662746993284E-19</v>
      </c>
      <c r="AP255" s="30">
        <f t="shared" si="162"/>
        <v>1.1242593241645923E-8</v>
      </c>
      <c r="AQ255" s="30">
        <f t="shared" si="164"/>
        <v>-5.5718515378874569E-3</v>
      </c>
      <c r="AR255" s="30">
        <f t="shared" si="165"/>
        <v>3.7285291319255398E-2</v>
      </c>
      <c r="AS255" s="30">
        <f t="shared" si="166"/>
        <v>-4.4312346049888506E-10</v>
      </c>
      <c r="AT255" s="30">
        <f t="shared" si="167"/>
        <v>-5.6160662746993284E-19</v>
      </c>
      <c r="AU255" s="30">
        <f t="shared" si="163"/>
        <v>1.3039784532935561E-8</v>
      </c>
    </row>
    <row r="256" spans="1:47" x14ac:dyDescent="0.3">
      <c r="A256" s="39">
        <v>333.06180555555329</v>
      </c>
      <c r="B256">
        <v>7.1</v>
      </c>
      <c r="C256">
        <v>7.75</v>
      </c>
      <c r="D256" s="39"/>
      <c r="E256" s="39"/>
      <c r="F256" s="39"/>
      <c r="G256" s="39">
        <v>333</v>
      </c>
      <c r="H256" s="40">
        <f t="shared" si="137"/>
        <v>7.0999999999999994E-2</v>
      </c>
      <c r="I256" s="41">
        <f t="shared" si="138"/>
        <v>7.75</v>
      </c>
      <c r="J256" s="39">
        <f t="shared" si="175"/>
        <v>595.78632085087372</v>
      </c>
      <c r="K256">
        <v>5.8999999999999997E-2</v>
      </c>
      <c r="L256">
        <v>7.91</v>
      </c>
      <c r="M256" s="29">
        <f t="shared" si="174"/>
        <v>6.4285714285714293E-2</v>
      </c>
      <c r="N256" s="29">
        <f t="shared" si="174"/>
        <v>5.7142857142857148E-2</v>
      </c>
      <c r="O256" s="29">
        <f t="shared" si="174"/>
        <v>4.9999999999999996E-2</v>
      </c>
      <c r="P256" s="29">
        <f t="shared" si="174"/>
        <v>4.2857142857142858E-2</v>
      </c>
      <c r="Q256" s="54">
        <v>7.0999999999999994E-2</v>
      </c>
      <c r="R256" s="54">
        <v>7.75</v>
      </c>
      <c r="S256" s="55">
        <f t="shared" si="139"/>
        <v>8.0216585129240059</v>
      </c>
      <c r="T256" s="55">
        <f t="shared" si="140"/>
        <v>7.9730066537930968</v>
      </c>
      <c r="U256" s="55">
        <f t="shared" si="141"/>
        <v>7.9175846928672327</v>
      </c>
      <c r="V256" s="55">
        <f t="shared" si="142"/>
        <v>7.8536364422304095</v>
      </c>
      <c r="W256" s="55">
        <f t="shared" si="143"/>
        <v>8.0866752397459578</v>
      </c>
      <c r="X256" s="41">
        <f t="shared" si="144"/>
        <v>8.0692288750345913</v>
      </c>
      <c r="Y256" s="41">
        <f t="shared" si="145"/>
        <v>8.0237777973321087</v>
      </c>
      <c r="Z256" s="41">
        <f t="shared" si="146"/>
        <v>7.9717037908221364</v>
      </c>
      <c r="AA256" s="41">
        <f t="shared" si="147"/>
        <v>7.9109102305040073</v>
      </c>
      <c r="AB256" s="30">
        <f t="shared" si="148"/>
        <v>-6.565174985472667E-3</v>
      </c>
      <c r="AC256" s="30">
        <f t="shared" si="149"/>
        <v>5.7720539300241624E-2</v>
      </c>
      <c r="AD256" s="30">
        <f t="shared" si="150"/>
        <v>-4.8464423439290148E-10</v>
      </c>
      <c r="AE256" s="30">
        <f t="shared" si="151"/>
        <v>-6.1344723923638814E-19</v>
      </c>
      <c r="AF256" s="30">
        <f t="shared" si="152"/>
        <v>9.5135255104891375E-9</v>
      </c>
      <c r="AG256" s="30">
        <f t="shared" si="153"/>
        <v>-6.2230356305788652E-3</v>
      </c>
      <c r="AH256" s="30">
        <f t="shared" si="154"/>
        <v>5.0919821512278279E-2</v>
      </c>
      <c r="AI256" s="30">
        <f t="shared" si="155"/>
        <v>-4.8420347352234297E-10</v>
      </c>
      <c r="AJ256" s="30">
        <f t="shared" si="156"/>
        <v>-6.1344723923638814E-19</v>
      </c>
      <c r="AK256" s="30">
        <f t="shared" si="157"/>
        <v>1.0641267146940548E-8</v>
      </c>
      <c r="AL256" s="30">
        <f t="shared" si="158"/>
        <v>-5.7973566599322669E-3</v>
      </c>
      <c r="AM256" s="30">
        <f t="shared" si="159"/>
        <v>4.4202643340067731E-2</v>
      </c>
      <c r="AN256" s="30">
        <f t="shared" si="160"/>
        <v>-4.8365509277924229E-10</v>
      </c>
      <c r="AO256" s="30">
        <f t="shared" si="161"/>
        <v>-6.1344723923638814E-19</v>
      </c>
      <c r="AP256" s="30">
        <f t="shared" si="162"/>
        <v>1.2089693957683486E-8</v>
      </c>
      <c r="AQ256" s="30">
        <f t="shared" si="164"/>
        <v>-5.2527287814320874E-3</v>
      </c>
      <c r="AR256" s="30">
        <f t="shared" si="165"/>
        <v>3.7604414075710774E-2</v>
      </c>
      <c r="AS256" s="30">
        <f t="shared" si="166"/>
        <v>-4.8295347615892485E-10</v>
      </c>
      <c r="AT256" s="30">
        <f t="shared" si="167"/>
        <v>-6.1344723923638814E-19</v>
      </c>
      <c r="AU256" s="30">
        <f t="shared" si="163"/>
        <v>1.4007594394263226E-8</v>
      </c>
    </row>
    <row r="257" spans="1:47" x14ac:dyDescent="0.3">
      <c r="A257" s="39">
        <v>334.05972222222044</v>
      </c>
      <c r="B257">
        <v>7.7</v>
      </c>
      <c r="C257">
        <v>7.81</v>
      </c>
      <c r="D257" s="39"/>
      <c r="E257" s="39"/>
      <c r="F257" s="39"/>
      <c r="G257" s="39">
        <v>334</v>
      </c>
      <c r="H257" s="40">
        <f t="shared" si="137"/>
        <v>7.6999999999999999E-2</v>
      </c>
      <c r="I257" s="41">
        <f t="shared" si="138"/>
        <v>7.81</v>
      </c>
      <c r="J257" s="39">
        <f t="shared" si="175"/>
        <v>600.2543032403089</v>
      </c>
      <c r="K257">
        <v>6.7000000000000004E-2</v>
      </c>
      <c r="L257">
        <v>7.84</v>
      </c>
      <c r="M257" s="29">
        <f t="shared" ref="M257:P272" si="176">M256</f>
        <v>6.4285714285714293E-2</v>
      </c>
      <c r="N257" s="29">
        <f t="shared" si="176"/>
        <v>5.7142857142857148E-2</v>
      </c>
      <c r="O257" s="29">
        <f t="shared" si="176"/>
        <v>4.9999999999999996E-2</v>
      </c>
      <c r="P257" s="29">
        <f t="shared" si="176"/>
        <v>4.2857142857142858E-2</v>
      </c>
      <c r="Q257" s="54">
        <v>7.6999999999999999E-2</v>
      </c>
      <c r="R257" s="54">
        <v>7.81</v>
      </c>
      <c r="S257" s="55">
        <f t="shared" si="139"/>
        <v>7.9922671644078651</v>
      </c>
      <c r="T257" s="55">
        <f t="shared" si="140"/>
        <v>7.9437055237760594</v>
      </c>
      <c r="U257" s="55">
        <f t="shared" si="141"/>
        <v>7.8885137860150367</v>
      </c>
      <c r="V257" s="55">
        <f t="shared" si="142"/>
        <v>7.8250289477808659</v>
      </c>
      <c r="W257" s="55">
        <f t="shared" si="143"/>
        <v>8.0555448838434547</v>
      </c>
      <c r="X257" s="41">
        <f t="shared" si="144"/>
        <v>8.0379730289268636</v>
      </c>
      <c r="Y257" s="41">
        <f t="shared" si="145"/>
        <v>7.9922079722680737</v>
      </c>
      <c r="Z257" s="41">
        <f t="shared" si="146"/>
        <v>7.9397972499057126</v>
      </c>
      <c r="AA257" s="41">
        <f t="shared" si="147"/>
        <v>7.8786413524245091</v>
      </c>
      <c r="AB257" s="30">
        <f t="shared" si="148"/>
        <v>-6.3327718289460499E-3</v>
      </c>
      <c r="AC257" s="30">
        <f t="shared" si="149"/>
        <v>5.7952942456768242E-2</v>
      </c>
      <c r="AD257" s="30">
        <f t="shared" si="150"/>
        <v>-5.2458596653867263E-10</v>
      </c>
      <c r="AE257" s="30">
        <f t="shared" si="151"/>
        <v>-6.6528785100284354E-19</v>
      </c>
      <c r="AF257" s="30">
        <f t="shared" si="152"/>
        <v>1.0179649751242196E-8</v>
      </c>
      <c r="AG257" s="30">
        <f t="shared" si="153"/>
        <v>-5.9693661818607524E-3</v>
      </c>
      <c r="AH257" s="30">
        <f t="shared" si="154"/>
        <v>5.1173490960996396E-2</v>
      </c>
      <c r="AI257" s="30">
        <f t="shared" si="155"/>
        <v>-5.2411780937673224E-10</v>
      </c>
      <c r="AJ257" s="30">
        <f t="shared" si="156"/>
        <v>-6.6528785100284354E-19</v>
      </c>
      <c r="AK257" s="30">
        <f t="shared" si="157"/>
        <v>1.1383989230486629E-8</v>
      </c>
      <c r="AL257" s="30">
        <f t="shared" si="158"/>
        <v>-5.5180600437122118E-3</v>
      </c>
      <c r="AM257" s="30">
        <f t="shared" si="159"/>
        <v>4.4481939956287783E-2</v>
      </c>
      <c r="AN257" s="30">
        <f t="shared" si="160"/>
        <v>-5.2353641444658607E-10</v>
      </c>
      <c r="AO257" s="30">
        <f t="shared" si="161"/>
        <v>-6.6528785100284354E-19</v>
      </c>
      <c r="AP257" s="30">
        <f t="shared" si="162"/>
        <v>1.2926656664581662E-8</v>
      </c>
      <c r="AQ257" s="30">
        <f t="shared" si="164"/>
        <v>-4.9420428605675918E-3</v>
      </c>
      <c r="AR257" s="30">
        <f t="shared" si="165"/>
        <v>3.7915099996575267E-2</v>
      </c>
      <c r="AS257" s="30">
        <f t="shared" si="166"/>
        <v>-5.2279436056863238E-10</v>
      </c>
      <c r="AT257" s="30">
        <f t="shared" si="167"/>
        <v>-6.6528785100284354E-19</v>
      </c>
      <c r="AU257" s="30">
        <f t="shared" si="163"/>
        <v>1.496135928236414E-8</v>
      </c>
    </row>
    <row r="258" spans="1:47" x14ac:dyDescent="0.3">
      <c r="A258" s="39">
        <v>335.0534722222219</v>
      </c>
      <c r="B258">
        <v>5.6</v>
      </c>
      <c r="C258">
        <v>7.88</v>
      </c>
      <c r="D258" s="39"/>
      <c r="E258" s="39"/>
      <c r="F258" s="39"/>
      <c r="G258" s="39">
        <v>335</v>
      </c>
      <c r="H258" s="40">
        <f t="shared" si="137"/>
        <v>5.5999999999999994E-2</v>
      </c>
      <c r="I258" s="41">
        <f t="shared" si="138"/>
        <v>7.88</v>
      </c>
      <c r="J258" s="39">
        <f t="shared" si="175"/>
        <v>604.72228562974408</v>
      </c>
      <c r="K258">
        <v>6.2E-2</v>
      </c>
      <c r="L258">
        <v>7.89</v>
      </c>
      <c r="M258" s="29">
        <f t="shared" si="176"/>
        <v>6.4285714285714293E-2</v>
      </c>
      <c r="N258" s="29">
        <f t="shared" si="176"/>
        <v>5.7142857142857148E-2</v>
      </c>
      <c r="O258" s="29">
        <f t="shared" si="176"/>
        <v>4.9999999999999996E-2</v>
      </c>
      <c r="P258" s="29">
        <f t="shared" si="176"/>
        <v>4.2857142857142858E-2</v>
      </c>
      <c r="Q258" s="54">
        <v>5.6000000000000001E-2</v>
      </c>
      <c r="R258" s="54">
        <v>7.88</v>
      </c>
      <c r="S258" s="55">
        <f t="shared" si="139"/>
        <v>8.1067696081511027</v>
      </c>
      <c r="T258" s="55">
        <f t="shared" si="140"/>
        <v>8.0580191522163052</v>
      </c>
      <c r="U258" s="55">
        <f t="shared" si="141"/>
        <v>8.0021284841643787</v>
      </c>
      <c r="V258" s="55">
        <f t="shared" si="142"/>
        <v>7.9370742913197203</v>
      </c>
      <c r="W258" s="55">
        <f t="shared" si="143"/>
        <v>8.1764063362228434</v>
      </c>
      <c r="X258" s="41">
        <f t="shared" si="144"/>
        <v>8.1593486519428513</v>
      </c>
      <c r="Y258" s="41">
        <f t="shared" si="145"/>
        <v>8.1148746960757379</v>
      </c>
      <c r="Z258" s="41">
        <f t="shared" si="146"/>
        <v>8.0638561533985822</v>
      </c>
      <c r="AA258" s="41">
        <f t="shared" si="147"/>
        <v>8.0042074818705569</v>
      </c>
      <c r="AB258" s="30">
        <f t="shared" si="148"/>
        <v>-7.1677083082551107E-3</v>
      </c>
      <c r="AC258" s="30">
        <f t="shared" si="149"/>
        <v>5.7118005977459183E-2</v>
      </c>
      <c r="AD258" s="30">
        <f t="shared" si="150"/>
        <v>-3.8481763415590983E-10</v>
      </c>
      <c r="AE258" s="30">
        <f t="shared" si="151"/>
        <v>-4.8384570982024983E-19</v>
      </c>
      <c r="AF258" s="30">
        <f t="shared" si="152"/>
        <v>7.8204256567122637E-9</v>
      </c>
      <c r="AG258" s="30">
        <f t="shared" si="153"/>
        <v>-6.882524493853944E-3</v>
      </c>
      <c r="AH258" s="30">
        <f t="shared" si="154"/>
        <v>5.0260332649003203E-2</v>
      </c>
      <c r="AI258" s="30">
        <f t="shared" si="155"/>
        <v>-3.8445024623485736E-10</v>
      </c>
      <c r="AJ258" s="30">
        <f t="shared" si="156"/>
        <v>-4.8384570982024983E-19</v>
      </c>
      <c r="AK258" s="30">
        <f t="shared" si="157"/>
        <v>8.749451896369623E-9</v>
      </c>
      <c r="AL258" s="30">
        <f t="shared" si="158"/>
        <v>-6.5261160871642153E-3</v>
      </c>
      <c r="AM258" s="30">
        <f t="shared" si="159"/>
        <v>4.3473883912835784E-2</v>
      </c>
      <c r="AN258" s="30">
        <f t="shared" si="160"/>
        <v>-3.8399110326471967E-10</v>
      </c>
      <c r="AO258" s="30">
        <f t="shared" si="161"/>
        <v>-4.8384570982024983E-19</v>
      </c>
      <c r="AP258" s="30">
        <f t="shared" si="162"/>
        <v>9.9511097447454198E-9</v>
      </c>
      <c r="AQ258" s="30">
        <f t="shared" si="164"/>
        <v>-6.0673646170821228E-3</v>
      </c>
      <c r="AR258" s="30">
        <f t="shared" si="165"/>
        <v>3.6789778240060737E-2</v>
      </c>
      <c r="AS258" s="30">
        <f t="shared" si="166"/>
        <v>-3.8340011688904786E-10</v>
      </c>
      <c r="AT258" s="30">
        <f t="shared" si="167"/>
        <v>-4.8384570982024983E-19</v>
      </c>
      <c r="AU258" s="30">
        <f t="shared" si="163"/>
        <v>1.1559144921353291E-8</v>
      </c>
    </row>
    <row r="259" spans="1:47" x14ac:dyDescent="0.3">
      <c r="A259" s="39">
        <v>336.05555555555475</v>
      </c>
      <c r="B259">
        <v>4.7</v>
      </c>
      <c r="C259">
        <v>8.0299999999999994</v>
      </c>
      <c r="D259" s="39"/>
      <c r="E259" s="39">
        <v>600.99307692307696</v>
      </c>
      <c r="F259" s="39">
        <v>617.38745911528144</v>
      </c>
      <c r="G259" s="39">
        <v>336</v>
      </c>
      <c r="H259" s="40">
        <f t="shared" si="137"/>
        <v>4.7E-2</v>
      </c>
      <c r="I259" s="41">
        <f t="shared" si="138"/>
        <v>8.0299999999999994</v>
      </c>
      <c r="J259" s="42">
        <f>AVERAGE(E259:F259)</f>
        <v>609.19026801917926</v>
      </c>
      <c r="K259">
        <v>5.0999999999999997E-2</v>
      </c>
      <c r="L259">
        <v>7.98</v>
      </c>
      <c r="M259" s="29">
        <f t="shared" si="176"/>
        <v>6.4285714285714293E-2</v>
      </c>
      <c r="N259" s="29">
        <f t="shared" si="176"/>
        <v>5.7142857142857148E-2</v>
      </c>
      <c r="O259" s="29">
        <f t="shared" si="176"/>
        <v>4.9999999999999996E-2</v>
      </c>
      <c r="P259" s="29">
        <f t="shared" si="176"/>
        <v>4.2857142857142858E-2</v>
      </c>
      <c r="Q259" s="54">
        <v>4.7E-2</v>
      </c>
      <c r="R259" s="54">
        <v>8.0299999999999994</v>
      </c>
      <c r="S259" s="55">
        <f t="shared" si="139"/>
        <v>8.1686336695030626</v>
      </c>
      <c r="T259" s="55">
        <f t="shared" si="140"/>
        <v>8.1199604368670251</v>
      </c>
      <c r="U259" s="55">
        <f t="shared" si="141"/>
        <v>8.0639160735371576</v>
      </c>
      <c r="V259" s="55">
        <f t="shared" si="142"/>
        <v>7.998291119564457</v>
      </c>
      <c r="W259" s="55">
        <f t="shared" si="143"/>
        <v>8.2413002423015893</v>
      </c>
      <c r="X259" s="41">
        <f t="shared" si="144"/>
        <v>8.2245475161970383</v>
      </c>
      <c r="Y259" s="41">
        <f t="shared" si="145"/>
        <v>8.1808449811551629</v>
      </c>
      <c r="Z259" s="41">
        <f t="shared" si="146"/>
        <v>8.1306676338061372</v>
      </c>
      <c r="AA259" s="41">
        <f t="shared" si="147"/>
        <v>8.0719411376996604</v>
      </c>
      <c r="AB259" s="30">
        <f t="shared" si="148"/>
        <v>-7.5456731725893917E-3</v>
      </c>
      <c r="AC259" s="30">
        <f t="shared" si="149"/>
        <v>5.6740041113124903E-2</v>
      </c>
      <c r="AD259" s="30">
        <f t="shared" si="150"/>
        <v>-3.2494285911097641E-10</v>
      </c>
      <c r="AE259" s="30">
        <f t="shared" si="151"/>
        <v>-4.0608479217056683E-19</v>
      </c>
      <c r="AF259" s="30">
        <f t="shared" si="152"/>
        <v>6.7821334420184353E-9</v>
      </c>
      <c r="AG259" s="30">
        <f t="shared" si="153"/>
        <v>-7.2974406603285684E-3</v>
      </c>
      <c r="AH259" s="30">
        <f t="shared" si="154"/>
        <v>4.9845416482528576E-2</v>
      </c>
      <c r="AI259" s="30">
        <f t="shared" si="155"/>
        <v>-3.2462307368834075E-10</v>
      </c>
      <c r="AJ259" s="30">
        <f t="shared" si="156"/>
        <v>-4.0608479217056683E-19</v>
      </c>
      <c r="AK259" s="30">
        <f t="shared" si="157"/>
        <v>7.5864668268253771E-9</v>
      </c>
      <c r="AL259" s="30">
        <f t="shared" si="158"/>
        <v>-6.9864414862585295E-3</v>
      </c>
      <c r="AM259" s="30">
        <f t="shared" si="159"/>
        <v>4.3013558513741466E-2</v>
      </c>
      <c r="AN259" s="30">
        <f t="shared" si="160"/>
        <v>-3.2422242914176807E-10</v>
      </c>
      <c r="AO259" s="30">
        <f t="shared" si="161"/>
        <v>-4.0608479217056683E-19</v>
      </c>
      <c r="AP259" s="30">
        <f t="shared" si="162"/>
        <v>8.6314533260685823E-9</v>
      </c>
      <c r="AQ259" s="30">
        <f t="shared" si="164"/>
        <v>-6.5847540952510691E-3</v>
      </c>
      <c r="AR259" s="30">
        <f t="shared" si="165"/>
        <v>3.6272388761891788E-2</v>
      </c>
      <c r="AS259" s="30">
        <f t="shared" si="166"/>
        <v>-3.2370495554038192E-10</v>
      </c>
      <c r="AT259" s="30">
        <f t="shared" si="167"/>
        <v>-4.0608479217056683E-19</v>
      </c>
      <c r="AU259" s="30">
        <f t="shared" si="163"/>
        <v>1.0039425942736473E-8</v>
      </c>
    </row>
    <row r="260" spans="1:47" x14ac:dyDescent="0.3">
      <c r="A260" s="39">
        <v>337.0583333333343</v>
      </c>
      <c r="B260">
        <v>4.2</v>
      </c>
      <c r="C260">
        <v>7.95</v>
      </c>
      <c r="D260" s="39">
        <v>364.8</v>
      </c>
      <c r="E260" s="39"/>
      <c r="F260" s="39"/>
      <c r="G260" s="39">
        <v>337</v>
      </c>
      <c r="H260" s="40">
        <f t="shared" si="137"/>
        <v>4.2000000000000003E-2</v>
      </c>
      <c r="I260" s="41">
        <f t="shared" si="138"/>
        <v>7.95</v>
      </c>
      <c r="J260" s="39">
        <f>$J$259+($J$268-$J$259)*(G260-$G$259)/($G$268-$G$259)</f>
        <v>613.84035339271361</v>
      </c>
      <c r="K260">
        <v>4.8000000000000001E-2</v>
      </c>
      <c r="L260">
        <v>7.93</v>
      </c>
      <c r="M260" s="29">
        <f t="shared" si="176"/>
        <v>6.4285714285714293E-2</v>
      </c>
      <c r="N260" s="29">
        <f t="shared" si="176"/>
        <v>5.7142857142857148E-2</v>
      </c>
      <c r="O260" s="29">
        <f t="shared" si="176"/>
        <v>4.9999999999999996E-2</v>
      </c>
      <c r="P260" s="29">
        <f t="shared" si="176"/>
        <v>4.2857142857142858E-2</v>
      </c>
      <c r="Q260" s="54">
        <v>4.2000000000000003E-2</v>
      </c>
      <c r="R260" s="54">
        <v>7.95</v>
      </c>
      <c r="S260" s="55">
        <f t="shared" si="139"/>
        <v>8.2078547590223163</v>
      </c>
      <c r="T260" s="55">
        <f t="shared" si="140"/>
        <v>8.1592924657542216</v>
      </c>
      <c r="U260" s="55">
        <f t="shared" si="141"/>
        <v>8.1032309927756945</v>
      </c>
      <c r="V260" s="55">
        <f t="shared" si="142"/>
        <v>8.0373485936304085</v>
      </c>
      <c r="W260" s="55">
        <f t="shared" si="143"/>
        <v>8.2823293225892503</v>
      </c>
      <c r="X260" s="41">
        <f t="shared" si="144"/>
        <v>8.2657789672850885</v>
      </c>
      <c r="Y260" s="41">
        <f t="shared" si="145"/>
        <v>8.222590591174523</v>
      </c>
      <c r="Z260" s="41">
        <f t="shared" si="146"/>
        <v>8.1729776885258989</v>
      </c>
      <c r="AA260" s="41">
        <f t="shared" si="147"/>
        <v>8.1148746960757361</v>
      </c>
      <c r="AB260" s="30">
        <f t="shared" si="148"/>
        <v>-7.7617328189222056E-3</v>
      </c>
      <c r="AC260" s="30">
        <f t="shared" si="149"/>
        <v>5.6523981466792085E-2</v>
      </c>
      <c r="AD260" s="30">
        <f t="shared" si="150"/>
        <v>-2.9168692668018819E-10</v>
      </c>
      <c r="AE260" s="30">
        <f t="shared" si="151"/>
        <v>-3.6288428236518742E-19</v>
      </c>
      <c r="AF260" s="30">
        <f t="shared" si="152"/>
        <v>6.1964826921995426E-9</v>
      </c>
      <c r="AG260" s="30">
        <f t="shared" si="153"/>
        <v>-7.5349896674205474E-3</v>
      </c>
      <c r="AH260" s="30">
        <f t="shared" si="154"/>
        <v>4.96078674754366E-2</v>
      </c>
      <c r="AI260" s="30">
        <f t="shared" si="155"/>
        <v>-2.9139482491691669E-10</v>
      </c>
      <c r="AJ260" s="30">
        <f t="shared" si="156"/>
        <v>-3.6288428236518742E-19</v>
      </c>
      <c r="AK260" s="30">
        <f t="shared" si="157"/>
        <v>6.9295899135856969E-9</v>
      </c>
      <c r="AL260" s="30">
        <f t="shared" si="158"/>
        <v>-7.2505585458314927E-3</v>
      </c>
      <c r="AM260" s="30">
        <f t="shared" si="159"/>
        <v>4.2749441454168501E-2</v>
      </c>
      <c r="AN260" s="30">
        <f t="shared" si="160"/>
        <v>-2.9102840665204202E-10</v>
      </c>
      <c r="AO260" s="30">
        <f t="shared" si="161"/>
        <v>-3.6288428236518742E-19</v>
      </c>
      <c r="AP260" s="30">
        <f t="shared" si="162"/>
        <v>7.8844064985074355E-9</v>
      </c>
      <c r="AQ260" s="30">
        <f t="shared" si="164"/>
        <v>-6.8825244938539327E-3</v>
      </c>
      <c r="AR260" s="30">
        <f t="shared" si="165"/>
        <v>3.5974618363288927E-2</v>
      </c>
      <c r="AS260" s="30">
        <f t="shared" si="166"/>
        <v>-2.9055428694957413E-10</v>
      </c>
      <c r="AT260" s="30">
        <f t="shared" si="167"/>
        <v>-3.6288428236518742E-19</v>
      </c>
      <c r="AU260" s="30">
        <f t="shared" si="163"/>
        <v>9.1759577742492425E-9</v>
      </c>
    </row>
    <row r="261" spans="1:47" x14ac:dyDescent="0.3">
      <c r="A261" s="39">
        <v>338.05138888888905</v>
      </c>
      <c r="B261">
        <v>4.3</v>
      </c>
      <c r="C261">
        <v>7.96</v>
      </c>
      <c r="D261" s="39"/>
      <c r="E261" s="39"/>
      <c r="F261" s="39"/>
      <c r="G261" s="39">
        <v>338</v>
      </c>
      <c r="H261" s="40">
        <f t="shared" si="137"/>
        <v>4.2999999999999997E-2</v>
      </c>
      <c r="I261" s="41">
        <f t="shared" si="138"/>
        <v>7.96</v>
      </c>
      <c r="J261" s="39">
        <f t="shared" ref="J261:J267" si="177">$J$259+($J$268-$J$259)*(G261-$G$259)/($G$268-$G$259)</f>
        <v>618.49043876624808</v>
      </c>
      <c r="K261">
        <v>0.05</v>
      </c>
      <c r="L261">
        <v>7.91</v>
      </c>
      <c r="M261" s="29">
        <f t="shared" si="176"/>
        <v>6.4285714285714293E-2</v>
      </c>
      <c r="N261" s="29">
        <f t="shared" si="176"/>
        <v>5.7142857142857148E-2</v>
      </c>
      <c r="O261" s="29">
        <f t="shared" si="176"/>
        <v>4.9999999999999996E-2</v>
      </c>
      <c r="P261" s="29">
        <f t="shared" si="176"/>
        <v>4.2857142857142858E-2</v>
      </c>
      <c r="Q261" s="54">
        <v>4.2999999999999997E-2</v>
      </c>
      <c r="R261" s="54">
        <v>7.96</v>
      </c>
      <c r="S261" s="55">
        <f t="shared" si="139"/>
        <v>8.1996835438293409</v>
      </c>
      <c r="T261" s="55">
        <f t="shared" si="140"/>
        <v>8.1510943057425607</v>
      </c>
      <c r="U261" s="55">
        <f t="shared" si="141"/>
        <v>8.0950313523621666</v>
      </c>
      <c r="V261" s="55">
        <f t="shared" si="142"/>
        <v>8.0291959014674923</v>
      </c>
      <c r="W261" s="55">
        <f t="shared" si="143"/>
        <v>8.2737876260715879</v>
      </c>
      <c r="X261" s="41">
        <f t="shared" si="144"/>
        <v>8.2571945615172897</v>
      </c>
      <c r="Y261" s="41">
        <f t="shared" si="145"/>
        <v>8.2138975286217359</v>
      </c>
      <c r="Z261" s="41">
        <f t="shared" si="146"/>
        <v>8.1641650940432022</v>
      </c>
      <c r="AA261" s="41">
        <f t="shared" si="147"/>
        <v>8.1059297502746031</v>
      </c>
      <c r="AB261" s="30">
        <f t="shared" si="148"/>
        <v>-7.7181471346189955E-3</v>
      </c>
      <c r="AC261" s="30">
        <f t="shared" si="149"/>
        <v>5.6567567151095295E-2</v>
      </c>
      <c r="AD261" s="30">
        <f t="shared" si="150"/>
        <v>-2.9833763167658743E-10</v>
      </c>
      <c r="AE261" s="30">
        <f t="shared" si="151"/>
        <v>-3.7152438432626327E-19</v>
      </c>
      <c r="AF261" s="30">
        <f t="shared" si="152"/>
        <v>6.3141726998627359E-9</v>
      </c>
      <c r="AG261" s="30">
        <f t="shared" si="153"/>
        <v>-7.4870495224820385E-3</v>
      </c>
      <c r="AH261" s="30">
        <f t="shared" si="154"/>
        <v>4.9655807620375109E-2</v>
      </c>
      <c r="AI261" s="30">
        <f t="shared" si="155"/>
        <v>-2.9803992028135462E-10</v>
      </c>
      <c r="AJ261" s="30">
        <f t="shared" si="156"/>
        <v>-3.7152438432626327E-19</v>
      </c>
      <c r="AK261" s="30">
        <f t="shared" si="157"/>
        <v>7.0616419617834863E-9</v>
      </c>
      <c r="AL261" s="30">
        <f t="shared" si="158"/>
        <v>-7.19722560450983E-3</v>
      </c>
      <c r="AM261" s="30">
        <f t="shared" si="159"/>
        <v>4.2802774395490163E-2</v>
      </c>
      <c r="AN261" s="30">
        <f t="shared" si="160"/>
        <v>-2.9766655474895697E-10</v>
      </c>
      <c r="AO261" s="30">
        <f t="shared" si="161"/>
        <v>-3.7152438432626327E-19</v>
      </c>
      <c r="AP261" s="30">
        <f t="shared" si="162"/>
        <v>8.0346811653800923E-9</v>
      </c>
      <c r="AQ261" s="30">
        <f t="shared" si="164"/>
        <v>-6.8223451278403907E-3</v>
      </c>
      <c r="AR261" s="30">
        <f t="shared" si="165"/>
        <v>3.6034797729302466E-2</v>
      </c>
      <c r="AS261" s="30">
        <f t="shared" si="166"/>
        <v>-2.9718361514294909E-10</v>
      </c>
      <c r="AT261" s="30">
        <f t="shared" si="167"/>
        <v>-3.7152438432626327E-19</v>
      </c>
      <c r="AU261" s="30">
        <f t="shared" si="163"/>
        <v>9.3498382669489753E-9</v>
      </c>
    </row>
    <row r="262" spans="1:47" x14ac:dyDescent="0.3">
      <c r="A262" s="39">
        <v>339.07361111111095</v>
      </c>
      <c r="B262">
        <v>4.3</v>
      </c>
      <c r="C262">
        <v>8</v>
      </c>
      <c r="D262" s="39"/>
      <c r="E262" s="39"/>
      <c r="F262" s="39"/>
      <c r="G262" s="39">
        <v>339</v>
      </c>
      <c r="H262" s="40">
        <f t="shared" ref="H262:H305" si="178">B262/100</f>
        <v>4.2999999999999997E-2</v>
      </c>
      <c r="I262" s="41">
        <f t="shared" ref="I262:I305" si="179">C262</f>
        <v>8</v>
      </c>
      <c r="J262" s="39">
        <f t="shared" si="177"/>
        <v>623.14052413978243</v>
      </c>
      <c r="K262">
        <v>5.3999999999999999E-2</v>
      </c>
      <c r="L262">
        <v>7.97</v>
      </c>
      <c r="M262" s="29">
        <f t="shared" si="176"/>
        <v>6.4285714285714293E-2</v>
      </c>
      <c r="N262" s="29">
        <f t="shared" si="176"/>
        <v>5.7142857142857148E-2</v>
      </c>
      <c r="O262" s="29">
        <f t="shared" si="176"/>
        <v>4.9999999999999996E-2</v>
      </c>
      <c r="P262" s="29">
        <f t="shared" si="176"/>
        <v>4.2857142857142858E-2</v>
      </c>
      <c r="Q262" s="54">
        <v>4.2999999999999997E-2</v>
      </c>
      <c r="R262" s="54">
        <v>8</v>
      </c>
      <c r="S262" s="55">
        <f t="shared" ref="S262:S311" si="180">-LOG10(AF262)</f>
        <v>8.1996835438293409</v>
      </c>
      <c r="T262" s="55">
        <f t="shared" ref="T262:T311" si="181">-LOG10(AK262)</f>
        <v>8.1510943057425607</v>
      </c>
      <c r="U262" s="55">
        <f t="shared" ref="U262:U311" si="182">-LOG10(AP262)</f>
        <v>8.0950313523621666</v>
      </c>
      <c r="V262" s="55">
        <f t="shared" ref="V262:V311" si="183">-LOG10(AU262)</f>
        <v>8.0291959014674923</v>
      </c>
      <c r="W262" s="55">
        <f t="shared" ref="W262:W311" si="184">-LOG10(($S$1*Q262+($S$1*$S$1*Q262*Q262+4*$S$1*Q262*10^(-8.89))^0.5)/2)</f>
        <v>8.2737876260715879</v>
      </c>
      <c r="X262" s="41">
        <f t="shared" ref="X262:X311" si="185">-LOG10(($BE$15*$Q262+(($BE$15*$Q262)^2-4*$M262*(-$BE$15*$Q262*10^(-8.89)))^0.5)/(2*$M262))</f>
        <v>8.2571945615172897</v>
      </c>
      <c r="Y262" s="41">
        <f t="shared" ref="Y262:Y311" si="186">-LOG10(($BE$15*$Q262+(($BE$15*$Q262)^2-4*$N262*(-$BE$15*$Q262*10^(-8.89)))^0.5)/(2*$N262))</f>
        <v>8.2138975286217359</v>
      </c>
      <c r="Z262" s="41">
        <f t="shared" ref="Z262:Z311" si="187">-LOG10(($BE$15*$Q262+(($BE$15*$Q262)^2-4*$O262*(-$BE$15*$Q262*10^(-8.89)))^0.5)/(2*$O262))</f>
        <v>8.1641650940432022</v>
      </c>
      <c r="AA262" s="41">
        <f t="shared" ref="AA262:AA311" si="188">-LOG10(($BE$15*$Q262+(($BE$15*$Q262)^2-4*$P262*(-$BE$15*$Q262*10^(-8.89)))^0.5)/(2*$P262))</f>
        <v>8.1059297502746031</v>
      </c>
      <c r="AB262" s="30">
        <f t="shared" ref="AB262:AB311" si="189">$AZ$10*(1/($AY$4/10^(-X262)+1)-1/($AY$4/10^(-$AX$16)+1))</f>
        <v>-7.7181471346189955E-3</v>
      </c>
      <c r="AC262" s="30">
        <f t="shared" ref="AC262:AC311" si="190">M262+AB262</f>
        <v>5.6567567151095295E-2</v>
      </c>
      <c r="AD262" s="30">
        <f t="shared" ref="AD262:AD311" si="191">AB262*10^(-8.89)-$BE$15*Q262</f>
        <v>-2.9833763167658743E-10</v>
      </c>
      <c r="AE262" s="30">
        <f t="shared" ref="AE262:AE311" si="192">-$BE$15*Q262*10^(-8.89)</f>
        <v>-3.7152438432626327E-19</v>
      </c>
      <c r="AF262" s="30">
        <f t="shared" ref="AF262:AF311" si="193">(-AD262+(AD262*AD262-4*AC262*AE262)^0.5)/(2*AC262)</f>
        <v>6.3141726998627359E-9</v>
      </c>
      <c r="AG262" s="30">
        <f t="shared" ref="AG262:AG310" si="194">$AZ$10*(1/($AY$4/10^(-Y262)+1)-1/($AY$4/10^(-$AX$16)+1))</f>
        <v>-7.4870495224820385E-3</v>
      </c>
      <c r="AH262" s="30">
        <f t="shared" ref="AH262:AH310" si="195">N262+AG262</f>
        <v>4.9655807620375109E-2</v>
      </c>
      <c r="AI262" s="30">
        <f t="shared" ref="AI262:AI310" si="196">AG262*10^(-8.89)-$BE$15*Q262</f>
        <v>-2.9803992028135462E-10</v>
      </c>
      <c r="AJ262" s="30">
        <f t="shared" ref="AJ262:AJ310" si="197">-$BE$15*Q262*10^(-8.89)</f>
        <v>-3.7152438432626327E-19</v>
      </c>
      <c r="AK262" s="30">
        <f t="shared" ref="AK262:AK310" si="198">(-AI262+(AI262*AI262-4*AH262*AJ262)^0.5)/(2*AH262)</f>
        <v>7.0616419617834863E-9</v>
      </c>
      <c r="AL262" s="30">
        <f t="shared" ref="AL262:AL311" si="199">$AZ$10*(1/($AY$4/10^(-Z262)+1)-1/($AY$4/10^(-$AX$16)+1))</f>
        <v>-7.19722560450983E-3</v>
      </c>
      <c r="AM262" s="30">
        <f t="shared" ref="AM262:AM311" si="200">O262+AL262</f>
        <v>4.2802774395490163E-2</v>
      </c>
      <c r="AN262" s="30">
        <f t="shared" ref="AN262:AN311" si="201">AL262*10^(-8.89)-$BE$15*Q262</f>
        <v>-2.9766655474895697E-10</v>
      </c>
      <c r="AO262" s="30">
        <f t="shared" ref="AO262:AO311" si="202">-$BE$15*Q262*10^(-8.89)</f>
        <v>-3.7152438432626327E-19</v>
      </c>
      <c r="AP262" s="30">
        <f t="shared" ref="AP262:AP311" si="203">(-AN262+(AN262*AN262-4*AM262*AO262)^0.5)/(2*AM262)</f>
        <v>8.0346811653800923E-9</v>
      </c>
      <c r="AQ262" s="30">
        <f t="shared" si="164"/>
        <v>-6.8223451278403907E-3</v>
      </c>
      <c r="AR262" s="30">
        <f t="shared" si="165"/>
        <v>3.6034797729302466E-2</v>
      </c>
      <c r="AS262" s="30">
        <f t="shared" si="166"/>
        <v>-2.9718361514294909E-10</v>
      </c>
      <c r="AT262" s="30">
        <f t="shared" si="167"/>
        <v>-3.7152438432626327E-19</v>
      </c>
      <c r="AU262" s="30">
        <f t="shared" ref="AU262:AU311" si="204">(-AS262+(AS262*AS262-4*AR262*AT262)^0.5)/(2*AR262)</f>
        <v>9.3498382669489753E-9</v>
      </c>
    </row>
    <row r="263" spans="1:47" x14ac:dyDescent="0.3">
      <c r="A263" s="39">
        <v>340.06180555555329</v>
      </c>
      <c r="B263">
        <v>5.6</v>
      </c>
      <c r="C263">
        <v>7.9</v>
      </c>
      <c r="D263" s="39"/>
      <c r="E263" s="39"/>
      <c r="F263" s="39"/>
      <c r="G263" s="39">
        <v>340</v>
      </c>
      <c r="H263" s="40">
        <f t="shared" si="178"/>
        <v>5.5999999999999994E-2</v>
      </c>
      <c r="I263" s="41">
        <f t="shared" si="179"/>
        <v>7.9</v>
      </c>
      <c r="J263" s="39">
        <f t="shared" si="177"/>
        <v>627.79060951331678</v>
      </c>
      <c r="K263">
        <v>6.4000000000000001E-2</v>
      </c>
      <c r="L263">
        <v>7.88</v>
      </c>
      <c r="M263" s="29">
        <f t="shared" si="176"/>
        <v>6.4285714285714293E-2</v>
      </c>
      <c r="N263" s="29">
        <f t="shared" si="176"/>
        <v>5.7142857142857148E-2</v>
      </c>
      <c r="O263" s="29">
        <f t="shared" si="176"/>
        <v>4.9999999999999996E-2</v>
      </c>
      <c r="P263" s="29">
        <f t="shared" si="176"/>
        <v>4.2857142857142858E-2</v>
      </c>
      <c r="Q263" s="54">
        <v>5.6000000000000001E-2</v>
      </c>
      <c r="R263" s="54">
        <v>7.9</v>
      </c>
      <c r="S263" s="55">
        <f t="shared" si="180"/>
        <v>8.1067696081511027</v>
      </c>
      <c r="T263" s="55">
        <f t="shared" si="181"/>
        <v>8.0580191522163052</v>
      </c>
      <c r="U263" s="55">
        <f t="shared" si="182"/>
        <v>8.0021284841643787</v>
      </c>
      <c r="V263" s="55">
        <f t="shared" si="183"/>
        <v>7.9370742913197203</v>
      </c>
      <c r="W263" s="55">
        <f t="shared" si="184"/>
        <v>8.1764063362228434</v>
      </c>
      <c r="X263" s="41">
        <f t="shared" si="185"/>
        <v>8.1593486519428513</v>
      </c>
      <c r="Y263" s="41">
        <f t="shared" si="186"/>
        <v>8.1148746960757379</v>
      </c>
      <c r="Z263" s="41">
        <f t="shared" si="187"/>
        <v>8.0638561533985822</v>
      </c>
      <c r="AA263" s="41">
        <f t="shared" si="188"/>
        <v>8.0042074818705569</v>
      </c>
      <c r="AB263" s="30">
        <f t="shared" si="189"/>
        <v>-7.1677083082551107E-3</v>
      </c>
      <c r="AC263" s="30">
        <f t="shared" si="190"/>
        <v>5.7118005977459183E-2</v>
      </c>
      <c r="AD263" s="30">
        <f t="shared" si="191"/>
        <v>-3.8481763415590983E-10</v>
      </c>
      <c r="AE263" s="30">
        <f t="shared" si="192"/>
        <v>-4.8384570982024983E-19</v>
      </c>
      <c r="AF263" s="30">
        <f t="shared" si="193"/>
        <v>7.8204256567122637E-9</v>
      </c>
      <c r="AG263" s="30">
        <f t="shared" si="194"/>
        <v>-6.882524493853944E-3</v>
      </c>
      <c r="AH263" s="30">
        <f t="shared" si="195"/>
        <v>5.0260332649003203E-2</v>
      </c>
      <c r="AI263" s="30">
        <f t="shared" si="196"/>
        <v>-3.8445024623485736E-10</v>
      </c>
      <c r="AJ263" s="30">
        <f t="shared" si="197"/>
        <v>-4.8384570982024983E-19</v>
      </c>
      <c r="AK263" s="30">
        <f t="shared" si="198"/>
        <v>8.749451896369623E-9</v>
      </c>
      <c r="AL263" s="30">
        <f t="shared" si="199"/>
        <v>-6.5261160871642153E-3</v>
      </c>
      <c r="AM263" s="30">
        <f t="shared" si="200"/>
        <v>4.3473883912835784E-2</v>
      </c>
      <c r="AN263" s="30">
        <f t="shared" si="201"/>
        <v>-3.8399110326471967E-10</v>
      </c>
      <c r="AO263" s="30">
        <f t="shared" si="202"/>
        <v>-4.8384570982024983E-19</v>
      </c>
      <c r="AP263" s="30">
        <f t="shared" si="203"/>
        <v>9.9511097447454198E-9</v>
      </c>
      <c r="AQ263" s="30">
        <f t="shared" ref="AQ263:AQ311" si="205">$AZ$10*(1/($AY$4/10^(-AA263)+1)-1/($AY$4/10^(-$AX$16)+1))</f>
        <v>-6.0673646170821228E-3</v>
      </c>
      <c r="AR263" s="30">
        <f t="shared" ref="AR263:AR311" si="206">P263+AQ263</f>
        <v>3.6789778240060737E-2</v>
      </c>
      <c r="AS263" s="30">
        <f t="shared" ref="AS263:AS311" si="207">AQ263*10^(-8.89)-$BE$15*Q263</f>
        <v>-3.8340011688904786E-10</v>
      </c>
      <c r="AT263" s="30">
        <f t="shared" ref="AT263:AT311" si="208">-$BE$15*Q263*10^(-8.89)</f>
        <v>-4.8384570982024983E-19</v>
      </c>
      <c r="AU263" s="30">
        <f t="shared" si="204"/>
        <v>1.1559144921353291E-8</v>
      </c>
    </row>
    <row r="264" spans="1:47" x14ac:dyDescent="0.3">
      <c r="A264" s="39">
        <v>341.05208333333576</v>
      </c>
      <c r="B264">
        <v>6</v>
      </c>
      <c r="C264">
        <v>7.89</v>
      </c>
      <c r="D264" s="39">
        <v>383.79999999999995</v>
      </c>
      <c r="E264" s="39"/>
      <c r="F264" s="39"/>
      <c r="G264" s="39">
        <v>341</v>
      </c>
      <c r="H264" s="40">
        <f t="shared" si="178"/>
        <v>0.06</v>
      </c>
      <c r="I264" s="41">
        <f t="shared" si="179"/>
        <v>7.89</v>
      </c>
      <c r="J264" s="39">
        <f t="shared" si="177"/>
        <v>632.44069488685125</v>
      </c>
      <c r="K264">
        <v>6.9000000000000006E-2</v>
      </c>
      <c r="L264">
        <v>7.81</v>
      </c>
      <c r="M264" s="29">
        <f t="shared" si="176"/>
        <v>6.4285714285714293E-2</v>
      </c>
      <c r="N264" s="29">
        <f t="shared" si="176"/>
        <v>5.7142857142857148E-2</v>
      </c>
      <c r="O264" s="29">
        <f t="shared" si="176"/>
        <v>4.9999999999999996E-2</v>
      </c>
      <c r="P264" s="29">
        <f t="shared" si="176"/>
        <v>4.2857142857142858E-2</v>
      </c>
      <c r="Q264" s="54">
        <v>0.06</v>
      </c>
      <c r="R264" s="54">
        <v>7.89</v>
      </c>
      <c r="S264" s="55">
        <f t="shared" si="180"/>
        <v>8.0821722404096032</v>
      </c>
      <c r="T264" s="55">
        <f t="shared" si="181"/>
        <v>8.0334255536067154</v>
      </c>
      <c r="U264" s="55">
        <f t="shared" si="182"/>
        <v>7.9776397481566859</v>
      </c>
      <c r="V264" s="55">
        <f t="shared" si="183"/>
        <v>7.9128678198797546</v>
      </c>
      <c r="W264" s="55">
        <f t="shared" si="184"/>
        <v>8.1505325116450216</v>
      </c>
      <c r="X264" s="41">
        <f t="shared" si="185"/>
        <v>8.1333587153211617</v>
      </c>
      <c r="Y264" s="41">
        <f t="shared" si="186"/>
        <v>8.0885921355019264</v>
      </c>
      <c r="Z264" s="41">
        <f t="shared" si="187"/>
        <v>8.0372563162740107</v>
      </c>
      <c r="AA264" s="41">
        <f t="shared" si="188"/>
        <v>7.9772620469994093</v>
      </c>
      <c r="AB264" s="30">
        <f t="shared" si="189"/>
        <v>-7.0038548795664096E-3</v>
      </c>
      <c r="AC264" s="30">
        <f t="shared" si="190"/>
        <v>5.7281859406147884E-2</v>
      </c>
      <c r="AD264" s="30">
        <f t="shared" si="191"/>
        <v>-4.1143396698851058E-10</v>
      </c>
      <c r="AE264" s="30">
        <f t="shared" si="192"/>
        <v>-5.1840611766455334E-19</v>
      </c>
      <c r="AF264" s="30">
        <f t="shared" si="193"/>
        <v>8.2761386844582262E-9</v>
      </c>
      <c r="AG264" s="30">
        <f t="shared" si="194"/>
        <v>-6.7029333745225158E-3</v>
      </c>
      <c r="AH264" s="30">
        <f t="shared" si="195"/>
        <v>5.043992376833463E-2</v>
      </c>
      <c r="AI264" s="30">
        <f t="shared" si="196"/>
        <v>-4.1104630499454296E-10</v>
      </c>
      <c r="AJ264" s="30">
        <f t="shared" si="197"/>
        <v>-5.1840611766455334E-19</v>
      </c>
      <c r="AK264" s="30">
        <f t="shared" si="198"/>
        <v>9.2592209230074527E-9</v>
      </c>
      <c r="AL264" s="30">
        <f t="shared" si="199"/>
        <v>-6.327294666857608E-3</v>
      </c>
      <c r="AM264" s="30">
        <f t="shared" si="200"/>
        <v>4.3672705333142388E-2</v>
      </c>
      <c r="AN264" s="30">
        <f t="shared" si="201"/>
        <v>-4.1056238859779504E-10</v>
      </c>
      <c r="AO264" s="30">
        <f t="shared" si="202"/>
        <v>-5.1840611766455334E-19</v>
      </c>
      <c r="AP264" s="30">
        <f t="shared" si="203"/>
        <v>1.0528348492896641E-8</v>
      </c>
      <c r="AQ264" s="30">
        <f t="shared" si="205"/>
        <v>-5.8445569519646589E-3</v>
      </c>
      <c r="AR264" s="30">
        <f t="shared" si="206"/>
        <v>3.7012585905178197E-2</v>
      </c>
      <c r="AS264" s="30">
        <f t="shared" si="207"/>
        <v>-4.0994050195299885E-10</v>
      </c>
      <c r="AT264" s="30">
        <f t="shared" si="208"/>
        <v>-5.1840611766455334E-19</v>
      </c>
      <c r="AU264" s="30">
        <f t="shared" si="204"/>
        <v>1.2221715787860012E-8</v>
      </c>
    </row>
    <row r="265" spans="1:47" x14ac:dyDescent="0.3">
      <c r="A265" s="39">
        <v>342.06180555555329</v>
      </c>
      <c r="B265">
        <v>6.1</v>
      </c>
      <c r="C265">
        <v>7.83</v>
      </c>
      <c r="D265" s="39"/>
      <c r="E265" s="39"/>
      <c r="F265" s="39"/>
      <c r="G265" s="39">
        <v>342</v>
      </c>
      <c r="H265" s="40">
        <f t="shared" si="178"/>
        <v>6.0999999999999999E-2</v>
      </c>
      <c r="I265" s="41">
        <f t="shared" si="179"/>
        <v>7.83</v>
      </c>
      <c r="J265" s="39">
        <f t="shared" si="177"/>
        <v>637.0907802603856</v>
      </c>
      <c r="K265">
        <v>6.8000000000000005E-2</v>
      </c>
      <c r="L265">
        <v>7.87</v>
      </c>
      <c r="M265" s="29">
        <f t="shared" si="176"/>
        <v>6.4285714285714293E-2</v>
      </c>
      <c r="N265" s="29">
        <f t="shared" si="176"/>
        <v>5.7142857142857148E-2</v>
      </c>
      <c r="O265" s="29">
        <f t="shared" si="176"/>
        <v>4.9999999999999996E-2</v>
      </c>
      <c r="P265" s="29">
        <f t="shared" si="176"/>
        <v>4.2857142857142858E-2</v>
      </c>
      <c r="Q265" s="54">
        <v>6.0999999999999999E-2</v>
      </c>
      <c r="R265" s="54">
        <v>7.83</v>
      </c>
      <c r="S265" s="55">
        <f t="shared" si="180"/>
        <v>8.0762607468886074</v>
      </c>
      <c r="T265" s="55">
        <f t="shared" si="181"/>
        <v>8.0275179442721658</v>
      </c>
      <c r="U265" s="55">
        <f t="shared" si="182"/>
        <v>7.97176106179296</v>
      </c>
      <c r="V265" s="55">
        <f t="shared" si="183"/>
        <v>7.9070615763386982</v>
      </c>
      <c r="W265" s="55">
        <f t="shared" si="184"/>
        <v>8.1443074964573725</v>
      </c>
      <c r="X265" s="41">
        <f t="shared" si="185"/>
        <v>8.1271062461373198</v>
      </c>
      <c r="Y265" s="41">
        <f t="shared" si="186"/>
        <v>8.0822705666169377</v>
      </c>
      <c r="Z265" s="41">
        <f t="shared" si="187"/>
        <v>8.0308599738900295</v>
      </c>
      <c r="AA265" s="41">
        <f t="shared" si="188"/>
        <v>7.9707844357691027</v>
      </c>
      <c r="AB265" s="30">
        <f t="shared" si="189"/>
        <v>-6.9632656649054074E-3</v>
      </c>
      <c r="AC265" s="30">
        <f t="shared" si="190"/>
        <v>5.7322448620808888E-2</v>
      </c>
      <c r="AD265" s="30">
        <f t="shared" si="191"/>
        <v>-4.1808853218558304E-10</v>
      </c>
      <c r="AE265" s="30">
        <f t="shared" si="192"/>
        <v>-5.2704621962562924E-19</v>
      </c>
      <c r="AF265" s="30">
        <f t="shared" si="193"/>
        <v>8.3895613281414009E-9</v>
      </c>
      <c r="AG265" s="30">
        <f t="shared" si="194"/>
        <v>-6.6584735731185282E-3</v>
      </c>
      <c r="AH265" s="30">
        <f t="shared" si="195"/>
        <v>5.0484383569738618E-2</v>
      </c>
      <c r="AI265" s="30">
        <f t="shared" si="196"/>
        <v>-4.1769588390997901E-10</v>
      </c>
      <c r="AJ265" s="30">
        <f t="shared" si="197"/>
        <v>-5.2704621962562924E-19</v>
      </c>
      <c r="AK265" s="30">
        <f t="shared" si="198"/>
        <v>9.3860325446118564E-9</v>
      </c>
      <c r="AL265" s="30">
        <f t="shared" si="199"/>
        <v>-6.2781156090071588E-3</v>
      </c>
      <c r="AM265" s="30">
        <f t="shared" si="200"/>
        <v>4.3721884390992838E-2</v>
      </c>
      <c r="AN265" s="30">
        <f t="shared" si="201"/>
        <v>-4.1720588793322962E-10</v>
      </c>
      <c r="AO265" s="30">
        <f t="shared" si="202"/>
        <v>-5.2704621962562924E-19</v>
      </c>
      <c r="AP265" s="30">
        <f t="shared" si="203"/>
        <v>1.0671830977970779E-8</v>
      </c>
      <c r="AQ265" s="30">
        <f t="shared" si="205"/>
        <v>-5.7895083111337651E-3</v>
      </c>
      <c r="AR265" s="30">
        <f t="shared" si="206"/>
        <v>3.7067634546009094E-2</v>
      </c>
      <c r="AS265" s="30">
        <f t="shared" si="207"/>
        <v>-4.1657643980079023E-10</v>
      </c>
      <c r="AT265" s="30">
        <f t="shared" si="208"/>
        <v>-5.2704621962562924E-19</v>
      </c>
      <c r="AU265" s="30">
        <f t="shared" si="204"/>
        <v>1.2386209565053189E-8</v>
      </c>
    </row>
    <row r="266" spans="1:47" x14ac:dyDescent="0.3">
      <c r="A266" s="39">
        <v>343.04861111110949</v>
      </c>
      <c r="B266">
        <v>6.7</v>
      </c>
      <c r="C266">
        <v>7.86</v>
      </c>
      <c r="D266" s="39"/>
      <c r="E266" s="39"/>
      <c r="F266" s="39"/>
      <c r="G266" s="39">
        <v>343</v>
      </c>
      <c r="H266" s="40">
        <f t="shared" si="178"/>
        <v>6.7000000000000004E-2</v>
      </c>
      <c r="I266" s="41">
        <f t="shared" si="179"/>
        <v>7.86</v>
      </c>
      <c r="J266" s="39">
        <f t="shared" si="177"/>
        <v>641.74086563391995</v>
      </c>
      <c r="K266">
        <v>6.6000000000000003E-2</v>
      </c>
      <c r="L266">
        <v>7.93</v>
      </c>
      <c r="M266" s="29">
        <f t="shared" si="176"/>
        <v>6.4285714285714293E-2</v>
      </c>
      <c r="N266" s="29">
        <f t="shared" si="176"/>
        <v>5.7142857142857148E-2</v>
      </c>
      <c r="O266" s="29">
        <f t="shared" si="176"/>
        <v>4.9999999999999996E-2</v>
      </c>
      <c r="P266" s="29">
        <f t="shared" si="176"/>
        <v>4.2857142857142858E-2</v>
      </c>
      <c r="Q266" s="54">
        <v>6.7000000000000004E-2</v>
      </c>
      <c r="R266" s="54">
        <v>7.86</v>
      </c>
      <c r="S266" s="55">
        <f t="shared" si="180"/>
        <v>8.042579484952995</v>
      </c>
      <c r="T266" s="55">
        <f t="shared" si="181"/>
        <v>7.9938810064431474</v>
      </c>
      <c r="U266" s="55">
        <f t="shared" si="182"/>
        <v>7.9383163331750186</v>
      </c>
      <c r="V266" s="55">
        <f t="shared" si="183"/>
        <v>7.8740629970840441</v>
      </c>
      <c r="W266" s="55">
        <f t="shared" si="184"/>
        <v>8.1087867843601611</v>
      </c>
      <c r="X266" s="41">
        <f t="shared" si="185"/>
        <v>8.0914325125350999</v>
      </c>
      <c r="Y266" s="41">
        <f t="shared" si="186"/>
        <v>8.0462123223778921</v>
      </c>
      <c r="Z266" s="41">
        <f t="shared" si="187"/>
        <v>7.994386685447906</v>
      </c>
      <c r="AA266" s="41">
        <f t="shared" si="188"/>
        <v>7.9338613007249927</v>
      </c>
      <c r="AB266" s="30">
        <f t="shared" si="189"/>
        <v>-6.7227487984531653E-3</v>
      </c>
      <c r="AC266" s="30">
        <f t="shared" si="190"/>
        <v>5.7562965487261128E-2</v>
      </c>
      <c r="AD266" s="30">
        <f t="shared" si="191"/>
        <v>-4.580198118481799E-10</v>
      </c>
      <c r="AE266" s="30">
        <f t="shared" si="192"/>
        <v>-5.7888683139208464E-19</v>
      </c>
      <c r="AF266" s="30">
        <f t="shared" si="193"/>
        <v>9.066100208459378E-9</v>
      </c>
      <c r="AG266" s="30">
        <f t="shared" si="194"/>
        <v>-6.3952564946300602E-3</v>
      </c>
      <c r="AH266" s="30">
        <f t="shared" si="195"/>
        <v>5.0747600648227087E-2</v>
      </c>
      <c r="AI266" s="30">
        <f t="shared" si="196"/>
        <v>-4.5759792003459682E-10</v>
      </c>
      <c r="AJ266" s="30">
        <f t="shared" si="197"/>
        <v>-5.7888683139208464E-19</v>
      </c>
      <c r="AK266" s="30">
        <f t="shared" si="198"/>
        <v>1.0141892282079234E-8</v>
      </c>
      <c r="AL266" s="30">
        <f t="shared" si="199"/>
        <v>-5.9873047107269588E-3</v>
      </c>
      <c r="AM266" s="30">
        <f t="shared" si="200"/>
        <v>4.4012695289273041E-2</v>
      </c>
      <c r="AN266" s="30">
        <f t="shared" si="201"/>
        <v>-4.5707237633187125E-10</v>
      </c>
      <c r="AO266" s="30">
        <f t="shared" si="202"/>
        <v>-5.7888683139208464E-19</v>
      </c>
      <c r="AP266" s="30">
        <f t="shared" si="203"/>
        <v>1.1526134067661539E-8</v>
      </c>
      <c r="AQ266" s="30">
        <f t="shared" si="205"/>
        <v>-5.4645131285519285E-3</v>
      </c>
      <c r="AR266" s="30">
        <f t="shared" si="206"/>
        <v>3.7392629728590927E-2</v>
      </c>
      <c r="AS266" s="30">
        <f t="shared" si="207"/>
        <v>-4.5639889031050531E-10</v>
      </c>
      <c r="AT266" s="30">
        <f t="shared" si="208"/>
        <v>-5.7888683139208464E-19</v>
      </c>
      <c r="AU266" s="30">
        <f t="shared" si="204"/>
        <v>1.3364016492123851E-8</v>
      </c>
    </row>
    <row r="267" spans="1:47" x14ac:dyDescent="0.3">
      <c r="A267" s="39">
        <v>344.06180555555329</v>
      </c>
      <c r="B267">
        <v>6.5</v>
      </c>
      <c r="C267">
        <v>7.77</v>
      </c>
      <c r="D267" s="39">
        <v>742.5</v>
      </c>
      <c r="E267" s="39"/>
      <c r="F267" s="39"/>
      <c r="G267" s="39">
        <v>344</v>
      </c>
      <c r="H267" s="40">
        <f t="shared" si="178"/>
        <v>6.5000000000000002E-2</v>
      </c>
      <c r="I267" s="41">
        <f t="shared" si="179"/>
        <v>7.77</v>
      </c>
      <c r="J267" s="39">
        <f t="shared" si="177"/>
        <v>646.39095100745442</v>
      </c>
      <c r="K267">
        <v>6.2E-2</v>
      </c>
      <c r="L267">
        <v>7.84</v>
      </c>
      <c r="M267" s="29">
        <f t="shared" si="176"/>
        <v>6.4285714285714293E-2</v>
      </c>
      <c r="N267" s="29">
        <f t="shared" si="176"/>
        <v>5.7142857142857148E-2</v>
      </c>
      <c r="O267" s="29">
        <f t="shared" si="176"/>
        <v>4.9999999999999996E-2</v>
      </c>
      <c r="P267" s="29">
        <f t="shared" si="176"/>
        <v>4.2857142857142858E-2</v>
      </c>
      <c r="Q267" s="54">
        <v>6.5000000000000002E-2</v>
      </c>
      <c r="R267" s="54">
        <v>7.77</v>
      </c>
      <c r="S267" s="55">
        <f t="shared" si="180"/>
        <v>8.0534824580417652</v>
      </c>
      <c r="T267" s="55">
        <f t="shared" si="181"/>
        <v>8.0047654878403485</v>
      </c>
      <c r="U267" s="55">
        <f t="shared" si="182"/>
        <v>7.9491335018774869</v>
      </c>
      <c r="V267" s="55">
        <f t="shared" si="183"/>
        <v>7.8847295847490546</v>
      </c>
      <c r="W267" s="55">
        <f t="shared" si="184"/>
        <v>8.1202953627669547</v>
      </c>
      <c r="X267" s="41">
        <f t="shared" si="185"/>
        <v>8.1029899876092113</v>
      </c>
      <c r="Y267" s="41">
        <f t="shared" si="186"/>
        <v>8.0578925471506047</v>
      </c>
      <c r="Z267" s="41">
        <f t="shared" si="187"/>
        <v>8.0061992152917725</v>
      </c>
      <c r="AA267" s="41">
        <f t="shared" si="188"/>
        <v>7.9458169987972482</v>
      </c>
      <c r="AB267" s="30">
        <f t="shared" si="189"/>
        <v>-6.802356069314959E-3</v>
      </c>
      <c r="AC267" s="30">
        <f t="shared" si="190"/>
        <v>5.7483358216399334E-2</v>
      </c>
      <c r="AD267" s="30">
        <f t="shared" si="191"/>
        <v>-4.447086574098529E-10</v>
      </c>
      <c r="AE267" s="30">
        <f t="shared" si="192"/>
        <v>-5.6160662746993284E-19</v>
      </c>
      <c r="AF267" s="30">
        <f t="shared" si="193"/>
        <v>8.8413288024330891E-9</v>
      </c>
      <c r="AG267" s="30">
        <f t="shared" si="194"/>
        <v>-6.4823319243759569E-3</v>
      </c>
      <c r="AH267" s="30">
        <f t="shared" si="195"/>
        <v>5.0660525218481189E-2</v>
      </c>
      <c r="AI267" s="30">
        <f t="shared" si="196"/>
        <v>-4.4429638644860427E-10</v>
      </c>
      <c r="AJ267" s="30">
        <f t="shared" si="197"/>
        <v>-5.6160662746993284E-19</v>
      </c>
      <c r="AK267" s="30">
        <f t="shared" si="198"/>
        <v>9.8908704186037295E-9</v>
      </c>
      <c r="AL267" s="30">
        <f t="shared" si="199"/>
        <v>-6.0834423255822345E-3</v>
      </c>
      <c r="AM267" s="30">
        <f t="shared" si="200"/>
        <v>4.391655767441776E-2</v>
      </c>
      <c r="AN267" s="30">
        <f t="shared" si="201"/>
        <v>-4.4378251710178319E-10</v>
      </c>
      <c r="AO267" s="30">
        <f t="shared" si="202"/>
        <v>-5.6160662746993284E-19</v>
      </c>
      <c r="AP267" s="30">
        <f t="shared" si="203"/>
        <v>1.1242593241645923E-8</v>
      </c>
      <c r="AQ267" s="30">
        <f t="shared" si="205"/>
        <v>-5.5718515378874569E-3</v>
      </c>
      <c r="AR267" s="30">
        <f t="shared" si="206"/>
        <v>3.7285291319255398E-2</v>
      </c>
      <c r="AS267" s="30">
        <f t="shared" si="207"/>
        <v>-4.4312346049888506E-10</v>
      </c>
      <c r="AT267" s="30">
        <f t="shared" si="208"/>
        <v>-5.6160662746993284E-19</v>
      </c>
      <c r="AU267" s="30">
        <f t="shared" si="204"/>
        <v>1.3039784532935561E-8</v>
      </c>
    </row>
    <row r="268" spans="1:47" x14ac:dyDescent="0.3">
      <c r="A268" s="39">
        <v>345.05555555555475</v>
      </c>
      <c r="B268">
        <v>6.5</v>
      </c>
      <c r="C268">
        <v>7.84</v>
      </c>
      <c r="D268" s="39"/>
      <c r="E268" s="39">
        <v>650.23573548387094</v>
      </c>
      <c r="F268" s="39">
        <v>651.84633727810649</v>
      </c>
      <c r="G268" s="39">
        <v>345</v>
      </c>
      <c r="H268" s="40">
        <f t="shared" si="178"/>
        <v>6.5000000000000002E-2</v>
      </c>
      <c r="I268" s="41">
        <f t="shared" si="179"/>
        <v>7.84</v>
      </c>
      <c r="J268" s="42">
        <f>AVERAGE(E268:F268)</f>
        <v>651.04103638098877</v>
      </c>
      <c r="K268">
        <v>5.8999999999999997E-2</v>
      </c>
      <c r="L268">
        <v>7.89</v>
      </c>
      <c r="M268" s="29">
        <f t="shared" si="176"/>
        <v>6.4285714285714293E-2</v>
      </c>
      <c r="N268" s="29">
        <f t="shared" si="176"/>
        <v>5.7142857142857148E-2</v>
      </c>
      <c r="O268" s="29">
        <f t="shared" si="176"/>
        <v>4.9999999999999996E-2</v>
      </c>
      <c r="P268" s="29">
        <f t="shared" si="176"/>
        <v>4.2857142857142858E-2</v>
      </c>
      <c r="Q268" s="54">
        <v>6.5000000000000002E-2</v>
      </c>
      <c r="R268" s="54">
        <v>7.84</v>
      </c>
      <c r="S268" s="55">
        <f t="shared" si="180"/>
        <v>8.0534824580417652</v>
      </c>
      <c r="T268" s="55">
        <f t="shared" si="181"/>
        <v>8.0047654878403485</v>
      </c>
      <c r="U268" s="55">
        <f t="shared" si="182"/>
        <v>7.9491335018774869</v>
      </c>
      <c r="V268" s="55">
        <f t="shared" si="183"/>
        <v>7.8847295847490546</v>
      </c>
      <c r="W268" s="55">
        <f t="shared" si="184"/>
        <v>8.1202953627669547</v>
      </c>
      <c r="X268" s="41">
        <f t="shared" si="185"/>
        <v>8.1029899876092113</v>
      </c>
      <c r="Y268" s="41">
        <f t="shared" si="186"/>
        <v>8.0578925471506047</v>
      </c>
      <c r="Z268" s="41">
        <f t="shared" si="187"/>
        <v>8.0061992152917725</v>
      </c>
      <c r="AA268" s="41">
        <f t="shared" si="188"/>
        <v>7.9458169987972482</v>
      </c>
      <c r="AB268" s="30">
        <f t="shared" si="189"/>
        <v>-6.802356069314959E-3</v>
      </c>
      <c r="AC268" s="30">
        <f t="shared" si="190"/>
        <v>5.7483358216399334E-2</v>
      </c>
      <c r="AD268" s="30">
        <f t="shared" si="191"/>
        <v>-4.447086574098529E-10</v>
      </c>
      <c r="AE268" s="30">
        <f t="shared" si="192"/>
        <v>-5.6160662746993284E-19</v>
      </c>
      <c r="AF268" s="30">
        <f t="shared" si="193"/>
        <v>8.8413288024330891E-9</v>
      </c>
      <c r="AG268" s="30">
        <f t="shared" si="194"/>
        <v>-6.4823319243759569E-3</v>
      </c>
      <c r="AH268" s="30">
        <f t="shared" si="195"/>
        <v>5.0660525218481189E-2</v>
      </c>
      <c r="AI268" s="30">
        <f t="shared" si="196"/>
        <v>-4.4429638644860427E-10</v>
      </c>
      <c r="AJ268" s="30">
        <f t="shared" si="197"/>
        <v>-5.6160662746993284E-19</v>
      </c>
      <c r="AK268" s="30">
        <f t="shared" si="198"/>
        <v>9.8908704186037295E-9</v>
      </c>
      <c r="AL268" s="30">
        <f t="shared" si="199"/>
        <v>-6.0834423255822345E-3</v>
      </c>
      <c r="AM268" s="30">
        <f t="shared" si="200"/>
        <v>4.391655767441776E-2</v>
      </c>
      <c r="AN268" s="30">
        <f t="shared" si="201"/>
        <v>-4.4378251710178319E-10</v>
      </c>
      <c r="AO268" s="30">
        <f t="shared" si="202"/>
        <v>-5.6160662746993284E-19</v>
      </c>
      <c r="AP268" s="30">
        <f t="shared" si="203"/>
        <v>1.1242593241645923E-8</v>
      </c>
      <c r="AQ268" s="30">
        <f t="shared" si="205"/>
        <v>-5.5718515378874569E-3</v>
      </c>
      <c r="AR268" s="30">
        <f t="shared" si="206"/>
        <v>3.7285291319255398E-2</v>
      </c>
      <c r="AS268" s="30">
        <f t="shared" si="207"/>
        <v>-4.4312346049888506E-10</v>
      </c>
      <c r="AT268" s="30">
        <f t="shared" si="208"/>
        <v>-5.6160662746993284E-19</v>
      </c>
      <c r="AU268" s="30">
        <f t="shared" si="204"/>
        <v>1.3039784532935561E-8</v>
      </c>
    </row>
    <row r="269" spans="1:47" x14ac:dyDescent="0.3">
      <c r="A269" s="39">
        <v>346.05902777778101</v>
      </c>
      <c r="B269">
        <v>6.6</v>
      </c>
      <c r="C269">
        <v>7.89</v>
      </c>
      <c r="D269" s="39"/>
      <c r="E269" s="39"/>
      <c r="F269" s="39"/>
      <c r="G269" s="39">
        <v>346</v>
      </c>
      <c r="H269" s="40">
        <f t="shared" si="178"/>
        <v>6.6000000000000003E-2</v>
      </c>
      <c r="I269" s="41">
        <f t="shared" si="179"/>
        <v>7.89</v>
      </c>
      <c r="J269" s="39">
        <f t="shared" ref="J269:J289" si="209">$J$268+($J$290-$J$268)*(G269-$G$268)/($G$290-$G$268)</f>
        <v>651.28791887290788</v>
      </c>
      <c r="K269">
        <v>5.8000000000000003E-2</v>
      </c>
      <c r="L269">
        <v>7.95</v>
      </c>
      <c r="M269" s="29">
        <f t="shared" si="176"/>
        <v>6.4285714285714293E-2</v>
      </c>
      <c r="N269" s="29">
        <f t="shared" si="176"/>
        <v>5.7142857142857148E-2</v>
      </c>
      <c r="O269" s="29">
        <f t="shared" si="176"/>
        <v>4.9999999999999996E-2</v>
      </c>
      <c r="P269" s="29">
        <f t="shared" si="176"/>
        <v>4.2857142857142858E-2</v>
      </c>
      <c r="Q269" s="54">
        <v>6.6000000000000003E-2</v>
      </c>
      <c r="R269" s="54">
        <v>7.89</v>
      </c>
      <c r="S269" s="55">
        <f t="shared" si="180"/>
        <v>8.0479923746048776</v>
      </c>
      <c r="T269" s="55">
        <f t="shared" si="181"/>
        <v>7.9992842189986302</v>
      </c>
      <c r="U269" s="55">
        <f t="shared" si="182"/>
        <v>7.9436855203288257</v>
      </c>
      <c r="V269" s="55">
        <f t="shared" si="183"/>
        <v>7.879356697873197</v>
      </c>
      <c r="W269" s="55">
        <f t="shared" si="184"/>
        <v>8.1145015783358136</v>
      </c>
      <c r="X269" s="41">
        <f t="shared" si="185"/>
        <v>8.0971715048875037</v>
      </c>
      <c r="Y269" s="41">
        <f t="shared" si="186"/>
        <v>8.0520120482650537</v>
      </c>
      <c r="Z269" s="41">
        <f t="shared" si="187"/>
        <v>8.0002518500423943</v>
      </c>
      <c r="AA269" s="41">
        <f t="shared" si="188"/>
        <v>7.9397972499057126</v>
      </c>
      <c r="AB269" s="30">
        <f t="shared" si="189"/>
        <v>-6.7624829841489474E-3</v>
      </c>
      <c r="AC269" s="30">
        <f t="shared" si="190"/>
        <v>5.7523231301565343E-2</v>
      </c>
      <c r="AD269" s="30">
        <f t="shared" si="191"/>
        <v>-4.5136414516042629E-10</v>
      </c>
      <c r="AE269" s="30">
        <f t="shared" si="192"/>
        <v>-5.7024672943100874E-19</v>
      </c>
      <c r="AF269" s="30">
        <f t="shared" si="193"/>
        <v>8.9538048661062506E-9</v>
      </c>
      <c r="AG269" s="30">
        <f t="shared" si="194"/>
        <v>-6.4387125734003525E-3</v>
      </c>
      <c r="AH269" s="30">
        <f t="shared" si="195"/>
        <v>5.0704144569456794E-2</v>
      </c>
      <c r="AI269" s="30">
        <f t="shared" si="196"/>
        <v>-4.509470480739279E-10</v>
      </c>
      <c r="AJ269" s="30">
        <f t="shared" si="197"/>
        <v>-5.7024672943100874E-19</v>
      </c>
      <c r="AK269" s="30">
        <f t="shared" si="198"/>
        <v>1.0016495056037889E-8</v>
      </c>
      <c r="AL269" s="30">
        <f t="shared" si="199"/>
        <v>-6.0352751247002255E-3</v>
      </c>
      <c r="AM269" s="30">
        <f t="shared" si="200"/>
        <v>4.3964724875299774E-2</v>
      </c>
      <c r="AN269" s="30">
        <f t="shared" si="201"/>
        <v>-4.5042731996150376E-10</v>
      </c>
      <c r="AO269" s="30">
        <f t="shared" si="202"/>
        <v>-5.7024672943100874E-19</v>
      </c>
      <c r="AP269" s="30">
        <f t="shared" si="203"/>
        <v>1.1384513585001321E-8</v>
      </c>
      <c r="AQ269" s="30">
        <f t="shared" si="205"/>
        <v>-5.5180600437122118E-3</v>
      </c>
      <c r="AR269" s="30">
        <f t="shared" si="206"/>
        <v>3.7339082813430645E-2</v>
      </c>
      <c r="AS269" s="30">
        <f t="shared" si="207"/>
        <v>-4.49761017865292E-10</v>
      </c>
      <c r="AT269" s="30">
        <f t="shared" si="208"/>
        <v>-5.7024672943100874E-19</v>
      </c>
      <c r="AU269" s="30">
        <f t="shared" si="204"/>
        <v>1.3202108636724236E-8</v>
      </c>
    </row>
    <row r="270" spans="1:47" x14ac:dyDescent="0.3">
      <c r="A270" s="39">
        <v>347.04166660879855</v>
      </c>
      <c r="B270">
        <v>5.4</v>
      </c>
      <c r="C270">
        <v>7.82</v>
      </c>
      <c r="D270" s="39"/>
      <c r="E270" s="39"/>
      <c r="F270" s="39"/>
      <c r="G270" s="39">
        <v>347</v>
      </c>
      <c r="H270" s="40">
        <f t="shared" si="178"/>
        <v>5.4000000000000006E-2</v>
      </c>
      <c r="I270" s="41">
        <f t="shared" si="179"/>
        <v>7.82</v>
      </c>
      <c r="J270" s="39">
        <f t="shared" si="209"/>
        <v>651.53480136482688</v>
      </c>
      <c r="K270">
        <v>5.3999999999999999E-2</v>
      </c>
      <c r="L270">
        <v>7.9</v>
      </c>
      <c r="M270" s="29">
        <f t="shared" si="176"/>
        <v>6.4285714285714293E-2</v>
      </c>
      <c r="N270" s="29">
        <f t="shared" si="176"/>
        <v>5.7142857142857148E-2</v>
      </c>
      <c r="O270" s="29">
        <f t="shared" si="176"/>
        <v>4.9999999999999996E-2</v>
      </c>
      <c r="P270" s="29">
        <f t="shared" si="176"/>
        <v>4.2857142857142858E-2</v>
      </c>
      <c r="Q270" s="54">
        <v>5.3999999999999999E-2</v>
      </c>
      <c r="R270" s="54">
        <v>7.82</v>
      </c>
      <c r="S270" s="55">
        <f t="shared" si="180"/>
        <v>8.11968363984154</v>
      </c>
      <c r="T270" s="55">
        <f t="shared" si="181"/>
        <v>8.0709391458419155</v>
      </c>
      <c r="U270" s="55">
        <f t="shared" si="182"/>
        <v>8.0150034191633619</v>
      </c>
      <c r="V270" s="55">
        <f t="shared" si="183"/>
        <v>7.9498135335294871</v>
      </c>
      <c r="W270" s="55">
        <f t="shared" si="184"/>
        <v>8.1899732178746696</v>
      </c>
      <c r="X270" s="41">
        <f t="shared" si="185"/>
        <v>8.1729776885258989</v>
      </c>
      <c r="Y270" s="41">
        <f t="shared" si="186"/>
        <v>8.1286606243937243</v>
      </c>
      <c r="Z270" s="41">
        <f t="shared" si="187"/>
        <v>8.0778126051378294</v>
      </c>
      <c r="AA270" s="41">
        <f t="shared" si="188"/>
        <v>8.0183501845103073</v>
      </c>
      <c r="AB270" s="30">
        <f t="shared" si="189"/>
        <v>-7.2505585458314927E-3</v>
      </c>
      <c r="AC270" s="30">
        <f t="shared" si="190"/>
        <v>5.7035155739882798E-2</v>
      </c>
      <c r="AD270" s="30">
        <f t="shared" si="191"/>
        <v>-3.7151065746799904E-10</v>
      </c>
      <c r="AE270" s="30">
        <f t="shared" si="192"/>
        <v>-4.6656550589809803E-19</v>
      </c>
      <c r="AF270" s="30">
        <f t="shared" si="193"/>
        <v>7.5913035928200003E-9</v>
      </c>
      <c r="AG270" s="30">
        <f t="shared" si="194"/>
        <v>-6.9733991918221917E-3</v>
      </c>
      <c r="AH270" s="30">
        <f t="shared" si="195"/>
        <v>5.016945795103496E-2</v>
      </c>
      <c r="AI270" s="30">
        <f t="shared" si="196"/>
        <v>-3.7115360705444904E-10</v>
      </c>
      <c r="AJ270" s="30">
        <f t="shared" si="197"/>
        <v>-4.6656550589809803E-19</v>
      </c>
      <c r="AK270" s="30">
        <f t="shared" si="198"/>
        <v>8.4929947213545397E-9</v>
      </c>
      <c r="AL270" s="30">
        <f t="shared" si="199"/>
        <v>-6.6268216601323244E-3</v>
      </c>
      <c r="AM270" s="30">
        <f t="shared" si="200"/>
        <v>4.3373178339867674E-2</v>
      </c>
      <c r="AN270" s="30">
        <f t="shared" si="201"/>
        <v>-3.7070712870462264E-10</v>
      </c>
      <c r="AO270" s="30">
        <f t="shared" si="202"/>
        <v>-4.6656550589809803E-19</v>
      </c>
      <c r="AP270" s="30">
        <f t="shared" si="203"/>
        <v>9.6604327338369338E-9</v>
      </c>
      <c r="AQ270" s="30">
        <f t="shared" si="205"/>
        <v>-6.1803743077963186E-3</v>
      </c>
      <c r="AR270" s="30">
        <f t="shared" si="206"/>
        <v>3.6676768549346539E-2</v>
      </c>
      <c r="AS270" s="30">
        <f t="shared" si="207"/>
        <v>-3.7013199310312119E-10</v>
      </c>
      <c r="AT270" s="30">
        <f t="shared" si="208"/>
        <v>-4.6656550589809803E-19</v>
      </c>
      <c r="AU270" s="30">
        <f t="shared" si="204"/>
        <v>1.1225003018748362E-8</v>
      </c>
    </row>
    <row r="271" spans="1:47" x14ac:dyDescent="0.3">
      <c r="A271" s="39">
        <v>348.03958333333139</v>
      </c>
      <c r="B271">
        <v>6.1</v>
      </c>
      <c r="C271">
        <v>7.82</v>
      </c>
      <c r="D271" s="39"/>
      <c r="E271" s="39"/>
      <c r="F271" s="39"/>
      <c r="G271" s="39">
        <v>348</v>
      </c>
      <c r="H271" s="40">
        <f t="shared" si="178"/>
        <v>6.0999999999999999E-2</v>
      </c>
      <c r="I271" s="41">
        <f t="shared" si="179"/>
        <v>7.82</v>
      </c>
      <c r="J271" s="39">
        <f t="shared" si="209"/>
        <v>651.78168385674599</v>
      </c>
      <c r="K271">
        <v>5.8999999999999997E-2</v>
      </c>
      <c r="L271">
        <v>7.86</v>
      </c>
      <c r="M271" s="29">
        <f t="shared" si="176"/>
        <v>6.4285714285714293E-2</v>
      </c>
      <c r="N271" s="29">
        <f t="shared" si="176"/>
        <v>5.7142857142857148E-2</v>
      </c>
      <c r="O271" s="29">
        <f t="shared" si="176"/>
        <v>4.9999999999999996E-2</v>
      </c>
      <c r="P271" s="29">
        <f t="shared" si="176"/>
        <v>4.2857142857142858E-2</v>
      </c>
      <c r="Q271" s="54">
        <v>6.0999999999999999E-2</v>
      </c>
      <c r="R271" s="54">
        <v>7.82</v>
      </c>
      <c r="S271" s="55">
        <f t="shared" si="180"/>
        <v>8.0762607468886074</v>
      </c>
      <c r="T271" s="55">
        <f t="shared" si="181"/>
        <v>8.0275179442721658</v>
      </c>
      <c r="U271" s="55">
        <f t="shared" si="182"/>
        <v>7.97176106179296</v>
      </c>
      <c r="V271" s="55">
        <f t="shared" si="183"/>
        <v>7.9070615763386982</v>
      </c>
      <c r="W271" s="55">
        <f t="shared" si="184"/>
        <v>8.1443074964573725</v>
      </c>
      <c r="X271" s="41">
        <f t="shared" si="185"/>
        <v>8.1271062461373198</v>
      </c>
      <c r="Y271" s="41">
        <f t="shared" si="186"/>
        <v>8.0822705666169377</v>
      </c>
      <c r="Z271" s="41">
        <f t="shared" si="187"/>
        <v>8.0308599738900295</v>
      </c>
      <c r="AA271" s="41">
        <f t="shared" si="188"/>
        <v>7.9707844357691027</v>
      </c>
      <c r="AB271" s="30">
        <f t="shared" si="189"/>
        <v>-6.9632656649054074E-3</v>
      </c>
      <c r="AC271" s="30">
        <f t="shared" si="190"/>
        <v>5.7322448620808888E-2</v>
      </c>
      <c r="AD271" s="30">
        <f t="shared" si="191"/>
        <v>-4.1808853218558304E-10</v>
      </c>
      <c r="AE271" s="30">
        <f t="shared" si="192"/>
        <v>-5.2704621962562924E-19</v>
      </c>
      <c r="AF271" s="30">
        <f t="shared" si="193"/>
        <v>8.3895613281414009E-9</v>
      </c>
      <c r="AG271" s="30">
        <f t="shared" si="194"/>
        <v>-6.6584735731185282E-3</v>
      </c>
      <c r="AH271" s="30">
        <f t="shared" si="195"/>
        <v>5.0484383569738618E-2</v>
      </c>
      <c r="AI271" s="30">
        <f t="shared" si="196"/>
        <v>-4.1769588390997901E-10</v>
      </c>
      <c r="AJ271" s="30">
        <f t="shared" si="197"/>
        <v>-5.2704621962562924E-19</v>
      </c>
      <c r="AK271" s="30">
        <f t="shared" si="198"/>
        <v>9.3860325446118564E-9</v>
      </c>
      <c r="AL271" s="30">
        <f t="shared" si="199"/>
        <v>-6.2781156090071588E-3</v>
      </c>
      <c r="AM271" s="30">
        <f t="shared" si="200"/>
        <v>4.3721884390992838E-2</v>
      </c>
      <c r="AN271" s="30">
        <f t="shared" si="201"/>
        <v>-4.1720588793322962E-10</v>
      </c>
      <c r="AO271" s="30">
        <f t="shared" si="202"/>
        <v>-5.2704621962562924E-19</v>
      </c>
      <c r="AP271" s="30">
        <f t="shared" si="203"/>
        <v>1.0671830977970779E-8</v>
      </c>
      <c r="AQ271" s="30">
        <f t="shared" si="205"/>
        <v>-5.7895083111337651E-3</v>
      </c>
      <c r="AR271" s="30">
        <f t="shared" si="206"/>
        <v>3.7067634546009094E-2</v>
      </c>
      <c r="AS271" s="30">
        <f t="shared" si="207"/>
        <v>-4.1657643980079023E-10</v>
      </c>
      <c r="AT271" s="30">
        <f t="shared" si="208"/>
        <v>-5.2704621962562924E-19</v>
      </c>
      <c r="AU271" s="30">
        <f t="shared" si="204"/>
        <v>1.2386209565053189E-8</v>
      </c>
    </row>
    <row r="272" spans="1:47" x14ac:dyDescent="0.3">
      <c r="A272" s="39">
        <v>349.01388888889051</v>
      </c>
      <c r="B272">
        <v>5.9</v>
      </c>
      <c r="C272">
        <v>7.75</v>
      </c>
      <c r="D272" s="39"/>
      <c r="E272" s="39"/>
      <c r="F272" s="39"/>
      <c r="G272" s="39">
        <v>349</v>
      </c>
      <c r="H272" s="40">
        <f t="shared" si="178"/>
        <v>5.9000000000000004E-2</v>
      </c>
      <c r="I272" s="41">
        <f t="shared" si="179"/>
        <v>7.75</v>
      </c>
      <c r="J272" s="39">
        <f t="shared" si="209"/>
        <v>652.02856634866509</v>
      </c>
      <c r="K272">
        <v>4.8000000000000001E-2</v>
      </c>
      <c r="L272">
        <v>7.89</v>
      </c>
      <c r="M272" s="29">
        <f t="shared" si="176"/>
        <v>6.4285714285714293E-2</v>
      </c>
      <c r="N272" s="29">
        <f t="shared" si="176"/>
        <v>5.7142857142857148E-2</v>
      </c>
      <c r="O272" s="29">
        <f t="shared" si="176"/>
        <v>4.9999999999999996E-2</v>
      </c>
      <c r="P272" s="29">
        <f t="shared" si="176"/>
        <v>4.2857142857142858E-2</v>
      </c>
      <c r="Q272" s="54">
        <v>5.8999999999999997E-2</v>
      </c>
      <c r="R272" s="54">
        <v>7.75</v>
      </c>
      <c r="S272" s="55">
        <f t="shared" si="180"/>
        <v>8.0881758844432543</v>
      </c>
      <c r="T272" s="55">
        <f t="shared" si="181"/>
        <v>8.0394264375228417</v>
      </c>
      <c r="U272" s="55">
        <f t="shared" si="182"/>
        <v>7.9836127336007916</v>
      </c>
      <c r="V272" s="55">
        <f t="shared" si="183"/>
        <v>7.91876905117081</v>
      </c>
      <c r="W272" s="55">
        <f t="shared" si="184"/>
        <v>8.1568518360806408</v>
      </c>
      <c r="X272" s="41">
        <f t="shared" si="185"/>
        <v>8.1397061017691925</v>
      </c>
      <c r="Y272" s="41">
        <f t="shared" si="186"/>
        <v>8.095010187457115</v>
      </c>
      <c r="Z272" s="41">
        <f t="shared" si="187"/>
        <v>8.0437508945811569</v>
      </c>
      <c r="AA272" s="41">
        <f t="shared" si="188"/>
        <v>7.9838398701927771</v>
      </c>
      <c r="AB272" s="30">
        <f t="shared" si="189"/>
        <v>-7.0445920140112346E-3</v>
      </c>
      <c r="AC272" s="30">
        <f t="shared" si="190"/>
        <v>5.7241122271703061E-2</v>
      </c>
      <c r="AD272" s="30">
        <f t="shared" si="191"/>
        <v>-4.047795923490333E-10</v>
      </c>
      <c r="AE272" s="30">
        <f t="shared" si="192"/>
        <v>-5.0976601570347744E-19</v>
      </c>
      <c r="AF272" s="30">
        <f t="shared" si="193"/>
        <v>8.1625173152185384E-9</v>
      </c>
      <c r="AG272" s="30">
        <f t="shared" si="194"/>
        <v>-6.7475664597879603E-3</v>
      </c>
      <c r="AH272" s="30">
        <f t="shared" si="195"/>
        <v>5.0395290683069187E-2</v>
      </c>
      <c r="AI272" s="30">
        <f t="shared" si="196"/>
        <v>-4.0439694931196376E-10</v>
      </c>
      <c r="AJ272" s="30">
        <f t="shared" si="197"/>
        <v>-5.0976601570347744E-19</v>
      </c>
      <c r="AK272" s="30">
        <f t="shared" si="198"/>
        <v>9.1321610626553583E-9</v>
      </c>
      <c r="AL272" s="30">
        <f t="shared" si="199"/>
        <v>-6.3766820702216755E-3</v>
      </c>
      <c r="AM272" s="30">
        <f t="shared" si="200"/>
        <v>4.3623317929778319E-2</v>
      </c>
      <c r="AN272" s="30">
        <f t="shared" si="201"/>
        <v>-4.03919157663375E-10</v>
      </c>
      <c r="AO272" s="30">
        <f t="shared" si="202"/>
        <v>-5.0976601570347744E-19</v>
      </c>
      <c r="AP272" s="30">
        <f t="shared" si="203"/>
        <v>1.0384540068833918E-8</v>
      </c>
      <c r="AQ272" s="30">
        <f t="shared" si="205"/>
        <v>-5.8998642881930895E-3</v>
      </c>
      <c r="AR272" s="30">
        <f t="shared" si="206"/>
        <v>3.6957278568949765E-2</v>
      </c>
      <c r="AS272" s="30">
        <f t="shared" si="207"/>
        <v>-4.0330489736943739E-10</v>
      </c>
      <c r="AT272" s="30">
        <f t="shared" si="208"/>
        <v>-5.0976601570347744E-19</v>
      </c>
      <c r="AU272" s="30">
        <f t="shared" si="204"/>
        <v>1.2056769239942218E-8</v>
      </c>
    </row>
    <row r="273" spans="1:47" x14ac:dyDescent="0.3">
      <c r="A273" s="39">
        <v>350.05972222222044</v>
      </c>
      <c r="B273">
        <v>5.5</v>
      </c>
      <c r="C273">
        <v>7.82</v>
      </c>
      <c r="D273" s="39"/>
      <c r="E273" s="39"/>
      <c r="F273" s="39"/>
      <c r="G273" s="39">
        <v>350</v>
      </c>
      <c r="H273" s="40">
        <f t="shared" si="178"/>
        <v>5.5E-2</v>
      </c>
      <c r="I273" s="41">
        <f t="shared" si="179"/>
        <v>7.82</v>
      </c>
      <c r="J273" s="39">
        <f t="shared" si="209"/>
        <v>652.2754488405842</v>
      </c>
      <c r="K273">
        <v>4.8000000000000001E-2</v>
      </c>
      <c r="L273">
        <v>7.94</v>
      </c>
      <c r="M273" s="29">
        <f t="shared" ref="M273:P288" si="210">M272</f>
        <v>6.4285714285714293E-2</v>
      </c>
      <c r="N273" s="29">
        <f t="shared" si="210"/>
        <v>5.7142857142857148E-2</v>
      </c>
      <c r="O273" s="29">
        <f t="shared" si="210"/>
        <v>4.9999999999999996E-2</v>
      </c>
      <c r="P273" s="29">
        <f t="shared" si="210"/>
        <v>4.2857142857142858E-2</v>
      </c>
      <c r="Q273" s="54">
        <v>5.5E-2</v>
      </c>
      <c r="R273" s="54">
        <v>7.82</v>
      </c>
      <c r="S273" s="55">
        <f t="shared" si="180"/>
        <v>8.1131724945338561</v>
      </c>
      <c r="T273" s="55">
        <f t="shared" si="181"/>
        <v>8.0644243152912125</v>
      </c>
      <c r="U273" s="55">
        <f t="shared" si="182"/>
        <v>8.008510447156695</v>
      </c>
      <c r="V273" s="55">
        <f t="shared" si="183"/>
        <v>7.9433878938649523</v>
      </c>
      <c r="W273" s="55">
        <f t="shared" si="184"/>
        <v>8.1831343497867604</v>
      </c>
      <c r="X273" s="41">
        <f t="shared" si="185"/>
        <v>8.1661073808446041</v>
      </c>
      <c r="Y273" s="41">
        <f t="shared" si="186"/>
        <v>8.1217109351063108</v>
      </c>
      <c r="Z273" s="41">
        <f t="shared" si="187"/>
        <v>8.0707766011268873</v>
      </c>
      <c r="AA273" s="41">
        <f t="shared" si="188"/>
        <v>8.0112198608604093</v>
      </c>
      <c r="AB273" s="30">
        <f t="shared" si="189"/>
        <v>-7.2090548490884128E-3</v>
      </c>
      <c r="AC273" s="30">
        <f t="shared" si="190"/>
        <v>5.7076659436625883E-2</v>
      </c>
      <c r="AD273" s="30">
        <f t="shared" si="191"/>
        <v>-3.7816404458393926E-10</v>
      </c>
      <c r="AE273" s="30">
        <f t="shared" si="192"/>
        <v>-4.7520560785917393E-19</v>
      </c>
      <c r="AF273" s="30">
        <f t="shared" si="193"/>
        <v>7.7059733984674885E-9</v>
      </c>
      <c r="AG273" s="30">
        <f t="shared" si="194"/>
        <v>-6.9278701517408057E-3</v>
      </c>
      <c r="AH273" s="30">
        <f t="shared" si="195"/>
        <v>5.0214986991116345E-2</v>
      </c>
      <c r="AI273" s="30">
        <f t="shared" si="196"/>
        <v>-3.7780180852363825E-10</v>
      </c>
      <c r="AJ273" s="30">
        <f t="shared" si="197"/>
        <v>-4.7520560785917393E-19</v>
      </c>
      <c r="AK273" s="30">
        <f t="shared" si="198"/>
        <v>8.6213581043832416E-9</v>
      </c>
      <c r="AL273" s="30">
        <f t="shared" si="199"/>
        <v>-6.5763589790236729E-3</v>
      </c>
      <c r="AM273" s="30">
        <f t="shared" si="200"/>
        <v>4.3423641020976324E-2</v>
      </c>
      <c r="AN273" s="30">
        <f t="shared" si="201"/>
        <v>-3.7734897441297027E-10</v>
      </c>
      <c r="AO273" s="30">
        <f t="shared" si="202"/>
        <v>-4.7520560785917393E-19</v>
      </c>
      <c r="AP273" s="30">
        <f t="shared" si="203"/>
        <v>9.8059472537392939E-9</v>
      </c>
      <c r="AQ273" s="30">
        <f t="shared" si="205"/>
        <v>-6.1237332747625167E-3</v>
      </c>
      <c r="AR273" s="30">
        <f t="shared" si="206"/>
        <v>3.673340958238034E-2</v>
      </c>
      <c r="AS273" s="30">
        <f t="shared" si="207"/>
        <v>-3.7676587955237109E-10</v>
      </c>
      <c r="AT273" s="30">
        <f t="shared" si="208"/>
        <v>-4.7520560785917393E-19</v>
      </c>
      <c r="AU273" s="30">
        <f t="shared" si="204"/>
        <v>1.1392318182934866E-8</v>
      </c>
    </row>
    <row r="274" spans="1:47" x14ac:dyDescent="0.3">
      <c r="A274" s="39">
        <v>351.0576388888876</v>
      </c>
      <c r="B274">
        <v>6.7</v>
      </c>
      <c r="C274">
        <v>7.65</v>
      </c>
      <c r="D274" s="39"/>
      <c r="E274" s="39"/>
      <c r="F274" s="39"/>
      <c r="G274" s="39">
        <v>351</v>
      </c>
      <c r="H274" s="40">
        <f t="shared" si="178"/>
        <v>6.7000000000000004E-2</v>
      </c>
      <c r="I274" s="41">
        <f t="shared" si="179"/>
        <v>7.65</v>
      </c>
      <c r="J274" s="39">
        <f t="shared" si="209"/>
        <v>652.5223313325032</v>
      </c>
      <c r="K274">
        <v>4.9000000000000002E-2</v>
      </c>
      <c r="L274">
        <v>7.79</v>
      </c>
      <c r="M274" s="29">
        <f t="shared" si="210"/>
        <v>6.4285714285714293E-2</v>
      </c>
      <c r="N274" s="29">
        <f t="shared" si="210"/>
        <v>5.7142857142857148E-2</v>
      </c>
      <c r="O274" s="29">
        <f t="shared" si="210"/>
        <v>4.9999999999999996E-2</v>
      </c>
      <c r="P274" s="29">
        <f t="shared" si="210"/>
        <v>4.2857142857142858E-2</v>
      </c>
      <c r="Q274" s="54">
        <v>6.7000000000000004E-2</v>
      </c>
      <c r="R274" s="54">
        <v>7.65</v>
      </c>
      <c r="S274" s="55">
        <f t="shared" si="180"/>
        <v>8.042579484952995</v>
      </c>
      <c r="T274" s="55">
        <f t="shared" si="181"/>
        <v>7.9938810064431474</v>
      </c>
      <c r="U274" s="55">
        <f t="shared" si="182"/>
        <v>7.9383163331750186</v>
      </c>
      <c r="V274" s="55">
        <f t="shared" si="183"/>
        <v>7.8740629970840441</v>
      </c>
      <c r="W274" s="55">
        <f t="shared" si="184"/>
        <v>8.1087867843601611</v>
      </c>
      <c r="X274" s="41">
        <f t="shared" si="185"/>
        <v>8.0914325125350999</v>
      </c>
      <c r="Y274" s="41">
        <f t="shared" si="186"/>
        <v>8.0462123223778921</v>
      </c>
      <c r="Z274" s="41">
        <f t="shared" si="187"/>
        <v>7.994386685447906</v>
      </c>
      <c r="AA274" s="41">
        <f t="shared" si="188"/>
        <v>7.9338613007249927</v>
      </c>
      <c r="AB274" s="30">
        <f t="shared" si="189"/>
        <v>-6.7227487984531653E-3</v>
      </c>
      <c r="AC274" s="30">
        <f t="shared" si="190"/>
        <v>5.7562965487261128E-2</v>
      </c>
      <c r="AD274" s="30">
        <f t="shared" si="191"/>
        <v>-4.580198118481799E-10</v>
      </c>
      <c r="AE274" s="30">
        <f t="shared" si="192"/>
        <v>-5.7888683139208464E-19</v>
      </c>
      <c r="AF274" s="30">
        <f t="shared" si="193"/>
        <v>9.066100208459378E-9</v>
      </c>
      <c r="AG274" s="30">
        <f t="shared" si="194"/>
        <v>-6.3952564946300602E-3</v>
      </c>
      <c r="AH274" s="30">
        <f t="shared" si="195"/>
        <v>5.0747600648227087E-2</v>
      </c>
      <c r="AI274" s="30">
        <f t="shared" si="196"/>
        <v>-4.5759792003459682E-10</v>
      </c>
      <c r="AJ274" s="30">
        <f t="shared" si="197"/>
        <v>-5.7888683139208464E-19</v>
      </c>
      <c r="AK274" s="30">
        <f t="shared" si="198"/>
        <v>1.0141892282079234E-8</v>
      </c>
      <c r="AL274" s="30">
        <f t="shared" si="199"/>
        <v>-5.9873047107269588E-3</v>
      </c>
      <c r="AM274" s="30">
        <f t="shared" si="200"/>
        <v>4.4012695289273041E-2</v>
      </c>
      <c r="AN274" s="30">
        <f t="shared" si="201"/>
        <v>-4.5707237633187125E-10</v>
      </c>
      <c r="AO274" s="30">
        <f t="shared" si="202"/>
        <v>-5.7888683139208464E-19</v>
      </c>
      <c r="AP274" s="30">
        <f t="shared" si="203"/>
        <v>1.1526134067661539E-8</v>
      </c>
      <c r="AQ274" s="30">
        <f t="shared" si="205"/>
        <v>-5.4645131285519285E-3</v>
      </c>
      <c r="AR274" s="30">
        <f t="shared" si="206"/>
        <v>3.7392629728590927E-2</v>
      </c>
      <c r="AS274" s="30">
        <f t="shared" si="207"/>
        <v>-4.5639889031050531E-10</v>
      </c>
      <c r="AT274" s="30">
        <f t="shared" si="208"/>
        <v>-5.7888683139208464E-19</v>
      </c>
      <c r="AU274" s="30">
        <f t="shared" si="204"/>
        <v>1.3364016492123851E-8</v>
      </c>
    </row>
    <row r="275" spans="1:47" x14ac:dyDescent="0.3">
      <c r="A275" s="39">
        <v>355.05555555555475</v>
      </c>
      <c r="B275">
        <v>6.8</v>
      </c>
      <c r="C275">
        <v>7.78</v>
      </c>
      <c r="D275" s="39">
        <v>270.3</v>
      </c>
      <c r="E275" s="39"/>
      <c r="F275" s="39"/>
      <c r="G275" s="39">
        <v>352</v>
      </c>
      <c r="H275" s="40">
        <f t="shared" si="178"/>
        <v>6.8000000000000005E-2</v>
      </c>
      <c r="I275" s="41">
        <f t="shared" si="179"/>
        <v>7.78</v>
      </c>
      <c r="J275" s="39">
        <f t="shared" si="209"/>
        <v>652.76921382442231</v>
      </c>
      <c r="K275">
        <v>0.112</v>
      </c>
      <c r="L275">
        <v>7.69</v>
      </c>
      <c r="M275" s="29">
        <f t="shared" si="210"/>
        <v>6.4285714285714293E-2</v>
      </c>
      <c r="N275" s="29">
        <f t="shared" si="210"/>
        <v>5.7142857142857148E-2</v>
      </c>
      <c r="O275" s="29">
        <f t="shared" si="210"/>
        <v>4.9999999999999996E-2</v>
      </c>
      <c r="P275" s="29">
        <f t="shared" si="210"/>
        <v>4.2857142857142858E-2</v>
      </c>
      <c r="Q275" s="54">
        <v>6.8000000000000005E-2</v>
      </c>
      <c r="R275" s="54">
        <v>7.78</v>
      </c>
      <c r="S275" s="55">
        <f t="shared" si="180"/>
        <v>8.0372416570463994</v>
      </c>
      <c r="T275" s="55">
        <f t="shared" si="181"/>
        <v>7.9885536812276063</v>
      </c>
      <c r="U275" s="55">
        <f t="shared" si="182"/>
        <v>7.9330237315527379</v>
      </c>
      <c r="V275" s="55">
        <f t="shared" si="183"/>
        <v>7.8688462330687168</v>
      </c>
      <c r="W275" s="55">
        <f t="shared" si="184"/>
        <v>8.1031488006616446</v>
      </c>
      <c r="X275" s="41">
        <f t="shared" si="185"/>
        <v>8.0857708149762235</v>
      </c>
      <c r="Y275" s="41">
        <f t="shared" si="186"/>
        <v>8.0404911336780938</v>
      </c>
      <c r="Z275" s="41">
        <f t="shared" si="187"/>
        <v>7.9886014396686953</v>
      </c>
      <c r="AA275" s="41">
        <f t="shared" si="188"/>
        <v>7.9280068162938138</v>
      </c>
      <c r="AB275" s="30">
        <f t="shared" si="189"/>
        <v>-6.6831521786529799E-3</v>
      </c>
      <c r="AC275" s="30">
        <f t="shared" si="190"/>
        <v>5.7602562107061314E-2</v>
      </c>
      <c r="AD275" s="30">
        <f t="shared" si="191"/>
        <v>-4.6467565575513682E-10</v>
      </c>
      <c r="AE275" s="30">
        <f t="shared" si="192"/>
        <v>-5.8752693335316054E-19</v>
      </c>
      <c r="AF275" s="30">
        <f t="shared" si="193"/>
        <v>9.1782174538826404E-9</v>
      </c>
      <c r="AG275" s="30">
        <f t="shared" si="194"/>
        <v>-6.3519621933587735E-3</v>
      </c>
      <c r="AH275" s="30">
        <f t="shared" si="195"/>
        <v>5.0790894949498372E-2</v>
      </c>
      <c r="AI275" s="30">
        <f t="shared" si="196"/>
        <v>-4.6424900040505635E-10</v>
      </c>
      <c r="AJ275" s="30">
        <f t="shared" si="197"/>
        <v>-5.8752693335316054E-19</v>
      </c>
      <c r="AK275" s="30">
        <f t="shared" si="198"/>
        <v>1.026706517155187E-8</v>
      </c>
      <c r="AL275" s="30">
        <f t="shared" si="199"/>
        <v>-5.9395293378995493E-3</v>
      </c>
      <c r="AM275" s="30">
        <f t="shared" si="200"/>
        <v>4.4060470662100448E-2</v>
      </c>
      <c r="AN275" s="30">
        <f t="shared" si="201"/>
        <v>-4.6371768396390748E-10</v>
      </c>
      <c r="AO275" s="30">
        <f t="shared" si="202"/>
        <v>-5.8752693335316054E-19</v>
      </c>
      <c r="AP275" s="30">
        <f t="shared" si="203"/>
        <v>1.1667458597520875E-8</v>
      </c>
      <c r="AQ275" s="30">
        <f t="shared" si="205"/>
        <v>-5.4112086332911919E-3</v>
      </c>
      <c r="AR275" s="30">
        <f t="shared" si="206"/>
        <v>3.7445934223851667E-2</v>
      </c>
      <c r="AS275" s="30">
        <f t="shared" si="207"/>
        <v>-4.6303707505304558E-10</v>
      </c>
      <c r="AT275" s="30">
        <f t="shared" si="208"/>
        <v>-5.8752693335316054E-19</v>
      </c>
      <c r="AU275" s="30">
        <f t="shared" si="204"/>
        <v>1.3525513647156581E-8</v>
      </c>
    </row>
    <row r="276" spans="1:47" x14ac:dyDescent="0.3">
      <c r="A276" s="39">
        <v>356.05000000000291</v>
      </c>
      <c r="B276">
        <v>8.6</v>
      </c>
      <c r="C276">
        <v>7.81</v>
      </c>
      <c r="D276" s="39"/>
      <c r="E276" s="39"/>
      <c r="F276" s="39"/>
      <c r="G276" s="39">
        <v>353</v>
      </c>
      <c r="H276" s="40">
        <f t="shared" si="178"/>
        <v>8.5999999999999993E-2</v>
      </c>
      <c r="I276" s="41">
        <f t="shared" si="179"/>
        <v>7.81</v>
      </c>
      <c r="J276" s="39">
        <f t="shared" si="209"/>
        <v>653.01609631634142</v>
      </c>
      <c r="K276">
        <v>7.2999999999999995E-2</v>
      </c>
      <c r="L276">
        <v>7.79</v>
      </c>
      <c r="M276" s="29">
        <f t="shared" si="210"/>
        <v>6.4285714285714293E-2</v>
      </c>
      <c r="N276" s="29">
        <f t="shared" si="210"/>
        <v>5.7142857142857148E-2</v>
      </c>
      <c r="O276" s="29">
        <f t="shared" si="210"/>
        <v>4.9999999999999996E-2</v>
      </c>
      <c r="P276" s="29">
        <f t="shared" si="210"/>
        <v>4.2857142857142858E-2</v>
      </c>
      <c r="Q276" s="54">
        <v>8.5999999999999993E-2</v>
      </c>
      <c r="R276" s="54">
        <v>7.81</v>
      </c>
      <c r="S276" s="55">
        <f t="shared" si="180"/>
        <v>7.9520088724173696</v>
      </c>
      <c r="T276" s="55">
        <f t="shared" si="181"/>
        <v>7.90361736576605</v>
      </c>
      <c r="U276" s="55">
        <f t="shared" si="182"/>
        <v>7.8487959302784382</v>
      </c>
      <c r="V276" s="55">
        <f t="shared" si="183"/>
        <v>7.7860083687280284</v>
      </c>
      <c r="W276" s="55">
        <f t="shared" si="184"/>
        <v>8.012770665198051</v>
      </c>
      <c r="X276" s="41">
        <f t="shared" si="185"/>
        <v>7.9950343829005766</v>
      </c>
      <c r="Y276" s="41">
        <f t="shared" si="186"/>
        <v>7.9488590558517345</v>
      </c>
      <c r="Z276" s="41">
        <f t="shared" si="187"/>
        <v>7.8960101711987107</v>
      </c>
      <c r="AA276" s="41">
        <f t="shared" si="188"/>
        <v>7.8343849071640506</v>
      </c>
      <c r="AB276" s="30">
        <f t="shared" si="189"/>
        <v>-5.9926250935241855E-3</v>
      </c>
      <c r="AC276" s="30">
        <f t="shared" si="190"/>
        <v>5.829308919219011E-2</v>
      </c>
      <c r="AD276" s="30">
        <f t="shared" si="191"/>
        <v>-5.8450946077122324E-10</v>
      </c>
      <c r="AE276" s="30">
        <f t="shared" si="192"/>
        <v>-7.4304876865252655E-19</v>
      </c>
      <c r="AF276" s="30">
        <f t="shared" si="193"/>
        <v>1.1168404310604046E-8</v>
      </c>
      <c r="AG276" s="30">
        <f t="shared" si="194"/>
        <v>-5.5988396905546113E-3</v>
      </c>
      <c r="AH276" s="30">
        <f t="shared" si="195"/>
        <v>5.154401745230254E-2</v>
      </c>
      <c r="AI276" s="30">
        <f t="shared" si="196"/>
        <v>-5.8400216690238448E-10</v>
      </c>
      <c r="AJ276" s="30">
        <f t="shared" si="197"/>
        <v>-7.4304876865252655E-19</v>
      </c>
      <c r="AK276" s="30">
        <f t="shared" si="198"/>
        <v>1.2484830031277129E-8</v>
      </c>
      <c r="AL276" s="30">
        <f t="shared" si="199"/>
        <v>-5.1111604429006615E-3</v>
      </c>
      <c r="AM276" s="30">
        <f t="shared" si="200"/>
        <v>4.4888839557099332E-2</v>
      </c>
      <c r="AN276" s="30">
        <f t="shared" si="201"/>
        <v>-5.833739143302242E-10</v>
      </c>
      <c r="AO276" s="30">
        <f t="shared" si="202"/>
        <v>-7.4304876865252655E-19</v>
      </c>
      <c r="AP276" s="30">
        <f t="shared" si="203"/>
        <v>1.4164592006458E-8</v>
      </c>
      <c r="AQ276" s="30">
        <f t="shared" si="205"/>
        <v>-4.4909673968139864E-3</v>
      </c>
      <c r="AR276" s="30">
        <f t="shared" si="206"/>
        <v>3.8366175460328875E-2</v>
      </c>
      <c r="AS276" s="30">
        <f t="shared" si="207"/>
        <v>-5.825749509166399E-10</v>
      </c>
      <c r="AT276" s="30">
        <f t="shared" si="208"/>
        <v>-7.4304876865252655E-19</v>
      </c>
      <c r="AU276" s="30">
        <f t="shared" si="204"/>
        <v>1.6367849807546177E-8</v>
      </c>
    </row>
    <row r="277" spans="1:47" x14ac:dyDescent="0.3">
      <c r="A277" s="39">
        <v>357.0576388888876</v>
      </c>
      <c r="B277">
        <v>7.5</v>
      </c>
      <c r="C277">
        <v>7.87</v>
      </c>
      <c r="D277" s="39"/>
      <c r="E277" s="39"/>
      <c r="F277" s="39"/>
      <c r="G277" s="39">
        <v>354</v>
      </c>
      <c r="H277" s="40">
        <f t="shared" si="178"/>
        <v>7.4999999999999997E-2</v>
      </c>
      <c r="I277" s="41">
        <f t="shared" si="179"/>
        <v>7.87</v>
      </c>
      <c r="J277" s="39">
        <f t="shared" si="209"/>
        <v>653.26297880826053</v>
      </c>
      <c r="K277">
        <v>5.6000000000000001E-2</v>
      </c>
      <c r="L277">
        <v>7.88</v>
      </c>
      <c r="M277" s="29">
        <f t="shared" si="210"/>
        <v>6.4285714285714293E-2</v>
      </c>
      <c r="N277" s="29">
        <f t="shared" si="210"/>
        <v>5.7142857142857148E-2</v>
      </c>
      <c r="O277" s="29">
        <f t="shared" si="210"/>
        <v>4.9999999999999996E-2</v>
      </c>
      <c r="P277" s="29">
        <f t="shared" si="210"/>
        <v>4.2857142857142858E-2</v>
      </c>
      <c r="Q277" s="54">
        <v>7.4999999999999997E-2</v>
      </c>
      <c r="R277" s="54">
        <v>7.87</v>
      </c>
      <c r="S277" s="55">
        <f t="shared" si="180"/>
        <v>8.0018168048366647</v>
      </c>
      <c r="T277" s="55">
        <f t="shared" si="181"/>
        <v>7.9532226883928763</v>
      </c>
      <c r="U277" s="55">
        <f t="shared" si="182"/>
        <v>7.8979523757846959</v>
      </c>
      <c r="V277" s="55">
        <f t="shared" si="183"/>
        <v>7.8343126068310864</v>
      </c>
      <c r="W277" s="55">
        <f t="shared" si="184"/>
        <v>8.0656683124429946</v>
      </c>
      <c r="X277" s="41">
        <f t="shared" si="185"/>
        <v>8.0481367295410919</v>
      </c>
      <c r="Y277" s="41">
        <f t="shared" si="186"/>
        <v>8.0024723534126903</v>
      </c>
      <c r="Z277" s="41">
        <f t="shared" si="187"/>
        <v>7.9501694716825453</v>
      </c>
      <c r="AA277" s="41">
        <f t="shared" si="188"/>
        <v>7.889129465966648</v>
      </c>
      <c r="AB277" s="30">
        <f t="shared" si="189"/>
        <v>-6.4097238060259682E-3</v>
      </c>
      <c r="AC277" s="30">
        <f t="shared" si="190"/>
        <v>5.7875990479688326E-2</v>
      </c>
      <c r="AD277" s="30">
        <f t="shared" si="191"/>
        <v>-5.112713914193215E-10</v>
      </c>
      <c r="AE277" s="30">
        <f t="shared" si="192"/>
        <v>-6.4800764708069174E-19</v>
      </c>
      <c r="AF277" s="30">
        <f t="shared" si="193"/>
        <v>9.9582539027638938E-9</v>
      </c>
      <c r="AG277" s="30">
        <f t="shared" si="194"/>
        <v>-6.0533146688327684E-3</v>
      </c>
      <c r="AH277" s="30">
        <f t="shared" si="195"/>
        <v>5.1089542474024377E-2</v>
      </c>
      <c r="AI277" s="30">
        <f t="shared" si="196"/>
        <v>-5.1081224750811304E-10</v>
      </c>
      <c r="AJ277" s="30">
        <f t="shared" si="197"/>
        <v>-6.4800764708069174E-19</v>
      </c>
      <c r="AK277" s="30">
        <f t="shared" si="198"/>
        <v>1.113723315531261E-8</v>
      </c>
      <c r="AL277" s="30">
        <f t="shared" si="199"/>
        <v>-5.6104249978694487E-3</v>
      </c>
      <c r="AM277" s="30">
        <f t="shared" si="200"/>
        <v>4.4389575002130546E-2</v>
      </c>
      <c r="AN277" s="30">
        <f t="shared" si="201"/>
        <v>-5.1024169508804499E-10</v>
      </c>
      <c r="AO277" s="30">
        <f t="shared" si="202"/>
        <v>-6.4800764708069174E-19</v>
      </c>
      <c r="AP277" s="30">
        <f t="shared" si="203"/>
        <v>1.2648750445562744E-8</v>
      </c>
      <c r="AQ277" s="30">
        <f t="shared" si="205"/>
        <v>-5.0446930778092949E-3</v>
      </c>
      <c r="AR277" s="30">
        <f t="shared" si="206"/>
        <v>3.7812449779333561E-2</v>
      </c>
      <c r="AS277" s="30">
        <f t="shared" si="207"/>
        <v>-5.0951289119564903E-10</v>
      </c>
      <c r="AT277" s="30">
        <f t="shared" si="208"/>
        <v>-6.4800764708069174E-19</v>
      </c>
      <c r="AU277" s="30">
        <f t="shared" si="204"/>
        <v>1.4644933135800286E-8</v>
      </c>
    </row>
    <row r="278" spans="1:47" x14ac:dyDescent="0.3">
      <c r="A278" s="39">
        <v>358.06180555555329</v>
      </c>
      <c r="B278">
        <v>8.3000000000000007</v>
      </c>
      <c r="C278">
        <v>7.89</v>
      </c>
      <c r="D278" s="39"/>
      <c r="E278" s="39"/>
      <c r="F278" s="39"/>
      <c r="G278" s="39">
        <v>355</v>
      </c>
      <c r="H278" s="40">
        <f t="shared" si="178"/>
        <v>8.3000000000000004E-2</v>
      </c>
      <c r="I278" s="41">
        <f t="shared" si="179"/>
        <v>7.89</v>
      </c>
      <c r="J278" s="39">
        <f t="shared" si="209"/>
        <v>653.50986130017952</v>
      </c>
      <c r="K278">
        <v>5.3999999999999999E-2</v>
      </c>
      <c r="L278">
        <v>7.95</v>
      </c>
      <c r="M278" s="29">
        <f t="shared" si="210"/>
        <v>6.4285714285714293E-2</v>
      </c>
      <c r="N278" s="29">
        <f t="shared" si="210"/>
        <v>5.7142857142857148E-2</v>
      </c>
      <c r="O278" s="29">
        <f t="shared" si="210"/>
        <v>4.9999999999999996E-2</v>
      </c>
      <c r="P278" s="29">
        <f t="shared" si="210"/>
        <v>4.2857142857142858E-2</v>
      </c>
      <c r="Q278" s="54">
        <v>8.3000000000000004E-2</v>
      </c>
      <c r="R278" s="54">
        <v>7.89</v>
      </c>
      <c r="S278" s="55">
        <f t="shared" si="180"/>
        <v>7.9649648366162493</v>
      </c>
      <c r="T278" s="55">
        <f t="shared" si="181"/>
        <v>7.9165127471088415</v>
      </c>
      <c r="U278" s="55">
        <f t="shared" si="182"/>
        <v>7.8615653428969132</v>
      </c>
      <c r="V278" s="55">
        <f t="shared" si="183"/>
        <v>7.7985458001363464</v>
      </c>
      <c r="W278" s="55">
        <f t="shared" si="184"/>
        <v>8.0265538056504813</v>
      </c>
      <c r="X278" s="41">
        <f t="shared" si="185"/>
        <v>8.0088694934582669</v>
      </c>
      <c r="Y278" s="41">
        <f t="shared" si="186"/>
        <v>7.9628236998485082</v>
      </c>
      <c r="Z278" s="41">
        <f t="shared" si="187"/>
        <v>7.9101129310478413</v>
      </c>
      <c r="AA278" s="41">
        <f t="shared" si="188"/>
        <v>7.8486353569487779</v>
      </c>
      <c r="AB278" s="30">
        <f t="shared" si="189"/>
        <v>-6.1049136036584262E-3</v>
      </c>
      <c r="AC278" s="30">
        <f t="shared" si="190"/>
        <v>5.8180800682055868E-2</v>
      </c>
      <c r="AD278" s="30">
        <f t="shared" si="191"/>
        <v>-5.6453355369007474E-10</v>
      </c>
      <c r="AE278" s="30">
        <f t="shared" si="192"/>
        <v>-7.1712846276929885E-19</v>
      </c>
      <c r="AF278" s="30">
        <f t="shared" si="193"/>
        <v>1.0840146795413039E-8</v>
      </c>
      <c r="AG278" s="30">
        <f t="shared" si="194"/>
        <v>-5.7210574879127509E-3</v>
      </c>
      <c r="AH278" s="30">
        <f t="shared" si="195"/>
        <v>5.1421799654944395E-2</v>
      </c>
      <c r="AI278" s="30">
        <f t="shared" si="196"/>
        <v>-5.6403905122105078E-10</v>
      </c>
      <c r="AJ278" s="30">
        <f t="shared" si="197"/>
        <v>-7.1712846276929885E-19</v>
      </c>
      <c r="AK278" s="30">
        <f t="shared" si="198"/>
        <v>1.2119571157325857E-8</v>
      </c>
      <c r="AL278" s="30">
        <f t="shared" si="199"/>
        <v>-5.24523513137066E-3</v>
      </c>
      <c r="AM278" s="30">
        <f t="shared" si="200"/>
        <v>4.4754764868629338E-2</v>
      </c>
      <c r="AN278" s="30">
        <f t="shared" si="201"/>
        <v>-5.6342607328354985E-10</v>
      </c>
      <c r="AO278" s="30">
        <f t="shared" si="202"/>
        <v>-7.1712846276929885E-19</v>
      </c>
      <c r="AP278" s="30">
        <f t="shared" si="203"/>
        <v>1.3754178526644238E-8</v>
      </c>
      <c r="AQ278" s="30">
        <f t="shared" si="205"/>
        <v>-4.6393929005238933E-3</v>
      </c>
      <c r="AR278" s="30">
        <f t="shared" si="206"/>
        <v>3.8217749956618967E-2</v>
      </c>
      <c r="AS278" s="30">
        <f t="shared" si="207"/>
        <v>-5.6264559730126469E-10</v>
      </c>
      <c r="AT278" s="30">
        <f t="shared" si="208"/>
        <v>-7.1712846276929885E-19</v>
      </c>
      <c r="AU278" s="30">
        <f t="shared" si="204"/>
        <v>1.5902089735904638E-8</v>
      </c>
    </row>
    <row r="279" spans="1:47" x14ac:dyDescent="0.3">
      <c r="A279" s="39">
        <v>359.06041666666715</v>
      </c>
      <c r="B279">
        <v>11.5</v>
      </c>
      <c r="C279">
        <v>7.58</v>
      </c>
      <c r="D279" s="39"/>
      <c r="E279" s="39"/>
      <c r="F279" s="39"/>
      <c r="G279" s="39">
        <v>356</v>
      </c>
      <c r="H279" s="40">
        <f t="shared" si="178"/>
        <v>0.115</v>
      </c>
      <c r="I279" s="41">
        <f t="shared" si="179"/>
        <v>7.58</v>
      </c>
      <c r="J279" s="39">
        <f t="shared" si="209"/>
        <v>653.75674379209863</v>
      </c>
      <c r="K279">
        <v>5.2999999999999999E-2</v>
      </c>
      <c r="L279">
        <v>7.81</v>
      </c>
      <c r="M279" s="29">
        <f t="shared" si="210"/>
        <v>6.4285714285714293E-2</v>
      </c>
      <c r="N279" s="29">
        <f t="shared" si="210"/>
        <v>5.7142857142857148E-2</v>
      </c>
      <c r="O279" s="29">
        <f t="shared" si="210"/>
        <v>4.9999999999999996E-2</v>
      </c>
      <c r="P279" s="29">
        <f t="shared" si="210"/>
        <v>4.2857142857142858E-2</v>
      </c>
      <c r="Q279" s="54">
        <v>0.115</v>
      </c>
      <c r="R279" s="54">
        <v>7.58</v>
      </c>
      <c r="S279" s="55">
        <f t="shared" si="180"/>
        <v>7.8452371061273443</v>
      </c>
      <c r="T279" s="55">
        <f t="shared" si="181"/>
        <v>7.797547579349227</v>
      </c>
      <c r="U279" s="55">
        <f t="shared" si="182"/>
        <v>7.7439921786615971</v>
      </c>
      <c r="V279" s="55">
        <f t="shared" si="183"/>
        <v>7.6833556065073356</v>
      </c>
      <c r="W279" s="55">
        <f t="shared" si="184"/>
        <v>7.8985019299516255</v>
      </c>
      <c r="X279" s="41">
        <f t="shared" si="185"/>
        <v>7.8803716202925891</v>
      </c>
      <c r="Y279" s="41">
        <f t="shared" si="186"/>
        <v>7.8332184635107316</v>
      </c>
      <c r="Z279" s="41">
        <f t="shared" si="187"/>
        <v>7.7793337149705071</v>
      </c>
      <c r="AA279" s="41">
        <f t="shared" si="188"/>
        <v>7.7166085523615449</v>
      </c>
      <c r="AB279" s="30">
        <f t="shared" si="189"/>
        <v>-4.9590888680080053E-3</v>
      </c>
      <c r="AC279" s="30">
        <f t="shared" si="190"/>
        <v>5.9326625417706287E-2</v>
      </c>
      <c r="AD279" s="30">
        <f t="shared" si="191"/>
        <v>-7.7767678099727311E-10</v>
      </c>
      <c r="AE279" s="30">
        <f t="shared" si="192"/>
        <v>-9.9361172552372736E-19</v>
      </c>
      <c r="AF279" s="30">
        <f t="shared" si="193"/>
        <v>1.4281140567190188E-8</v>
      </c>
      <c r="AG279" s="30">
        <f t="shared" si="194"/>
        <v>-4.4786838699903617E-3</v>
      </c>
      <c r="AH279" s="30">
        <f t="shared" si="195"/>
        <v>5.2664173272866786E-2</v>
      </c>
      <c r="AI279" s="30">
        <f t="shared" si="196"/>
        <v>-7.7705789947394576E-10</v>
      </c>
      <c r="AJ279" s="30">
        <f t="shared" si="197"/>
        <v>-9.9361172552372736E-19</v>
      </c>
      <c r="AK279" s="30">
        <f t="shared" si="198"/>
        <v>1.5938682541128036E-8</v>
      </c>
      <c r="AL279" s="30">
        <f t="shared" si="199"/>
        <v>-3.8889469507912763E-3</v>
      </c>
      <c r="AM279" s="30">
        <f t="shared" si="200"/>
        <v>4.611105304920872E-2</v>
      </c>
      <c r="AN279" s="30">
        <f t="shared" si="201"/>
        <v>-7.7629817115217058E-10</v>
      </c>
      <c r="AO279" s="30">
        <f t="shared" si="202"/>
        <v>-9.9361172552372736E-19</v>
      </c>
      <c r="AP279" s="30">
        <f t="shared" si="203"/>
        <v>1.8030502122343395E-8</v>
      </c>
      <c r="AQ279" s="30">
        <f t="shared" si="205"/>
        <v>-3.1473747446423392E-3</v>
      </c>
      <c r="AR279" s="30">
        <f t="shared" si="206"/>
        <v>3.9709768112500515E-2</v>
      </c>
      <c r="AS279" s="30">
        <f t="shared" si="207"/>
        <v>-7.7534284109005113E-10</v>
      </c>
      <c r="AT279" s="30">
        <f t="shared" si="208"/>
        <v>-9.9361172552372736E-19</v>
      </c>
      <c r="AU279" s="30">
        <f t="shared" si="204"/>
        <v>2.0732152440944096E-8</v>
      </c>
    </row>
    <row r="280" spans="1:47" x14ac:dyDescent="0.3">
      <c r="A280" s="39">
        <v>360.06041666666715</v>
      </c>
      <c r="B280">
        <v>10.8</v>
      </c>
      <c r="C280">
        <v>7.66</v>
      </c>
      <c r="D280" s="39"/>
      <c r="E280" s="39"/>
      <c r="F280" s="39"/>
      <c r="G280" s="39">
        <v>357</v>
      </c>
      <c r="H280" s="40">
        <f t="shared" si="178"/>
        <v>0.10800000000000001</v>
      </c>
      <c r="I280" s="41">
        <f t="shared" si="179"/>
        <v>7.66</v>
      </c>
      <c r="J280" s="39">
        <f t="shared" si="209"/>
        <v>654.00362628401774</v>
      </c>
      <c r="K280">
        <v>4.8000000000000001E-2</v>
      </c>
      <c r="L280">
        <v>7.92</v>
      </c>
      <c r="M280" s="29">
        <f t="shared" si="210"/>
        <v>6.4285714285714293E-2</v>
      </c>
      <c r="N280" s="29">
        <f t="shared" si="210"/>
        <v>5.7142857142857148E-2</v>
      </c>
      <c r="O280" s="29">
        <f t="shared" si="210"/>
        <v>4.9999999999999996E-2</v>
      </c>
      <c r="P280" s="29">
        <f t="shared" si="210"/>
        <v>4.2857142857142858E-2</v>
      </c>
      <c r="Q280" s="54">
        <v>0.108</v>
      </c>
      <c r="R280" s="54">
        <v>7.66</v>
      </c>
      <c r="S280" s="55">
        <f t="shared" si="180"/>
        <v>7.8684109561628972</v>
      </c>
      <c r="T280" s="55">
        <f t="shared" si="181"/>
        <v>7.8205394267145545</v>
      </c>
      <c r="U280" s="55">
        <f t="shared" si="182"/>
        <v>7.7666768250241152</v>
      </c>
      <c r="V280" s="55">
        <f t="shared" si="183"/>
        <v>7.7055410355352407</v>
      </c>
      <c r="W280" s="55">
        <f t="shared" si="184"/>
        <v>7.9234100888234931</v>
      </c>
      <c r="X280" s="41">
        <f t="shared" si="185"/>
        <v>7.9053601242613833</v>
      </c>
      <c r="Y280" s="41">
        <f t="shared" si="186"/>
        <v>7.8584057355771337</v>
      </c>
      <c r="Z280" s="41">
        <f t="shared" si="187"/>
        <v>7.8047305780983773</v>
      </c>
      <c r="AA280" s="41">
        <f t="shared" si="188"/>
        <v>7.7422268489551147</v>
      </c>
      <c r="AB280" s="30">
        <f t="shared" si="189"/>
        <v>-5.2003733000217768E-3</v>
      </c>
      <c r="AC280" s="30">
        <f t="shared" si="190"/>
        <v>5.9085340985692514E-2</v>
      </c>
      <c r="AD280" s="30">
        <f t="shared" si="191"/>
        <v>-7.310396359160037E-10</v>
      </c>
      <c r="AE280" s="30">
        <f t="shared" si="192"/>
        <v>-9.3313101179619606E-19</v>
      </c>
      <c r="AF280" s="30">
        <f t="shared" si="193"/>
        <v>1.3539076552724366E-8</v>
      </c>
      <c r="AG280" s="30">
        <f t="shared" si="194"/>
        <v>-4.7394063204606041E-3</v>
      </c>
      <c r="AH280" s="30">
        <f t="shared" si="195"/>
        <v>5.2403450822396544E-2</v>
      </c>
      <c r="AI280" s="30">
        <f t="shared" si="196"/>
        <v>-7.3044579541123871E-10</v>
      </c>
      <c r="AJ280" s="30">
        <f t="shared" si="197"/>
        <v>-9.3313101179619606E-19</v>
      </c>
      <c r="AK280" s="30">
        <f t="shared" si="198"/>
        <v>1.5116824575106661E-8</v>
      </c>
      <c r="AL280" s="30">
        <f t="shared" si="199"/>
        <v>-4.1723462681477249E-3</v>
      </c>
      <c r="AM280" s="30">
        <f t="shared" si="200"/>
        <v>4.5827653731852269E-2</v>
      </c>
      <c r="AN280" s="30">
        <f t="shared" si="201"/>
        <v>-7.2971528055306351E-10</v>
      </c>
      <c r="AO280" s="30">
        <f t="shared" si="202"/>
        <v>-9.3313101179619606E-19</v>
      </c>
      <c r="AP280" s="30">
        <f t="shared" si="203"/>
        <v>1.7112882758352943E-8</v>
      </c>
      <c r="AQ280" s="30">
        <f t="shared" si="205"/>
        <v>-3.4573931593853261E-3</v>
      </c>
      <c r="AR280" s="30">
        <f t="shared" si="206"/>
        <v>3.939974969775753E-2</v>
      </c>
      <c r="AS280" s="30">
        <f t="shared" si="207"/>
        <v>-7.2879424253121878E-10</v>
      </c>
      <c r="AT280" s="30">
        <f t="shared" si="208"/>
        <v>-9.3313101179619606E-19</v>
      </c>
      <c r="AU280" s="30">
        <f t="shared" si="204"/>
        <v>1.9699670605458745E-8</v>
      </c>
    </row>
    <row r="281" spans="1:47" x14ac:dyDescent="0.3">
      <c r="A281" s="39">
        <v>361.05416666666861</v>
      </c>
      <c r="B281">
        <v>10.9</v>
      </c>
      <c r="C281">
        <v>7.64</v>
      </c>
      <c r="D281" s="39">
        <v>490.2</v>
      </c>
      <c r="E281" s="39"/>
      <c r="F281" s="39"/>
      <c r="G281" s="39">
        <v>358</v>
      </c>
      <c r="H281" s="40">
        <f t="shared" si="178"/>
        <v>0.109</v>
      </c>
      <c r="I281" s="41">
        <f t="shared" si="179"/>
        <v>7.64</v>
      </c>
      <c r="J281" s="39">
        <f t="shared" si="209"/>
        <v>654.25050877593674</v>
      </c>
      <c r="K281">
        <v>4.9000000000000002E-2</v>
      </c>
      <c r="L281">
        <v>7.83</v>
      </c>
      <c r="M281" s="29">
        <f t="shared" si="210"/>
        <v>6.4285714285714293E-2</v>
      </c>
      <c r="N281" s="29">
        <f t="shared" si="210"/>
        <v>5.7142857142857148E-2</v>
      </c>
      <c r="O281" s="29">
        <f t="shared" si="210"/>
        <v>4.9999999999999996E-2</v>
      </c>
      <c r="P281" s="29">
        <f t="shared" si="210"/>
        <v>4.2857142857142858E-2</v>
      </c>
      <c r="Q281" s="54">
        <v>0.109</v>
      </c>
      <c r="R281" s="54">
        <v>7.64</v>
      </c>
      <c r="S281" s="55">
        <f t="shared" si="180"/>
        <v>7.8650129613631492</v>
      </c>
      <c r="T281" s="55">
        <f t="shared" si="181"/>
        <v>7.817167131558084</v>
      </c>
      <c r="U281" s="55">
        <f t="shared" si="182"/>
        <v>7.763348525413627</v>
      </c>
      <c r="V281" s="55">
        <f t="shared" si="183"/>
        <v>7.7022849452668689</v>
      </c>
      <c r="W281" s="55">
        <f t="shared" si="184"/>
        <v>7.9197616182439594</v>
      </c>
      <c r="X281" s="41">
        <f t="shared" si="185"/>
        <v>7.9016996942757158</v>
      </c>
      <c r="Y281" s="41">
        <f t="shared" si="186"/>
        <v>7.8547156986033313</v>
      </c>
      <c r="Z281" s="41">
        <f t="shared" si="187"/>
        <v>7.8010092903011783</v>
      </c>
      <c r="AA281" s="41">
        <f t="shared" si="188"/>
        <v>7.7384725085273427</v>
      </c>
      <c r="AB281" s="30">
        <f t="shared" si="189"/>
        <v>-5.1655988193751038E-3</v>
      </c>
      <c r="AC281" s="30">
        <f t="shared" si="190"/>
        <v>5.912011546633919E-2</v>
      </c>
      <c r="AD281" s="30">
        <f t="shared" si="191"/>
        <v>-7.3770169194156343E-10</v>
      </c>
      <c r="AE281" s="30">
        <f t="shared" si="192"/>
        <v>-9.4177111375727196E-19</v>
      </c>
      <c r="AF281" s="30">
        <f t="shared" si="193"/>
        <v>1.3645424117020302E-8</v>
      </c>
      <c r="AG281" s="30">
        <f t="shared" si="194"/>
        <v>-4.7018005686877739E-3</v>
      </c>
      <c r="AH281" s="30">
        <f t="shared" si="195"/>
        <v>5.2441056574169372E-2</v>
      </c>
      <c r="AI281" s="30">
        <f t="shared" si="196"/>
        <v>-7.3710420405303938E-10</v>
      </c>
      <c r="AJ281" s="30">
        <f t="shared" si="197"/>
        <v>-9.4177111375727196E-19</v>
      </c>
      <c r="AK281" s="30">
        <f t="shared" si="198"/>
        <v>1.5234663583531372E-8</v>
      </c>
      <c r="AL281" s="30">
        <f t="shared" si="199"/>
        <v>-4.1314289873825979E-3</v>
      </c>
      <c r="AM281" s="30">
        <f t="shared" si="200"/>
        <v>4.5868571012617397E-2</v>
      </c>
      <c r="AN281" s="30">
        <f t="shared" si="201"/>
        <v>-7.363694231191245E-10</v>
      </c>
      <c r="AO281" s="30">
        <f t="shared" si="202"/>
        <v>-9.4177111375727196E-19</v>
      </c>
      <c r="AP281" s="30">
        <f t="shared" si="203"/>
        <v>1.7244534464107398E-8</v>
      </c>
      <c r="AQ281" s="30">
        <f t="shared" si="205"/>
        <v>-3.4125754731961569E-3</v>
      </c>
      <c r="AR281" s="30">
        <f t="shared" si="206"/>
        <v>3.9444567383946701E-2</v>
      </c>
      <c r="AS281" s="30">
        <f t="shared" si="207"/>
        <v>-7.3544336040174081E-10</v>
      </c>
      <c r="AT281" s="30">
        <f t="shared" si="208"/>
        <v>-9.4177111375727196E-19</v>
      </c>
      <c r="AU281" s="30">
        <f t="shared" si="204"/>
        <v>1.9847922465784508E-8</v>
      </c>
    </row>
    <row r="282" spans="1:47" x14ac:dyDescent="0.3">
      <c r="A282" s="39">
        <v>362.06180555555329</v>
      </c>
      <c r="B282">
        <v>10.4</v>
      </c>
      <c r="C282">
        <v>7.63</v>
      </c>
      <c r="D282" s="39"/>
      <c r="E282" s="39"/>
      <c r="F282" s="39"/>
      <c r="G282" s="39">
        <v>359</v>
      </c>
      <c r="H282" s="40">
        <f t="shared" si="178"/>
        <v>0.10400000000000001</v>
      </c>
      <c r="I282" s="41">
        <f t="shared" si="179"/>
        <v>7.63</v>
      </c>
      <c r="J282" s="39">
        <f t="shared" si="209"/>
        <v>654.49739126785585</v>
      </c>
      <c r="K282">
        <v>4.9000000000000002E-2</v>
      </c>
      <c r="L282">
        <v>7.86</v>
      </c>
      <c r="M282" s="29">
        <f t="shared" si="210"/>
        <v>6.4285714285714293E-2</v>
      </c>
      <c r="N282" s="29">
        <f t="shared" si="210"/>
        <v>5.7142857142857148E-2</v>
      </c>
      <c r="O282" s="29">
        <f t="shared" si="210"/>
        <v>4.9999999999999996E-2</v>
      </c>
      <c r="P282" s="29">
        <f t="shared" si="210"/>
        <v>4.2857142857142858E-2</v>
      </c>
      <c r="Q282" s="54">
        <v>0.104</v>
      </c>
      <c r="R282" s="54">
        <v>7.63</v>
      </c>
      <c r="S282" s="55">
        <f t="shared" si="180"/>
        <v>7.8823137053274976</v>
      </c>
      <c r="T282" s="55">
        <f t="shared" si="181"/>
        <v>7.8343406313809076</v>
      </c>
      <c r="U282" s="55">
        <f t="shared" si="182"/>
        <v>7.7803019040916084</v>
      </c>
      <c r="V282" s="55">
        <f t="shared" si="183"/>
        <v>7.7188744317102946</v>
      </c>
      <c r="W282" s="55">
        <f t="shared" si="184"/>
        <v>7.9383240983110044</v>
      </c>
      <c r="X282" s="41">
        <f t="shared" si="185"/>
        <v>7.9203237059046714</v>
      </c>
      <c r="Y282" s="41">
        <f t="shared" si="186"/>
        <v>7.8734921145117704</v>
      </c>
      <c r="Z282" s="41">
        <f t="shared" si="187"/>
        <v>7.819946690483925</v>
      </c>
      <c r="AA282" s="41">
        <f t="shared" si="188"/>
        <v>7.7575803095686835</v>
      </c>
      <c r="AB282" s="30">
        <f t="shared" si="189"/>
        <v>-5.3405094282753069E-3</v>
      </c>
      <c r="AC282" s="30">
        <f t="shared" si="190"/>
        <v>5.8945204857438989E-2</v>
      </c>
      <c r="AD282" s="30">
        <f t="shared" si="191"/>
        <v>-7.0439274928175001E-10</v>
      </c>
      <c r="AE282" s="30">
        <f t="shared" si="192"/>
        <v>-8.9857060395189246E-19</v>
      </c>
      <c r="AF282" s="30">
        <f t="shared" si="193"/>
        <v>1.3112523957008348E-8</v>
      </c>
      <c r="AG282" s="30">
        <f t="shared" si="194"/>
        <v>-4.8910533327247499E-3</v>
      </c>
      <c r="AH282" s="30">
        <f t="shared" si="195"/>
        <v>5.2251803810132398E-2</v>
      </c>
      <c r="AI282" s="30">
        <f t="shared" si="196"/>
        <v>-7.0381373766815127E-10</v>
      </c>
      <c r="AJ282" s="30">
        <f t="shared" si="197"/>
        <v>-8.9857060395189246E-19</v>
      </c>
      <c r="AK282" s="30">
        <f t="shared" si="198"/>
        <v>1.4643988144708336E-8</v>
      </c>
      <c r="AL282" s="30">
        <f t="shared" si="199"/>
        <v>-4.3374859239676744E-3</v>
      </c>
      <c r="AM282" s="30">
        <f t="shared" si="200"/>
        <v>4.5662514076032321E-2</v>
      </c>
      <c r="AN282" s="30">
        <f t="shared" si="201"/>
        <v>-7.0310060470198801E-10</v>
      </c>
      <c r="AO282" s="30">
        <f t="shared" si="202"/>
        <v>-8.9857060395189246E-19</v>
      </c>
      <c r="AP282" s="30">
        <f t="shared" si="203"/>
        <v>1.6584336301364035E-8</v>
      </c>
      <c r="AQ282" s="30">
        <f t="shared" si="205"/>
        <v>-3.6384702759129188E-3</v>
      </c>
      <c r="AR282" s="30">
        <f t="shared" si="206"/>
        <v>3.9218672581229935E-2</v>
      </c>
      <c r="AS282" s="30">
        <f t="shared" si="207"/>
        <v>-7.0220009810675495E-10</v>
      </c>
      <c r="AT282" s="30">
        <f t="shared" si="208"/>
        <v>-8.9857060395189246E-19</v>
      </c>
      <c r="AU282" s="30">
        <f t="shared" si="204"/>
        <v>1.91040553746903E-8</v>
      </c>
    </row>
    <row r="283" spans="1:47" x14ac:dyDescent="0.3">
      <c r="A283" s="39">
        <v>363.05694444444089</v>
      </c>
      <c r="B283">
        <v>9.6999999999999993</v>
      </c>
      <c r="C283">
        <v>7.65</v>
      </c>
      <c r="D283" s="39"/>
      <c r="E283" s="39"/>
      <c r="F283" s="39"/>
      <c r="G283" s="39">
        <v>360</v>
      </c>
      <c r="H283" s="40">
        <f t="shared" si="178"/>
        <v>9.6999999999999989E-2</v>
      </c>
      <c r="I283" s="41">
        <f t="shared" si="179"/>
        <v>7.65</v>
      </c>
      <c r="J283" s="39">
        <f t="shared" si="209"/>
        <v>654.74427375977496</v>
      </c>
      <c r="K283">
        <v>4.2000000000000003E-2</v>
      </c>
      <c r="L283">
        <v>7.92</v>
      </c>
      <c r="M283" s="29">
        <f t="shared" si="210"/>
        <v>6.4285714285714293E-2</v>
      </c>
      <c r="N283" s="29">
        <f t="shared" si="210"/>
        <v>5.7142857142857148E-2</v>
      </c>
      <c r="O283" s="29">
        <f t="shared" si="210"/>
        <v>4.9999999999999996E-2</v>
      </c>
      <c r="P283" s="29">
        <f t="shared" si="210"/>
        <v>4.2857142857142858E-2</v>
      </c>
      <c r="Q283" s="54">
        <v>9.7000000000000003E-2</v>
      </c>
      <c r="R283" s="54">
        <v>7.65</v>
      </c>
      <c r="S283" s="55">
        <f t="shared" si="180"/>
        <v>7.9079314144068622</v>
      </c>
      <c r="T283" s="55">
        <f t="shared" si="181"/>
        <v>7.8597867093757339</v>
      </c>
      <c r="U283" s="55">
        <f t="shared" si="182"/>
        <v>7.8054403418728198</v>
      </c>
      <c r="V283" s="55">
        <f t="shared" si="183"/>
        <v>7.7434922073520553</v>
      </c>
      <c r="W283" s="55">
        <f t="shared" si="184"/>
        <v>7.9657489652427609</v>
      </c>
      <c r="X283" s="41">
        <f t="shared" si="185"/>
        <v>7.9478426222344538</v>
      </c>
      <c r="Y283" s="41">
        <f t="shared" si="186"/>
        <v>7.9012443365453029</v>
      </c>
      <c r="Z283" s="41">
        <f t="shared" si="187"/>
        <v>7.847945919429808</v>
      </c>
      <c r="AA283" s="41">
        <f t="shared" si="188"/>
        <v>7.7858416427263606</v>
      </c>
      <c r="AB283" s="30">
        <f t="shared" si="189"/>
        <v>-5.5898367672357783E-3</v>
      </c>
      <c r="AC283" s="30">
        <f t="shared" si="190"/>
        <v>5.8695877518478518E-2</v>
      </c>
      <c r="AD283" s="30">
        <f t="shared" si="191"/>
        <v>-6.5776596547174897E-10</v>
      </c>
      <c r="AE283" s="30">
        <f t="shared" si="192"/>
        <v>-8.3808989022436126E-19</v>
      </c>
      <c r="AF283" s="30">
        <f t="shared" si="193"/>
        <v>1.2361426348232244E-8</v>
      </c>
      <c r="AG283" s="30">
        <f t="shared" si="194"/>
        <v>-5.1612592403516575E-3</v>
      </c>
      <c r="AH283" s="30">
        <f t="shared" si="195"/>
        <v>5.1981597902505491E-2</v>
      </c>
      <c r="AI283" s="30">
        <f t="shared" si="196"/>
        <v>-6.5721385066487478E-10</v>
      </c>
      <c r="AJ283" s="30">
        <f t="shared" si="197"/>
        <v>-8.3808989022436126E-19</v>
      </c>
      <c r="AK283" s="30">
        <f t="shared" si="198"/>
        <v>1.3810623651639625E-8</v>
      </c>
      <c r="AL283" s="30">
        <f t="shared" si="199"/>
        <v>-4.6322818585854512E-3</v>
      </c>
      <c r="AM283" s="30">
        <f t="shared" si="200"/>
        <v>4.5367718141414548E-2</v>
      </c>
      <c r="AN283" s="30">
        <f t="shared" si="201"/>
        <v>-6.5653239578995865E-10</v>
      </c>
      <c r="AO283" s="30">
        <f t="shared" si="202"/>
        <v>-8.3808989022436126E-19</v>
      </c>
      <c r="AP283" s="30">
        <f t="shared" si="203"/>
        <v>1.5651633076774231E-8</v>
      </c>
      <c r="AQ283" s="30">
        <f t="shared" si="205"/>
        <v>-3.9624946490031373E-3</v>
      </c>
      <c r="AR283" s="30">
        <f t="shared" si="206"/>
        <v>3.8894648208139718E-2</v>
      </c>
      <c r="AS283" s="30">
        <f t="shared" si="207"/>
        <v>-6.5566954271748445E-10</v>
      </c>
      <c r="AT283" s="30">
        <f t="shared" si="208"/>
        <v>-8.3808989022436126E-19</v>
      </c>
      <c r="AU283" s="30">
        <f t="shared" si="204"/>
        <v>1.8051271266612068E-8</v>
      </c>
    </row>
    <row r="284" spans="1:47" x14ac:dyDescent="0.3">
      <c r="A284" s="39">
        <v>364.06111111111386</v>
      </c>
      <c r="B284">
        <v>9.9</v>
      </c>
      <c r="C284">
        <v>7.68</v>
      </c>
      <c r="D284" s="39"/>
      <c r="E284" s="39"/>
      <c r="F284" s="39"/>
      <c r="G284" s="39">
        <v>361</v>
      </c>
      <c r="H284" s="40">
        <f t="shared" si="178"/>
        <v>9.9000000000000005E-2</v>
      </c>
      <c r="I284" s="41">
        <f t="shared" si="179"/>
        <v>7.68</v>
      </c>
      <c r="J284" s="39">
        <f t="shared" si="209"/>
        <v>654.99115625169406</v>
      </c>
      <c r="K284">
        <v>3.6999999999999998E-2</v>
      </c>
      <c r="L284">
        <v>8</v>
      </c>
      <c r="M284" s="29">
        <f t="shared" si="210"/>
        <v>6.4285714285714293E-2</v>
      </c>
      <c r="N284" s="29">
        <f t="shared" si="210"/>
        <v>5.7142857142857148E-2</v>
      </c>
      <c r="O284" s="29">
        <f t="shared" si="210"/>
        <v>4.9999999999999996E-2</v>
      </c>
      <c r="P284" s="29">
        <f t="shared" si="210"/>
        <v>4.2857142857142858E-2</v>
      </c>
      <c r="Q284" s="54">
        <v>9.9000000000000005E-2</v>
      </c>
      <c r="R284" s="54">
        <v>7.68</v>
      </c>
      <c r="S284" s="55">
        <f t="shared" si="180"/>
        <v>7.9004352707195098</v>
      </c>
      <c r="T284" s="55">
        <f t="shared" si="181"/>
        <v>7.8523386820126637</v>
      </c>
      <c r="U284" s="55">
        <f t="shared" si="182"/>
        <v>7.7980800139435855</v>
      </c>
      <c r="V284" s="55">
        <f t="shared" si="183"/>
        <v>7.7362818828792665</v>
      </c>
      <c r="W284" s="55">
        <f t="shared" si="184"/>
        <v>7.957731477052584</v>
      </c>
      <c r="X284" s="41">
        <f t="shared" si="185"/>
        <v>7.9397972499057126</v>
      </c>
      <c r="Y284" s="41">
        <f t="shared" si="186"/>
        <v>7.8931297476263484</v>
      </c>
      <c r="Z284" s="41">
        <f t="shared" si="187"/>
        <v>7.8397579777631803</v>
      </c>
      <c r="AA284" s="41">
        <f t="shared" si="188"/>
        <v>7.7775757830852585</v>
      </c>
      <c r="AB284" s="30">
        <f t="shared" si="189"/>
        <v>-5.5180600437122118E-3</v>
      </c>
      <c r="AC284" s="30">
        <f t="shared" si="190"/>
        <v>5.8767654242002081E-2</v>
      </c>
      <c r="AD284" s="30">
        <f t="shared" si="191"/>
        <v>-6.7108720760917401E-10</v>
      </c>
      <c r="AE284" s="30">
        <f t="shared" si="192"/>
        <v>-8.5537009414651306E-19</v>
      </c>
      <c r="AF284" s="30">
        <f t="shared" si="193"/>
        <v>1.2576642885661062E-8</v>
      </c>
      <c r="AG284" s="30">
        <f t="shared" si="194"/>
        <v>-5.08341991684983E-3</v>
      </c>
      <c r="AH284" s="30">
        <f t="shared" si="195"/>
        <v>5.2059437226007317E-2</v>
      </c>
      <c r="AI284" s="30">
        <f t="shared" si="196"/>
        <v>-6.7052728266059567E-10</v>
      </c>
      <c r="AJ284" s="30">
        <f t="shared" si="197"/>
        <v>-8.5537009414651306E-19</v>
      </c>
      <c r="AK284" s="30">
        <f t="shared" si="198"/>
        <v>1.4049514536261395E-8</v>
      </c>
      <c r="AL284" s="30">
        <f t="shared" si="199"/>
        <v>-4.5472869539771275E-3</v>
      </c>
      <c r="AM284" s="30">
        <f t="shared" si="200"/>
        <v>4.5452713046022872E-2</v>
      </c>
      <c r="AN284" s="30">
        <f t="shared" si="201"/>
        <v>-6.6983660961152696E-10</v>
      </c>
      <c r="AO284" s="30">
        <f t="shared" si="202"/>
        <v>-8.5537009414651306E-19</v>
      </c>
      <c r="AP284" s="30">
        <f t="shared" si="203"/>
        <v>1.5919154072661528E-8</v>
      </c>
      <c r="AQ284" s="30">
        <f t="shared" si="205"/>
        <v>-3.8689705338364739E-3</v>
      </c>
      <c r="AR284" s="30">
        <f t="shared" si="206"/>
        <v>3.8988172323306383E-2</v>
      </c>
      <c r="AS284" s="30">
        <f t="shared" si="207"/>
        <v>-6.689627687873747E-10</v>
      </c>
      <c r="AT284" s="30">
        <f t="shared" si="208"/>
        <v>-8.5537009414651306E-19</v>
      </c>
      <c r="AU284" s="30">
        <f t="shared" si="204"/>
        <v>1.8353467077907409E-8</v>
      </c>
    </row>
    <row r="285" spans="1:47" x14ac:dyDescent="0.3">
      <c r="A285" s="39">
        <v>365.06111111111386</v>
      </c>
      <c r="B285">
        <v>9.6999999999999993</v>
      </c>
      <c r="C285">
        <v>7.71</v>
      </c>
      <c r="D285" s="39"/>
      <c r="E285" s="39"/>
      <c r="F285" s="39"/>
      <c r="G285" s="39">
        <v>362</v>
      </c>
      <c r="H285" s="40">
        <f t="shared" si="178"/>
        <v>9.6999999999999989E-2</v>
      </c>
      <c r="I285" s="41">
        <f t="shared" si="179"/>
        <v>7.71</v>
      </c>
      <c r="J285" s="39">
        <f t="shared" si="209"/>
        <v>655.23803874361306</v>
      </c>
      <c r="K285">
        <v>3.4000000000000002E-2</v>
      </c>
      <c r="L285">
        <v>7.95</v>
      </c>
      <c r="M285" s="29">
        <f t="shared" si="210"/>
        <v>6.4285714285714293E-2</v>
      </c>
      <c r="N285" s="29">
        <f t="shared" si="210"/>
        <v>5.7142857142857148E-2</v>
      </c>
      <c r="O285" s="29">
        <f t="shared" si="210"/>
        <v>4.9999999999999996E-2</v>
      </c>
      <c r="P285" s="29">
        <f t="shared" si="210"/>
        <v>4.2857142857142858E-2</v>
      </c>
      <c r="Q285" s="54">
        <v>9.7000000000000003E-2</v>
      </c>
      <c r="R285" s="54">
        <v>7.71</v>
      </c>
      <c r="S285" s="55">
        <f t="shared" si="180"/>
        <v>7.9079314144068622</v>
      </c>
      <c r="T285" s="55">
        <f t="shared" si="181"/>
        <v>7.8597867093757339</v>
      </c>
      <c r="U285" s="55">
        <f t="shared" si="182"/>
        <v>7.8054403418728198</v>
      </c>
      <c r="V285" s="55">
        <f t="shared" si="183"/>
        <v>7.7434922073520553</v>
      </c>
      <c r="W285" s="55">
        <f t="shared" si="184"/>
        <v>7.9657489652427609</v>
      </c>
      <c r="X285" s="41">
        <f t="shared" si="185"/>
        <v>7.9478426222344538</v>
      </c>
      <c r="Y285" s="41">
        <f t="shared" si="186"/>
        <v>7.9012443365453029</v>
      </c>
      <c r="Z285" s="41">
        <f t="shared" si="187"/>
        <v>7.847945919429808</v>
      </c>
      <c r="AA285" s="41">
        <f t="shared" si="188"/>
        <v>7.7858416427263606</v>
      </c>
      <c r="AB285" s="30">
        <f t="shared" si="189"/>
        <v>-5.5898367672357783E-3</v>
      </c>
      <c r="AC285" s="30">
        <f t="shared" si="190"/>
        <v>5.8695877518478518E-2</v>
      </c>
      <c r="AD285" s="30">
        <f t="shared" si="191"/>
        <v>-6.5776596547174897E-10</v>
      </c>
      <c r="AE285" s="30">
        <f t="shared" si="192"/>
        <v>-8.3808989022436126E-19</v>
      </c>
      <c r="AF285" s="30">
        <f t="shared" si="193"/>
        <v>1.2361426348232244E-8</v>
      </c>
      <c r="AG285" s="30">
        <f t="shared" si="194"/>
        <v>-5.1612592403516575E-3</v>
      </c>
      <c r="AH285" s="30">
        <f t="shared" si="195"/>
        <v>5.1981597902505491E-2</v>
      </c>
      <c r="AI285" s="30">
        <f t="shared" si="196"/>
        <v>-6.5721385066487478E-10</v>
      </c>
      <c r="AJ285" s="30">
        <f t="shared" si="197"/>
        <v>-8.3808989022436126E-19</v>
      </c>
      <c r="AK285" s="30">
        <f t="shared" si="198"/>
        <v>1.3810623651639625E-8</v>
      </c>
      <c r="AL285" s="30">
        <f t="shared" si="199"/>
        <v>-4.6322818585854512E-3</v>
      </c>
      <c r="AM285" s="30">
        <f t="shared" si="200"/>
        <v>4.5367718141414548E-2</v>
      </c>
      <c r="AN285" s="30">
        <f t="shared" si="201"/>
        <v>-6.5653239578995865E-10</v>
      </c>
      <c r="AO285" s="30">
        <f t="shared" si="202"/>
        <v>-8.3808989022436126E-19</v>
      </c>
      <c r="AP285" s="30">
        <f t="shared" si="203"/>
        <v>1.5651633076774231E-8</v>
      </c>
      <c r="AQ285" s="30">
        <f t="shared" si="205"/>
        <v>-3.9624946490031373E-3</v>
      </c>
      <c r="AR285" s="30">
        <f t="shared" si="206"/>
        <v>3.8894648208139718E-2</v>
      </c>
      <c r="AS285" s="30">
        <f t="shared" si="207"/>
        <v>-6.5566954271748445E-10</v>
      </c>
      <c r="AT285" s="30">
        <f t="shared" si="208"/>
        <v>-8.3808989022436126E-19</v>
      </c>
      <c r="AU285" s="30">
        <f t="shared" si="204"/>
        <v>1.8051271266612068E-8</v>
      </c>
    </row>
    <row r="286" spans="1:47" x14ac:dyDescent="0.3">
      <c r="A286" s="39">
        <v>366.05972222222044</v>
      </c>
      <c r="B286">
        <v>9.6999999999999993</v>
      </c>
      <c r="C286">
        <v>7.73</v>
      </c>
      <c r="D286" s="39"/>
      <c r="E286" s="39"/>
      <c r="F286" s="39"/>
      <c r="G286" s="39">
        <v>363</v>
      </c>
      <c r="H286" s="40">
        <f t="shared" si="178"/>
        <v>9.6999999999999989E-2</v>
      </c>
      <c r="I286" s="41">
        <f t="shared" si="179"/>
        <v>7.73</v>
      </c>
      <c r="J286" s="39">
        <f t="shared" si="209"/>
        <v>655.48492123553217</v>
      </c>
      <c r="K286">
        <v>3.6999999999999998E-2</v>
      </c>
      <c r="L286">
        <v>7.98</v>
      </c>
      <c r="M286" s="29">
        <f t="shared" si="210"/>
        <v>6.4285714285714293E-2</v>
      </c>
      <c r="N286" s="29">
        <f t="shared" si="210"/>
        <v>5.7142857142857148E-2</v>
      </c>
      <c r="O286" s="29">
        <f t="shared" si="210"/>
        <v>4.9999999999999996E-2</v>
      </c>
      <c r="P286" s="29">
        <f t="shared" si="210"/>
        <v>4.2857142857142858E-2</v>
      </c>
      <c r="Q286" s="54">
        <v>9.7000000000000003E-2</v>
      </c>
      <c r="R286" s="54">
        <v>7.73</v>
      </c>
      <c r="S286" s="55">
        <f t="shared" si="180"/>
        <v>7.9079314144068622</v>
      </c>
      <c r="T286" s="55">
        <f t="shared" si="181"/>
        <v>7.8597867093757339</v>
      </c>
      <c r="U286" s="55">
        <f t="shared" si="182"/>
        <v>7.8054403418728198</v>
      </c>
      <c r="V286" s="55">
        <f t="shared" si="183"/>
        <v>7.7434922073520553</v>
      </c>
      <c r="W286" s="55">
        <f t="shared" si="184"/>
        <v>7.9657489652427609</v>
      </c>
      <c r="X286" s="41">
        <f t="shared" si="185"/>
        <v>7.9478426222344538</v>
      </c>
      <c r="Y286" s="41">
        <f t="shared" si="186"/>
        <v>7.9012443365453029</v>
      </c>
      <c r="Z286" s="41">
        <f t="shared" si="187"/>
        <v>7.847945919429808</v>
      </c>
      <c r="AA286" s="41">
        <f t="shared" si="188"/>
        <v>7.7858416427263606</v>
      </c>
      <c r="AB286" s="30">
        <f t="shared" si="189"/>
        <v>-5.5898367672357783E-3</v>
      </c>
      <c r="AC286" s="30">
        <f t="shared" si="190"/>
        <v>5.8695877518478518E-2</v>
      </c>
      <c r="AD286" s="30">
        <f t="shared" si="191"/>
        <v>-6.5776596547174897E-10</v>
      </c>
      <c r="AE286" s="30">
        <f t="shared" si="192"/>
        <v>-8.3808989022436126E-19</v>
      </c>
      <c r="AF286" s="30">
        <f t="shared" si="193"/>
        <v>1.2361426348232244E-8</v>
      </c>
      <c r="AG286" s="30">
        <f t="shared" si="194"/>
        <v>-5.1612592403516575E-3</v>
      </c>
      <c r="AH286" s="30">
        <f t="shared" si="195"/>
        <v>5.1981597902505491E-2</v>
      </c>
      <c r="AI286" s="30">
        <f t="shared" si="196"/>
        <v>-6.5721385066487478E-10</v>
      </c>
      <c r="AJ286" s="30">
        <f t="shared" si="197"/>
        <v>-8.3808989022436126E-19</v>
      </c>
      <c r="AK286" s="30">
        <f t="shared" si="198"/>
        <v>1.3810623651639625E-8</v>
      </c>
      <c r="AL286" s="30">
        <f t="shared" si="199"/>
        <v>-4.6322818585854512E-3</v>
      </c>
      <c r="AM286" s="30">
        <f t="shared" si="200"/>
        <v>4.5367718141414548E-2</v>
      </c>
      <c r="AN286" s="30">
        <f t="shared" si="201"/>
        <v>-6.5653239578995865E-10</v>
      </c>
      <c r="AO286" s="30">
        <f t="shared" si="202"/>
        <v>-8.3808989022436126E-19</v>
      </c>
      <c r="AP286" s="30">
        <f t="shared" si="203"/>
        <v>1.5651633076774231E-8</v>
      </c>
      <c r="AQ286" s="30">
        <f t="shared" si="205"/>
        <v>-3.9624946490031373E-3</v>
      </c>
      <c r="AR286" s="30">
        <f t="shared" si="206"/>
        <v>3.8894648208139718E-2</v>
      </c>
      <c r="AS286" s="30">
        <f t="shared" si="207"/>
        <v>-6.5566954271748445E-10</v>
      </c>
      <c r="AT286" s="30">
        <f t="shared" si="208"/>
        <v>-8.3808989022436126E-19</v>
      </c>
      <c r="AU286" s="30">
        <f t="shared" si="204"/>
        <v>1.8051271266612068E-8</v>
      </c>
    </row>
    <row r="287" spans="1:47" x14ac:dyDescent="0.3">
      <c r="A287" s="39">
        <v>367.06111111111386</v>
      </c>
      <c r="B287">
        <v>9.3000000000000007</v>
      </c>
      <c r="C287">
        <v>7.72</v>
      </c>
      <c r="D287" s="39"/>
      <c r="E287" s="39"/>
      <c r="F287" s="39"/>
      <c r="G287" s="39">
        <v>364</v>
      </c>
      <c r="H287" s="40">
        <f t="shared" si="178"/>
        <v>9.3000000000000013E-2</v>
      </c>
      <c r="I287" s="41">
        <f t="shared" si="179"/>
        <v>7.72</v>
      </c>
      <c r="J287" s="39">
        <f t="shared" si="209"/>
        <v>655.73180372745128</v>
      </c>
      <c r="K287">
        <v>0.13500000000000001</v>
      </c>
      <c r="L287">
        <v>7.52</v>
      </c>
      <c r="M287" s="29">
        <f t="shared" si="210"/>
        <v>6.4285714285714293E-2</v>
      </c>
      <c r="N287" s="29">
        <f t="shared" si="210"/>
        <v>5.7142857142857148E-2</v>
      </c>
      <c r="O287" s="29">
        <f t="shared" si="210"/>
        <v>4.9999999999999996E-2</v>
      </c>
      <c r="P287" s="29">
        <f t="shared" si="210"/>
        <v>4.2857142857142858E-2</v>
      </c>
      <c r="Q287" s="54">
        <v>9.2999999999999999E-2</v>
      </c>
      <c r="R287" s="54">
        <v>7.72</v>
      </c>
      <c r="S287" s="55">
        <f t="shared" si="180"/>
        <v>7.9233791405187466</v>
      </c>
      <c r="T287" s="55">
        <f t="shared" si="181"/>
        <v>7.8751408598837891</v>
      </c>
      <c r="U287" s="55">
        <f t="shared" si="182"/>
        <v>7.8206199894800781</v>
      </c>
      <c r="V287" s="55">
        <f t="shared" si="183"/>
        <v>7.7583691741517704</v>
      </c>
      <c r="W287" s="55">
        <f t="shared" si="184"/>
        <v>7.9822519083940353</v>
      </c>
      <c r="X287" s="41">
        <f t="shared" si="185"/>
        <v>7.9644039786969802</v>
      </c>
      <c r="Y287" s="41">
        <f t="shared" si="186"/>
        <v>7.9179508148629365</v>
      </c>
      <c r="Z287" s="41">
        <f t="shared" si="187"/>
        <v>7.8648063862431998</v>
      </c>
      <c r="AA287" s="41">
        <f t="shared" si="188"/>
        <v>7.8028659060484822</v>
      </c>
      <c r="AB287" s="30">
        <f t="shared" si="189"/>
        <v>-5.7347158589044298E-3</v>
      </c>
      <c r="AC287" s="30">
        <f t="shared" si="190"/>
        <v>5.8550998426809865E-2</v>
      </c>
      <c r="AD287" s="30">
        <f t="shared" si="191"/>
        <v>-6.3112518895798853E-10</v>
      </c>
      <c r="AE287" s="30">
        <f t="shared" si="192"/>
        <v>-8.0352948238005775E-19</v>
      </c>
      <c r="AF287" s="30">
        <f t="shared" si="193"/>
        <v>1.19294620375857E-8</v>
      </c>
      <c r="AG287" s="30">
        <f t="shared" si="194"/>
        <v>-5.3185027653189507E-3</v>
      </c>
      <c r="AH287" s="30">
        <f t="shared" si="195"/>
        <v>5.1824354377538198E-2</v>
      </c>
      <c r="AI287" s="30">
        <f t="shared" si="196"/>
        <v>-6.3058900262676827E-10</v>
      </c>
      <c r="AJ287" s="30">
        <f t="shared" si="197"/>
        <v>-8.0352948238005775E-19</v>
      </c>
      <c r="AK287" s="30">
        <f t="shared" si="198"/>
        <v>1.3330889854642565E-8</v>
      </c>
      <c r="AL287" s="30">
        <f t="shared" si="199"/>
        <v>-4.8041568493953548E-3</v>
      </c>
      <c r="AM287" s="30">
        <f t="shared" si="200"/>
        <v>4.5195843150604639E-2</v>
      </c>
      <c r="AN287" s="30">
        <f t="shared" si="201"/>
        <v>-6.2992639673116451E-10</v>
      </c>
      <c r="AO287" s="30">
        <f t="shared" si="202"/>
        <v>-8.0352948238005775E-19</v>
      </c>
      <c r="AP287" s="30">
        <f t="shared" si="203"/>
        <v>1.5114020624575535E-8</v>
      </c>
      <c r="AQ287" s="30">
        <f t="shared" si="205"/>
        <v>-4.1518694108880708E-3</v>
      </c>
      <c r="AR287" s="30">
        <f t="shared" si="206"/>
        <v>3.8705273446254788E-2</v>
      </c>
      <c r="AS287" s="30">
        <f t="shared" si="207"/>
        <v>-6.2908608773093243E-10</v>
      </c>
      <c r="AT287" s="30">
        <f t="shared" si="208"/>
        <v>-8.0352948238005775E-19</v>
      </c>
      <c r="AU287" s="30">
        <f t="shared" si="204"/>
        <v>1.7443387388283871E-8</v>
      </c>
    </row>
    <row r="288" spans="1:47" x14ac:dyDescent="0.3">
      <c r="A288" s="39">
        <v>368.04861111110949</v>
      </c>
      <c r="B288">
        <v>8.6</v>
      </c>
      <c r="C288">
        <v>7.73</v>
      </c>
      <c r="D288" s="39"/>
      <c r="E288" s="39"/>
      <c r="F288" s="39"/>
      <c r="G288" s="39">
        <v>365</v>
      </c>
      <c r="H288" s="40">
        <f t="shared" si="178"/>
        <v>8.5999999999999993E-2</v>
      </c>
      <c r="I288" s="41">
        <f t="shared" si="179"/>
        <v>7.73</v>
      </c>
      <c r="J288" s="39">
        <f t="shared" si="209"/>
        <v>655.97868621937039</v>
      </c>
      <c r="K288">
        <v>0.108</v>
      </c>
      <c r="L288">
        <v>7.68</v>
      </c>
      <c r="M288" s="29">
        <f t="shared" si="210"/>
        <v>6.4285714285714293E-2</v>
      </c>
      <c r="N288" s="29">
        <f t="shared" si="210"/>
        <v>5.7142857142857148E-2</v>
      </c>
      <c r="O288" s="29">
        <f t="shared" si="210"/>
        <v>4.9999999999999996E-2</v>
      </c>
      <c r="P288" s="29">
        <f t="shared" si="210"/>
        <v>4.2857142857142858E-2</v>
      </c>
      <c r="Q288" s="54">
        <v>8.5999999999999993E-2</v>
      </c>
      <c r="R288" s="54">
        <v>7.73</v>
      </c>
      <c r="S288" s="55">
        <f t="shared" si="180"/>
        <v>7.9520088724173696</v>
      </c>
      <c r="T288" s="55">
        <f t="shared" si="181"/>
        <v>7.90361736576605</v>
      </c>
      <c r="U288" s="55">
        <f t="shared" si="182"/>
        <v>7.8487959302784382</v>
      </c>
      <c r="V288" s="55">
        <f t="shared" si="183"/>
        <v>7.7860083687280284</v>
      </c>
      <c r="W288" s="55">
        <f t="shared" si="184"/>
        <v>8.012770665198051</v>
      </c>
      <c r="X288" s="41">
        <f t="shared" si="185"/>
        <v>7.9950343829005766</v>
      </c>
      <c r="Y288" s="41">
        <f t="shared" si="186"/>
        <v>7.9488590558517345</v>
      </c>
      <c r="Z288" s="41">
        <f t="shared" si="187"/>
        <v>7.8960101711987107</v>
      </c>
      <c r="AA288" s="41">
        <f t="shared" si="188"/>
        <v>7.8343849071640506</v>
      </c>
      <c r="AB288" s="30">
        <f t="shared" si="189"/>
        <v>-5.9926250935241855E-3</v>
      </c>
      <c r="AC288" s="30">
        <f t="shared" si="190"/>
        <v>5.829308919219011E-2</v>
      </c>
      <c r="AD288" s="30">
        <f t="shared" si="191"/>
        <v>-5.8450946077122324E-10</v>
      </c>
      <c r="AE288" s="30">
        <f t="shared" si="192"/>
        <v>-7.4304876865252655E-19</v>
      </c>
      <c r="AF288" s="30">
        <f t="shared" si="193"/>
        <v>1.1168404310604046E-8</v>
      </c>
      <c r="AG288" s="30">
        <f t="shared" si="194"/>
        <v>-5.5988396905546113E-3</v>
      </c>
      <c r="AH288" s="30">
        <f t="shared" si="195"/>
        <v>5.154401745230254E-2</v>
      </c>
      <c r="AI288" s="30">
        <f t="shared" si="196"/>
        <v>-5.8400216690238448E-10</v>
      </c>
      <c r="AJ288" s="30">
        <f t="shared" si="197"/>
        <v>-7.4304876865252655E-19</v>
      </c>
      <c r="AK288" s="30">
        <f t="shared" si="198"/>
        <v>1.2484830031277129E-8</v>
      </c>
      <c r="AL288" s="30">
        <f t="shared" si="199"/>
        <v>-5.1111604429006615E-3</v>
      </c>
      <c r="AM288" s="30">
        <f t="shared" si="200"/>
        <v>4.4888839557099332E-2</v>
      </c>
      <c r="AN288" s="30">
        <f t="shared" si="201"/>
        <v>-5.833739143302242E-10</v>
      </c>
      <c r="AO288" s="30">
        <f t="shared" si="202"/>
        <v>-7.4304876865252655E-19</v>
      </c>
      <c r="AP288" s="30">
        <f t="shared" si="203"/>
        <v>1.4164592006458E-8</v>
      </c>
      <c r="AQ288" s="30">
        <f t="shared" si="205"/>
        <v>-4.4909673968139864E-3</v>
      </c>
      <c r="AR288" s="30">
        <f t="shared" si="206"/>
        <v>3.8366175460328875E-2</v>
      </c>
      <c r="AS288" s="30">
        <f t="shared" si="207"/>
        <v>-5.825749509166399E-10</v>
      </c>
      <c r="AT288" s="30">
        <f t="shared" si="208"/>
        <v>-7.4304876865252655E-19</v>
      </c>
      <c r="AU288" s="30">
        <f t="shared" si="204"/>
        <v>1.6367849807546177E-8</v>
      </c>
    </row>
    <row r="289" spans="1:47" x14ac:dyDescent="0.3">
      <c r="A289" s="39">
        <v>369.05972222222044</v>
      </c>
      <c r="B289">
        <v>8.6</v>
      </c>
      <c r="C289">
        <v>7.73</v>
      </c>
      <c r="D289" s="39"/>
      <c r="E289" s="39"/>
      <c r="F289" s="39"/>
      <c r="G289" s="39">
        <v>366</v>
      </c>
      <c r="H289" s="40">
        <f t="shared" si="178"/>
        <v>8.5999999999999993E-2</v>
      </c>
      <c r="I289" s="41">
        <f t="shared" si="179"/>
        <v>7.73</v>
      </c>
      <c r="J289" s="39">
        <f t="shared" si="209"/>
        <v>656.22556871128938</v>
      </c>
      <c r="K289">
        <v>0.108</v>
      </c>
      <c r="L289">
        <v>7.68</v>
      </c>
      <c r="M289" s="29">
        <f t="shared" ref="M289:P304" si="211">M288</f>
        <v>6.4285714285714293E-2</v>
      </c>
      <c r="N289" s="29">
        <f t="shared" si="211"/>
        <v>5.7142857142857148E-2</v>
      </c>
      <c r="O289" s="29">
        <f t="shared" si="211"/>
        <v>4.9999999999999996E-2</v>
      </c>
      <c r="P289" s="29">
        <f t="shared" si="211"/>
        <v>4.2857142857142858E-2</v>
      </c>
      <c r="Q289" s="54">
        <v>8.5999999999999993E-2</v>
      </c>
      <c r="R289" s="54">
        <v>7.73</v>
      </c>
      <c r="S289" s="55">
        <f t="shared" si="180"/>
        <v>7.9520088724173696</v>
      </c>
      <c r="T289" s="55">
        <f t="shared" si="181"/>
        <v>7.90361736576605</v>
      </c>
      <c r="U289" s="55">
        <f t="shared" si="182"/>
        <v>7.8487959302784382</v>
      </c>
      <c r="V289" s="55">
        <f t="shared" si="183"/>
        <v>7.7860083687280284</v>
      </c>
      <c r="W289" s="55">
        <f t="shared" si="184"/>
        <v>8.012770665198051</v>
      </c>
      <c r="X289" s="41">
        <f t="shared" si="185"/>
        <v>7.9950343829005766</v>
      </c>
      <c r="Y289" s="41">
        <f t="shared" si="186"/>
        <v>7.9488590558517345</v>
      </c>
      <c r="Z289" s="41">
        <f t="shared" si="187"/>
        <v>7.8960101711987107</v>
      </c>
      <c r="AA289" s="41">
        <f t="shared" si="188"/>
        <v>7.8343849071640506</v>
      </c>
      <c r="AB289" s="30">
        <f t="shared" si="189"/>
        <v>-5.9926250935241855E-3</v>
      </c>
      <c r="AC289" s="30">
        <f t="shared" si="190"/>
        <v>5.829308919219011E-2</v>
      </c>
      <c r="AD289" s="30">
        <f t="shared" si="191"/>
        <v>-5.8450946077122324E-10</v>
      </c>
      <c r="AE289" s="30">
        <f t="shared" si="192"/>
        <v>-7.4304876865252655E-19</v>
      </c>
      <c r="AF289" s="30">
        <f t="shared" si="193"/>
        <v>1.1168404310604046E-8</v>
      </c>
      <c r="AG289" s="30">
        <f t="shared" si="194"/>
        <v>-5.5988396905546113E-3</v>
      </c>
      <c r="AH289" s="30">
        <f t="shared" si="195"/>
        <v>5.154401745230254E-2</v>
      </c>
      <c r="AI289" s="30">
        <f t="shared" si="196"/>
        <v>-5.8400216690238448E-10</v>
      </c>
      <c r="AJ289" s="30">
        <f t="shared" si="197"/>
        <v>-7.4304876865252655E-19</v>
      </c>
      <c r="AK289" s="30">
        <f t="shared" si="198"/>
        <v>1.2484830031277129E-8</v>
      </c>
      <c r="AL289" s="30">
        <f t="shared" si="199"/>
        <v>-5.1111604429006615E-3</v>
      </c>
      <c r="AM289" s="30">
        <f t="shared" si="200"/>
        <v>4.4888839557099332E-2</v>
      </c>
      <c r="AN289" s="30">
        <f t="shared" si="201"/>
        <v>-5.833739143302242E-10</v>
      </c>
      <c r="AO289" s="30">
        <f t="shared" si="202"/>
        <v>-7.4304876865252655E-19</v>
      </c>
      <c r="AP289" s="30">
        <f t="shared" si="203"/>
        <v>1.4164592006458E-8</v>
      </c>
      <c r="AQ289" s="30">
        <f t="shared" si="205"/>
        <v>-4.4909673968139864E-3</v>
      </c>
      <c r="AR289" s="30">
        <f t="shared" si="206"/>
        <v>3.8366175460328875E-2</v>
      </c>
      <c r="AS289" s="30">
        <f t="shared" si="207"/>
        <v>-5.825749509166399E-10</v>
      </c>
      <c r="AT289" s="30">
        <f t="shared" si="208"/>
        <v>-7.4304876865252655E-19</v>
      </c>
      <c r="AU289" s="30">
        <f t="shared" si="204"/>
        <v>1.6367849807546177E-8</v>
      </c>
    </row>
    <row r="290" spans="1:47" x14ac:dyDescent="0.3">
      <c r="A290" s="39">
        <v>370.06111111111386</v>
      </c>
      <c r="B290">
        <v>8.8000000000000007</v>
      </c>
      <c r="C290">
        <v>7.77</v>
      </c>
      <c r="D290" s="39">
        <v>425.89999999999992</v>
      </c>
      <c r="E290" s="39">
        <v>692.50793181818176</v>
      </c>
      <c r="F290" s="39">
        <v>620.43697058823534</v>
      </c>
      <c r="G290" s="39">
        <v>367</v>
      </c>
      <c r="H290" s="40">
        <f t="shared" si="178"/>
        <v>8.8000000000000009E-2</v>
      </c>
      <c r="I290" s="41">
        <f t="shared" si="179"/>
        <v>7.77</v>
      </c>
      <c r="J290" s="42">
        <f>AVERAGE(E290:F290)</f>
        <v>656.47245120320849</v>
      </c>
      <c r="K290">
        <v>9.1999999999999998E-2</v>
      </c>
      <c r="L290">
        <v>7.78</v>
      </c>
      <c r="M290" s="29">
        <f t="shared" si="211"/>
        <v>6.4285714285714293E-2</v>
      </c>
      <c r="N290" s="29">
        <f t="shared" si="211"/>
        <v>5.7142857142857148E-2</v>
      </c>
      <c r="O290" s="29">
        <f t="shared" si="211"/>
        <v>4.9999999999999996E-2</v>
      </c>
      <c r="P290" s="29">
        <f t="shared" si="211"/>
        <v>4.2857142857142858E-2</v>
      </c>
      <c r="Q290" s="54">
        <v>8.7999999999999995E-2</v>
      </c>
      <c r="R290" s="54">
        <v>7.77</v>
      </c>
      <c r="S290" s="55">
        <f t="shared" si="180"/>
        <v>7.9436084482464819</v>
      </c>
      <c r="T290" s="55">
        <f t="shared" si="181"/>
        <v>7.8952591525868367</v>
      </c>
      <c r="U290" s="55">
        <f t="shared" si="182"/>
        <v>7.8405227713306509</v>
      </c>
      <c r="V290" s="55">
        <f t="shared" si="183"/>
        <v>7.7778893223923502</v>
      </c>
      <c r="W290" s="55">
        <f t="shared" si="184"/>
        <v>8.0038247946836982</v>
      </c>
      <c r="X290" s="41">
        <f t="shared" si="185"/>
        <v>7.9860552970030545</v>
      </c>
      <c r="Y290" s="41">
        <f t="shared" si="186"/>
        <v>7.9397972499057126</v>
      </c>
      <c r="Z290" s="41">
        <f t="shared" si="187"/>
        <v>7.8868602730577111</v>
      </c>
      <c r="AA290" s="41">
        <f t="shared" si="188"/>
        <v>7.8251409368225895</v>
      </c>
      <c r="AB290" s="30">
        <f t="shared" si="189"/>
        <v>-5.9183579981104033E-3</v>
      </c>
      <c r="AC290" s="30">
        <f t="shared" si="190"/>
        <v>5.8367356287603887E-2</v>
      </c>
      <c r="AD290" s="30">
        <f t="shared" si="191"/>
        <v>-5.97827494688177E-10</v>
      </c>
      <c r="AE290" s="30">
        <f t="shared" si="192"/>
        <v>-7.6032897257467816E-19</v>
      </c>
      <c r="AF290" s="30">
        <f t="shared" si="193"/>
        <v>1.1386534117303819E-8</v>
      </c>
      <c r="AG290" s="30">
        <f t="shared" si="194"/>
        <v>-5.5180600437122118E-3</v>
      </c>
      <c r="AH290" s="30">
        <f t="shared" si="195"/>
        <v>5.1624797099144935E-2</v>
      </c>
      <c r="AI290" s="30">
        <f t="shared" si="196"/>
        <v>-5.9731181102787994E-10</v>
      </c>
      <c r="AJ290" s="30">
        <f t="shared" si="197"/>
        <v>-7.6032897257467816E-19</v>
      </c>
      <c r="AK290" s="30">
        <f t="shared" si="198"/>
        <v>1.2727433818200511E-8</v>
      </c>
      <c r="AL290" s="30">
        <f t="shared" si="199"/>
        <v>-5.0226207569035982E-3</v>
      </c>
      <c r="AM290" s="30">
        <f t="shared" si="200"/>
        <v>4.4977379243096395E-2</v>
      </c>
      <c r="AN290" s="30">
        <f t="shared" si="201"/>
        <v>-5.9667356158875754E-10</v>
      </c>
      <c r="AO290" s="30">
        <f t="shared" si="202"/>
        <v>-7.6032897257467816E-19</v>
      </c>
      <c r="AP290" s="30">
        <f t="shared" si="203"/>
        <v>1.4437009048427426E-8</v>
      </c>
      <c r="AQ290" s="30">
        <f t="shared" si="205"/>
        <v>-4.393062040164793E-3</v>
      </c>
      <c r="AR290" s="30">
        <f t="shared" si="206"/>
        <v>3.8464080816978066E-2</v>
      </c>
      <c r="AS290" s="30">
        <f t="shared" si="207"/>
        <v>-5.9586253285415429E-10</v>
      </c>
      <c r="AT290" s="30">
        <f t="shared" si="208"/>
        <v>-7.6032897257467816E-19</v>
      </c>
      <c r="AU290" s="30">
        <f t="shared" si="204"/>
        <v>1.6676721556608204E-8</v>
      </c>
    </row>
    <row r="291" spans="1:47" x14ac:dyDescent="0.3">
      <c r="A291" s="39">
        <v>371.05972222222044</v>
      </c>
      <c r="B291">
        <v>8.5</v>
      </c>
      <c r="C291">
        <v>7.79</v>
      </c>
      <c r="D291" s="39"/>
      <c r="E291" s="39"/>
      <c r="F291" s="39"/>
      <c r="G291" s="39">
        <v>368</v>
      </c>
      <c r="H291" s="40">
        <f t="shared" si="178"/>
        <v>8.5000000000000006E-2</v>
      </c>
      <c r="I291" s="41">
        <f t="shared" si="179"/>
        <v>7.79</v>
      </c>
      <c r="J291" s="39">
        <f>$J$268+($J$290-$J$268)*(G291-$G$268)/($G$290-$G$268)</f>
        <v>656.7193336951276</v>
      </c>
      <c r="K291">
        <v>7.9000000000000001E-2</v>
      </c>
      <c r="L291">
        <v>7.79</v>
      </c>
      <c r="M291" s="29">
        <f t="shared" si="211"/>
        <v>6.4285714285714293E-2</v>
      </c>
      <c r="N291" s="29">
        <f t="shared" si="211"/>
        <v>5.7142857142857148E-2</v>
      </c>
      <c r="O291" s="29">
        <f t="shared" si="211"/>
        <v>4.9999999999999996E-2</v>
      </c>
      <c r="P291" s="29">
        <f t="shared" si="211"/>
        <v>4.2857142857142858E-2</v>
      </c>
      <c r="Q291" s="54">
        <v>8.5000000000000006E-2</v>
      </c>
      <c r="R291" s="54">
        <v>7.79</v>
      </c>
      <c r="S291" s="55">
        <f t="shared" si="180"/>
        <v>7.9562791018732488</v>
      </c>
      <c r="T291" s="55">
        <f t="shared" si="181"/>
        <v>7.9078670199556775</v>
      </c>
      <c r="U291" s="55">
        <f t="shared" si="182"/>
        <v>7.8530033633001723</v>
      </c>
      <c r="V291" s="55">
        <f t="shared" si="183"/>
        <v>7.7901385686305176</v>
      </c>
      <c r="W291" s="55">
        <f t="shared" si="184"/>
        <v>8.0173154009764112</v>
      </c>
      <c r="X291" s="41">
        <f t="shared" si="185"/>
        <v>7.9995961483785401</v>
      </c>
      <c r="Y291" s="41">
        <f t="shared" si="186"/>
        <v>7.9534632529095752</v>
      </c>
      <c r="Z291" s="41">
        <f t="shared" si="187"/>
        <v>7.9006595883693116</v>
      </c>
      <c r="AA291" s="41">
        <f t="shared" si="188"/>
        <v>7.8390826524343282</v>
      </c>
      <c r="AB291" s="30">
        <f t="shared" si="189"/>
        <v>-6.0299353931558396E-3</v>
      </c>
      <c r="AC291" s="30">
        <f t="shared" si="190"/>
        <v>5.8255778892558452E-2</v>
      </c>
      <c r="AD291" s="30">
        <f t="shared" si="191"/>
        <v>-5.7785067151333428E-10</v>
      </c>
      <c r="AE291" s="30">
        <f t="shared" si="192"/>
        <v>-7.3440866669145065E-19</v>
      </c>
      <c r="AF291" s="30">
        <f t="shared" si="193"/>
        <v>1.1059128342428039E-8</v>
      </c>
      <c r="AG291" s="30">
        <f t="shared" si="194"/>
        <v>-5.6394382160157219E-3</v>
      </c>
      <c r="AH291" s="30">
        <f t="shared" si="195"/>
        <v>5.1503418926841425E-2</v>
      </c>
      <c r="AI291" s="30">
        <f t="shared" si="196"/>
        <v>-5.7734761369994608E-10</v>
      </c>
      <c r="AJ291" s="30">
        <f t="shared" si="197"/>
        <v>-7.3440866669145065E-19</v>
      </c>
      <c r="AK291" s="30">
        <f t="shared" si="198"/>
        <v>1.2363259358586067E-8</v>
      </c>
      <c r="AL291" s="30">
        <f t="shared" si="199"/>
        <v>-5.1556821372283216E-3</v>
      </c>
      <c r="AM291" s="30">
        <f t="shared" si="200"/>
        <v>4.4844317862771675E-2</v>
      </c>
      <c r="AN291" s="30">
        <f t="shared" si="201"/>
        <v>-5.7672441514831935E-10</v>
      </c>
      <c r="AO291" s="30">
        <f t="shared" si="202"/>
        <v>-7.3440866669145065E-19</v>
      </c>
      <c r="AP291" s="30">
        <f t="shared" si="203"/>
        <v>1.4028028408151179E-8</v>
      </c>
      <c r="AQ291" s="30">
        <f t="shared" si="205"/>
        <v>-4.54023204024823E-3</v>
      </c>
      <c r="AR291" s="30">
        <f t="shared" si="206"/>
        <v>3.8316910816894631E-2</v>
      </c>
      <c r="AS291" s="30">
        <f t="shared" si="207"/>
        <v>-5.7593156183679531E-10</v>
      </c>
      <c r="AT291" s="30">
        <f t="shared" si="208"/>
        <v>-7.3440866669145065E-19</v>
      </c>
      <c r="AU291" s="30">
        <f t="shared" si="204"/>
        <v>1.6212927153401645E-8</v>
      </c>
    </row>
    <row r="292" spans="1:47" x14ac:dyDescent="0.3">
      <c r="A292" s="39">
        <v>372.05694444444089</v>
      </c>
      <c r="B292">
        <v>8.1</v>
      </c>
      <c r="C292">
        <v>7.76</v>
      </c>
      <c r="D292" s="39">
        <v>355.90000000000003</v>
      </c>
      <c r="E292" s="39"/>
      <c r="F292" s="39"/>
      <c r="G292" s="39">
        <v>369</v>
      </c>
      <c r="H292" s="40">
        <f t="shared" si="178"/>
        <v>8.1000000000000003E-2</v>
      </c>
      <c r="I292" s="41">
        <f t="shared" si="179"/>
        <v>7.76</v>
      </c>
      <c r="J292" s="39">
        <f t="shared" ref="J292:J311" si="212">$J$268+($J$290-$J$268)*(G292-$G$268)/($G$290-$G$268)</f>
        <v>656.9662161870466</v>
      </c>
      <c r="K292">
        <v>6.8000000000000005E-2</v>
      </c>
      <c r="L292">
        <v>7.78</v>
      </c>
      <c r="M292" s="29">
        <f t="shared" si="211"/>
        <v>6.4285714285714293E-2</v>
      </c>
      <c r="N292" s="29">
        <f t="shared" si="211"/>
        <v>5.7142857142857148E-2</v>
      </c>
      <c r="O292" s="29">
        <f t="shared" si="211"/>
        <v>4.9999999999999996E-2</v>
      </c>
      <c r="P292" s="29">
        <f t="shared" si="211"/>
        <v>4.2857142857142858E-2</v>
      </c>
      <c r="Q292" s="54">
        <v>8.1000000000000003E-2</v>
      </c>
      <c r="R292" s="54">
        <v>7.76</v>
      </c>
      <c r="S292" s="55">
        <f t="shared" si="180"/>
        <v>7.9738516828888875</v>
      </c>
      <c r="T292" s="55">
        <f t="shared" si="181"/>
        <v>7.9253612276477785</v>
      </c>
      <c r="U292" s="55">
        <f t="shared" si="182"/>
        <v>7.8703311216657399</v>
      </c>
      <c r="V292" s="55">
        <f t="shared" si="183"/>
        <v>7.8071565602985746</v>
      </c>
      <c r="W292" s="55">
        <f t="shared" si="184"/>
        <v>8.0359983291611314</v>
      </c>
      <c r="X292" s="41">
        <f t="shared" si="185"/>
        <v>8.0183501845103073</v>
      </c>
      <c r="Y292" s="41">
        <f t="shared" si="186"/>
        <v>7.9723946133830266</v>
      </c>
      <c r="Z292" s="41">
        <f t="shared" si="187"/>
        <v>7.919780167134097</v>
      </c>
      <c r="AA292" s="41">
        <f t="shared" si="188"/>
        <v>7.8584057355771337</v>
      </c>
      <c r="AB292" s="30">
        <f t="shared" si="189"/>
        <v>-6.1803743077963186E-3</v>
      </c>
      <c r="AC292" s="30">
        <f t="shared" si="190"/>
        <v>5.8105339977917975E-2</v>
      </c>
      <c r="AD292" s="30">
        <f t="shared" si="191"/>
        <v>-5.5121705743902465E-10</v>
      </c>
      <c r="AE292" s="30">
        <f t="shared" si="192"/>
        <v>-6.9984825884714705E-19</v>
      </c>
      <c r="AF292" s="30">
        <f t="shared" si="193"/>
        <v>1.0620582017087289E-8</v>
      </c>
      <c r="AG292" s="30">
        <f t="shared" si="194"/>
        <v>-5.8032463569000865E-3</v>
      </c>
      <c r="AH292" s="30">
        <f t="shared" si="195"/>
        <v>5.1339610785957064E-2</v>
      </c>
      <c r="AI292" s="30">
        <f t="shared" si="196"/>
        <v>-5.5073122252535168E-10</v>
      </c>
      <c r="AJ292" s="30">
        <f t="shared" si="197"/>
        <v>-6.9984825884714705E-19</v>
      </c>
      <c r="AK292" s="30">
        <f t="shared" si="198"/>
        <v>1.1875140929191183E-8</v>
      </c>
      <c r="AL292" s="30">
        <f t="shared" si="199"/>
        <v>-5.335475703035406E-3</v>
      </c>
      <c r="AM292" s="30">
        <f t="shared" si="200"/>
        <v>4.4664524296964589E-2</v>
      </c>
      <c r="AN292" s="30">
        <f t="shared" si="201"/>
        <v>-5.5012861719021521E-10</v>
      </c>
      <c r="AO292" s="30">
        <f t="shared" si="202"/>
        <v>-6.9984825884714705E-19</v>
      </c>
      <c r="AP292" s="30">
        <f t="shared" si="203"/>
        <v>1.3479347769636603E-8</v>
      </c>
      <c r="AQ292" s="30">
        <f t="shared" si="205"/>
        <v>-4.7394063204606041E-3</v>
      </c>
      <c r="AR292" s="30">
        <f t="shared" si="206"/>
        <v>3.8117736536682253E-2</v>
      </c>
      <c r="AS292" s="30">
        <f t="shared" si="207"/>
        <v>-5.4936073107533531E-10</v>
      </c>
      <c r="AT292" s="30">
        <f t="shared" si="208"/>
        <v>-6.9984825884714705E-19</v>
      </c>
      <c r="AU292" s="30">
        <f t="shared" si="204"/>
        <v>1.5589903957517121E-8</v>
      </c>
    </row>
    <row r="293" spans="1:47" x14ac:dyDescent="0.3">
      <c r="A293" s="39">
        <v>373.04861111110949</v>
      </c>
      <c r="B293">
        <v>7.4</v>
      </c>
      <c r="C293">
        <v>7.83</v>
      </c>
      <c r="D293" s="39"/>
      <c r="E293" s="39"/>
      <c r="F293" s="39"/>
      <c r="G293" s="39">
        <v>370</v>
      </c>
      <c r="H293" s="40">
        <f t="shared" si="178"/>
        <v>7.400000000000001E-2</v>
      </c>
      <c r="I293" s="41">
        <f t="shared" si="179"/>
        <v>7.83</v>
      </c>
      <c r="J293" s="39">
        <f t="shared" si="212"/>
        <v>657.21309867896571</v>
      </c>
      <c r="K293">
        <v>6.8000000000000005E-2</v>
      </c>
      <c r="L293">
        <v>7.82</v>
      </c>
      <c r="M293" s="29">
        <f t="shared" si="211"/>
        <v>6.4285714285714293E-2</v>
      </c>
      <c r="N293" s="29">
        <f t="shared" si="211"/>
        <v>5.7142857142857148E-2</v>
      </c>
      <c r="O293" s="29">
        <f t="shared" si="211"/>
        <v>4.9999999999999996E-2</v>
      </c>
      <c r="P293" s="29">
        <f t="shared" si="211"/>
        <v>4.2857142857142858E-2</v>
      </c>
      <c r="Q293" s="54">
        <v>7.3999999999999996E-2</v>
      </c>
      <c r="R293" s="54">
        <v>7.83</v>
      </c>
      <c r="S293" s="55">
        <f t="shared" si="180"/>
        <v>8.006682083870011</v>
      </c>
      <c r="T293" s="55">
        <f t="shared" si="181"/>
        <v>7.9580725913097039</v>
      </c>
      <c r="U293" s="55">
        <f t="shared" si="182"/>
        <v>7.9027636375782713</v>
      </c>
      <c r="V293" s="55">
        <f t="shared" si="183"/>
        <v>7.8390465360643917</v>
      </c>
      <c r="W293" s="55">
        <f t="shared" si="184"/>
        <v>8.0708226442563227</v>
      </c>
      <c r="X293" s="41">
        <f t="shared" si="185"/>
        <v>8.0533117648063719</v>
      </c>
      <c r="Y293" s="41">
        <f t="shared" si="186"/>
        <v>8.0076991773591661</v>
      </c>
      <c r="Z293" s="41">
        <f t="shared" si="187"/>
        <v>7.9554518155100737</v>
      </c>
      <c r="AA293" s="41">
        <f t="shared" si="188"/>
        <v>7.8944715315675245</v>
      </c>
      <c r="AB293" s="30">
        <f t="shared" si="189"/>
        <v>-6.4483915990762074E-3</v>
      </c>
      <c r="AC293" s="30">
        <f t="shared" si="190"/>
        <v>5.7837322686638083E-2</v>
      </c>
      <c r="AD293" s="30">
        <f t="shared" si="191"/>
        <v>-5.0461435095172032E-10</v>
      </c>
      <c r="AE293" s="30">
        <f t="shared" si="192"/>
        <v>-6.3936754511961575E-19</v>
      </c>
      <c r="AF293" s="30">
        <f t="shared" si="193"/>
        <v>9.8473169408311658E-9</v>
      </c>
      <c r="AG293" s="30">
        <f t="shared" si="194"/>
        <v>-6.095515082757714E-3</v>
      </c>
      <c r="AH293" s="30">
        <f t="shared" si="195"/>
        <v>5.1047342060099435E-2</v>
      </c>
      <c r="AI293" s="30">
        <f t="shared" si="196"/>
        <v>-5.0415975793776998E-10</v>
      </c>
      <c r="AJ293" s="30">
        <f t="shared" si="197"/>
        <v>-6.3936754511961575E-19</v>
      </c>
      <c r="AK293" s="30">
        <f t="shared" si="198"/>
        <v>1.1013552052017848E-8</v>
      </c>
      <c r="AL293" s="30">
        <f t="shared" si="199"/>
        <v>-5.6568805109266651E-3</v>
      </c>
      <c r="AM293" s="30">
        <f t="shared" si="200"/>
        <v>4.4343119489073331E-2</v>
      </c>
      <c r="AN293" s="30">
        <f t="shared" si="201"/>
        <v>-5.0359468714725148E-10</v>
      </c>
      <c r="AO293" s="30">
        <f t="shared" si="202"/>
        <v>-6.3936754511961575E-19</v>
      </c>
      <c r="AP293" s="30">
        <f t="shared" si="203"/>
        <v>1.2509396621278525E-8</v>
      </c>
      <c r="AQ293" s="30">
        <f t="shared" si="205"/>
        <v>-5.0963573332076925E-3</v>
      </c>
      <c r="AR293" s="30">
        <f t="shared" si="206"/>
        <v>3.7760785523935164E-2</v>
      </c>
      <c r="AS293" s="30">
        <f t="shared" si="207"/>
        <v>-5.0287259341484145E-10</v>
      </c>
      <c r="AT293" s="30">
        <f t="shared" si="208"/>
        <v>-6.3936754511961575E-19</v>
      </c>
      <c r="AU293" s="30">
        <f t="shared" si="204"/>
        <v>1.4486166212517899E-8</v>
      </c>
    </row>
    <row r="294" spans="1:47" x14ac:dyDescent="0.3">
      <c r="A294" s="39">
        <v>374.05555555555475</v>
      </c>
      <c r="B294">
        <v>5.7</v>
      </c>
      <c r="C294">
        <v>7.89</v>
      </c>
      <c r="D294" s="39">
        <v>408.3</v>
      </c>
      <c r="E294" s="39"/>
      <c r="F294" s="39"/>
      <c r="G294" s="39">
        <v>371</v>
      </c>
      <c r="H294" s="40">
        <f t="shared" si="178"/>
        <v>5.7000000000000002E-2</v>
      </c>
      <c r="I294" s="41">
        <f t="shared" si="179"/>
        <v>7.89</v>
      </c>
      <c r="J294" s="39">
        <f t="shared" si="212"/>
        <v>657.45998117088482</v>
      </c>
      <c r="K294">
        <v>0.05</v>
      </c>
      <c r="L294">
        <v>7.94</v>
      </c>
      <c r="M294" s="29">
        <f t="shared" si="211"/>
        <v>6.4285714285714293E-2</v>
      </c>
      <c r="N294" s="29">
        <f t="shared" si="211"/>
        <v>5.7142857142857148E-2</v>
      </c>
      <c r="O294" s="29">
        <f t="shared" si="211"/>
        <v>4.9999999999999996E-2</v>
      </c>
      <c r="P294" s="29">
        <f t="shared" si="211"/>
        <v>4.2857142857142858E-2</v>
      </c>
      <c r="Q294" s="54">
        <v>5.7000000000000002E-2</v>
      </c>
      <c r="R294" s="54">
        <v>7.89</v>
      </c>
      <c r="S294" s="55">
        <f t="shared" si="180"/>
        <v>8.1004714331028467</v>
      </c>
      <c r="T294" s="55">
        <f t="shared" si="181"/>
        <v>8.0517200462688034</v>
      </c>
      <c r="U294" s="55">
        <f t="shared" si="182"/>
        <v>7.9958538494778724</v>
      </c>
      <c r="V294" s="55">
        <f t="shared" si="183"/>
        <v>7.9308689690623462</v>
      </c>
      <c r="W294" s="55">
        <f t="shared" si="184"/>
        <v>8.1697855292807322</v>
      </c>
      <c r="X294" s="41">
        <f t="shared" si="185"/>
        <v>8.1526978283557519</v>
      </c>
      <c r="Y294" s="41">
        <f t="shared" si="186"/>
        <v>8.1081481665216604</v>
      </c>
      <c r="Z294" s="41">
        <f t="shared" si="187"/>
        <v>8.0570474432242793</v>
      </c>
      <c r="AA294" s="41">
        <f t="shared" si="188"/>
        <v>7.997309137569319</v>
      </c>
      <c r="AB294" s="30">
        <f t="shared" si="189"/>
        <v>-7.1265169220349617E-3</v>
      </c>
      <c r="AC294" s="30">
        <f t="shared" si="190"/>
        <v>5.7159197363679332E-2</v>
      </c>
      <c r="AD294" s="30">
        <f t="shared" si="191"/>
        <v>-3.914714236057412E-10</v>
      </c>
      <c r="AE294" s="30">
        <f t="shared" si="192"/>
        <v>-4.9248581178132573E-19</v>
      </c>
      <c r="AF294" s="30">
        <f t="shared" si="193"/>
        <v>7.9346644746771164E-9</v>
      </c>
      <c r="AG294" s="30">
        <f t="shared" si="194"/>
        <v>-6.8373600414612301E-3</v>
      </c>
      <c r="AH294" s="30">
        <f t="shared" si="195"/>
        <v>5.0305497101395917E-2</v>
      </c>
      <c r="AI294" s="30">
        <f t="shared" si="196"/>
        <v>-3.9109891738397309E-10</v>
      </c>
      <c r="AJ294" s="30">
        <f t="shared" si="197"/>
        <v>-4.9248581178132573E-19</v>
      </c>
      <c r="AK294" s="30">
        <f t="shared" si="198"/>
        <v>8.8772807250085808E-9</v>
      </c>
      <c r="AL294" s="30">
        <f t="shared" si="199"/>
        <v>-6.4760905344145503E-3</v>
      </c>
      <c r="AM294" s="30">
        <f t="shared" si="200"/>
        <v>4.3523909465585445E-2</v>
      </c>
      <c r="AN294" s="30">
        <f t="shared" si="201"/>
        <v>-3.9063351210347981E-10</v>
      </c>
      <c r="AO294" s="30">
        <f t="shared" si="202"/>
        <v>-4.9248581178132573E-19</v>
      </c>
      <c r="AP294" s="30">
        <f t="shared" si="203"/>
        <v>1.0095925810631821E-8</v>
      </c>
      <c r="AQ294" s="30">
        <f t="shared" si="205"/>
        <v>-6.0112654295271786E-3</v>
      </c>
      <c r="AR294" s="30">
        <f t="shared" si="206"/>
        <v>3.6845877427615678E-2</v>
      </c>
      <c r="AS294" s="30">
        <f t="shared" si="207"/>
        <v>-3.9003470137049294E-10</v>
      </c>
      <c r="AT294" s="30">
        <f t="shared" si="208"/>
        <v>-4.9248581178132573E-19</v>
      </c>
      <c r="AU294" s="30">
        <f t="shared" si="204"/>
        <v>1.1725490818327846E-8</v>
      </c>
    </row>
    <row r="295" spans="1:47" x14ac:dyDescent="0.3">
      <c r="A295" s="39">
        <v>375.05208333333576</v>
      </c>
      <c r="B295">
        <v>4.9000000000000004</v>
      </c>
      <c r="C295">
        <v>7.98</v>
      </c>
      <c r="D295" s="39"/>
      <c r="E295" s="39"/>
      <c r="F295" s="39"/>
      <c r="G295" s="39">
        <v>372</v>
      </c>
      <c r="H295" s="40">
        <f t="shared" si="178"/>
        <v>4.9000000000000002E-2</v>
      </c>
      <c r="I295" s="41">
        <f t="shared" si="179"/>
        <v>7.98</v>
      </c>
      <c r="J295" s="39">
        <f t="shared" si="212"/>
        <v>657.70686366280393</v>
      </c>
      <c r="K295">
        <v>4.5999999999999999E-2</v>
      </c>
      <c r="L295">
        <v>7.85</v>
      </c>
      <c r="M295" s="29">
        <f t="shared" si="211"/>
        <v>6.4285714285714293E-2</v>
      </c>
      <c r="N295" s="29">
        <f t="shared" si="211"/>
        <v>5.7142857142857148E-2</v>
      </c>
      <c r="O295" s="29">
        <f t="shared" si="211"/>
        <v>4.9999999999999996E-2</v>
      </c>
      <c r="P295" s="29">
        <f t="shared" si="211"/>
        <v>4.2857142857142858E-2</v>
      </c>
      <c r="Q295" s="54">
        <v>4.9000000000000002E-2</v>
      </c>
      <c r="R295" s="54">
        <v>7.98</v>
      </c>
      <c r="S295" s="55">
        <f t="shared" si="180"/>
        <v>8.1540012365859305</v>
      </c>
      <c r="T295" s="55">
        <f t="shared" si="181"/>
        <v>8.105298737946006</v>
      </c>
      <c r="U295" s="55">
        <f t="shared" si="182"/>
        <v>8.0492765957329748</v>
      </c>
      <c r="V295" s="55">
        <f t="shared" si="183"/>
        <v>7.9837684826040833</v>
      </c>
      <c r="W295" s="55">
        <f t="shared" si="184"/>
        <v>8.2259724589671048</v>
      </c>
      <c r="X295" s="41">
        <f t="shared" si="185"/>
        <v>8.2091459831668683</v>
      </c>
      <c r="Y295" s="41">
        <f t="shared" si="186"/>
        <v>8.1652565149227492</v>
      </c>
      <c r="Z295" s="41">
        <f t="shared" si="187"/>
        <v>8.1148746960757361</v>
      </c>
      <c r="AA295" s="41">
        <f t="shared" si="188"/>
        <v>8.0559232640726002</v>
      </c>
      <c r="AB295" s="30">
        <f t="shared" si="189"/>
        <v>-7.4605109632063429E-3</v>
      </c>
      <c r="AC295" s="30">
        <f t="shared" si="190"/>
        <v>5.6825203322507949E-2</v>
      </c>
      <c r="AD295" s="30">
        <f t="shared" si="191"/>
        <v>-3.382468574022437E-10</v>
      </c>
      <c r="AE295" s="30">
        <f t="shared" si="192"/>
        <v>-4.2336499609271863E-19</v>
      </c>
      <c r="AF295" s="30">
        <f t="shared" si="193"/>
        <v>7.0145330113804761E-9</v>
      </c>
      <c r="AG295" s="30">
        <f t="shared" si="194"/>
        <v>-7.2038779788848447E-3</v>
      </c>
      <c r="AH295" s="30">
        <f t="shared" si="195"/>
        <v>4.9938979163972302E-2</v>
      </c>
      <c r="AI295" s="30">
        <f t="shared" si="196"/>
        <v>-3.3791625007524185E-10</v>
      </c>
      <c r="AJ295" s="30">
        <f t="shared" si="197"/>
        <v>-4.2336499609271863E-19</v>
      </c>
      <c r="AK295" s="30">
        <f t="shared" si="198"/>
        <v>7.846956806645958E-9</v>
      </c>
      <c r="AL295" s="30">
        <f t="shared" si="199"/>
        <v>-6.8825244938539327E-3</v>
      </c>
      <c r="AM295" s="30">
        <f t="shared" si="200"/>
        <v>4.3117475506146065E-2</v>
      </c>
      <c r="AN295" s="30">
        <f t="shared" si="201"/>
        <v>-3.3750226659221575E-10</v>
      </c>
      <c r="AO295" s="30">
        <f t="shared" si="202"/>
        <v>-4.2336499609271863E-19</v>
      </c>
      <c r="AP295" s="30">
        <f t="shared" si="203"/>
        <v>8.9273673181539285E-9</v>
      </c>
      <c r="AQ295" s="30">
        <f t="shared" si="205"/>
        <v>-6.4677739052758981E-3</v>
      </c>
      <c r="AR295" s="30">
        <f t="shared" si="206"/>
        <v>3.6389368951866959E-2</v>
      </c>
      <c r="AS295" s="30">
        <f t="shared" si="207"/>
        <v>-3.3696796433241562E-10</v>
      </c>
      <c r="AT295" s="30">
        <f t="shared" si="208"/>
        <v>-4.2336499609271863E-19</v>
      </c>
      <c r="AU295" s="30">
        <f t="shared" si="204"/>
        <v>1.0380816577400405E-8</v>
      </c>
    </row>
    <row r="296" spans="1:47" x14ac:dyDescent="0.3">
      <c r="A296" s="39">
        <v>376.05555555555475</v>
      </c>
      <c r="B296">
        <v>5.6</v>
      </c>
      <c r="C296">
        <v>7.95</v>
      </c>
      <c r="D296" s="39"/>
      <c r="E296" s="39"/>
      <c r="F296" s="39"/>
      <c r="G296" s="39">
        <v>373</v>
      </c>
      <c r="H296" s="40">
        <f t="shared" si="178"/>
        <v>5.5999999999999994E-2</v>
      </c>
      <c r="I296" s="41">
        <f t="shared" si="179"/>
        <v>7.95</v>
      </c>
      <c r="J296" s="39">
        <f t="shared" si="212"/>
        <v>657.95374615472292</v>
      </c>
      <c r="K296">
        <v>3.5999999999999997E-2</v>
      </c>
      <c r="L296">
        <v>7.9</v>
      </c>
      <c r="M296" s="29">
        <f t="shared" si="211"/>
        <v>6.4285714285714293E-2</v>
      </c>
      <c r="N296" s="29">
        <f t="shared" si="211"/>
        <v>5.7142857142857148E-2</v>
      </c>
      <c r="O296" s="29">
        <f t="shared" si="211"/>
        <v>4.9999999999999996E-2</v>
      </c>
      <c r="P296" s="29">
        <f t="shared" si="211"/>
        <v>4.2857142857142858E-2</v>
      </c>
      <c r="Q296" s="54">
        <v>5.6000000000000001E-2</v>
      </c>
      <c r="R296" s="54">
        <v>7.95</v>
      </c>
      <c r="S296" s="55">
        <f t="shared" si="180"/>
        <v>8.1067696081511027</v>
      </c>
      <c r="T296" s="55">
        <f t="shared" si="181"/>
        <v>8.0580191522163052</v>
      </c>
      <c r="U296" s="55">
        <f t="shared" si="182"/>
        <v>8.0021284841643787</v>
      </c>
      <c r="V296" s="55">
        <f t="shared" si="183"/>
        <v>7.9370742913197203</v>
      </c>
      <c r="W296" s="55">
        <f t="shared" si="184"/>
        <v>8.1764063362228434</v>
      </c>
      <c r="X296" s="41">
        <f t="shared" si="185"/>
        <v>8.1593486519428513</v>
      </c>
      <c r="Y296" s="41">
        <f t="shared" si="186"/>
        <v>8.1148746960757379</v>
      </c>
      <c r="Z296" s="41">
        <f t="shared" si="187"/>
        <v>8.0638561533985822</v>
      </c>
      <c r="AA296" s="41">
        <f t="shared" si="188"/>
        <v>8.0042074818705569</v>
      </c>
      <c r="AB296" s="30">
        <f t="shared" si="189"/>
        <v>-7.1677083082551107E-3</v>
      </c>
      <c r="AC296" s="30">
        <f t="shared" si="190"/>
        <v>5.7118005977459183E-2</v>
      </c>
      <c r="AD296" s="30">
        <f t="shared" si="191"/>
        <v>-3.8481763415590983E-10</v>
      </c>
      <c r="AE296" s="30">
        <f t="shared" si="192"/>
        <v>-4.8384570982024983E-19</v>
      </c>
      <c r="AF296" s="30">
        <f t="shared" si="193"/>
        <v>7.8204256567122637E-9</v>
      </c>
      <c r="AG296" s="30">
        <f t="shared" si="194"/>
        <v>-6.882524493853944E-3</v>
      </c>
      <c r="AH296" s="30">
        <f t="shared" si="195"/>
        <v>5.0260332649003203E-2</v>
      </c>
      <c r="AI296" s="30">
        <f t="shared" si="196"/>
        <v>-3.8445024623485736E-10</v>
      </c>
      <c r="AJ296" s="30">
        <f t="shared" si="197"/>
        <v>-4.8384570982024983E-19</v>
      </c>
      <c r="AK296" s="30">
        <f t="shared" si="198"/>
        <v>8.749451896369623E-9</v>
      </c>
      <c r="AL296" s="30">
        <f t="shared" si="199"/>
        <v>-6.5261160871642153E-3</v>
      </c>
      <c r="AM296" s="30">
        <f t="shared" si="200"/>
        <v>4.3473883912835784E-2</v>
      </c>
      <c r="AN296" s="30">
        <f t="shared" si="201"/>
        <v>-3.8399110326471967E-10</v>
      </c>
      <c r="AO296" s="30">
        <f t="shared" si="202"/>
        <v>-4.8384570982024983E-19</v>
      </c>
      <c r="AP296" s="30">
        <f t="shared" si="203"/>
        <v>9.9511097447454198E-9</v>
      </c>
      <c r="AQ296" s="30">
        <f t="shared" si="205"/>
        <v>-6.0673646170821228E-3</v>
      </c>
      <c r="AR296" s="30">
        <f t="shared" si="206"/>
        <v>3.6789778240060737E-2</v>
      </c>
      <c r="AS296" s="30">
        <f t="shared" si="207"/>
        <v>-3.8340011688904786E-10</v>
      </c>
      <c r="AT296" s="30">
        <f t="shared" si="208"/>
        <v>-4.8384570982024983E-19</v>
      </c>
      <c r="AU296" s="30">
        <f t="shared" si="204"/>
        <v>1.1559144921353291E-8</v>
      </c>
    </row>
    <row r="297" spans="1:47" x14ac:dyDescent="0.3">
      <c r="A297" s="39">
        <v>377.05694444444089</v>
      </c>
      <c r="B297">
        <v>4.5</v>
      </c>
      <c r="C297">
        <v>7.96</v>
      </c>
      <c r="D297" s="39">
        <v>479.90000000000003</v>
      </c>
      <c r="E297" s="39"/>
      <c r="F297" s="39"/>
      <c r="G297" s="39">
        <v>374</v>
      </c>
      <c r="H297" s="40">
        <f t="shared" si="178"/>
        <v>4.4999999999999998E-2</v>
      </c>
      <c r="I297" s="41">
        <f t="shared" si="179"/>
        <v>7.96</v>
      </c>
      <c r="J297" s="39">
        <f t="shared" si="212"/>
        <v>658.20062864664203</v>
      </c>
      <c r="K297">
        <v>3.5000000000000003E-2</v>
      </c>
      <c r="L297">
        <v>7.96</v>
      </c>
      <c r="M297" s="29">
        <f t="shared" si="211"/>
        <v>6.4285714285714293E-2</v>
      </c>
      <c r="N297" s="29">
        <f t="shared" si="211"/>
        <v>5.7142857142857148E-2</v>
      </c>
      <c r="O297" s="29">
        <f t="shared" si="211"/>
        <v>4.9999999999999996E-2</v>
      </c>
      <c r="P297" s="29">
        <f t="shared" si="211"/>
        <v>4.2857142857142858E-2</v>
      </c>
      <c r="Q297" s="54">
        <v>4.4999999999999998E-2</v>
      </c>
      <c r="R297" s="54">
        <v>7.96</v>
      </c>
      <c r="S297" s="55">
        <f t="shared" si="180"/>
        <v>8.1838450387145567</v>
      </c>
      <c r="T297" s="55">
        <f t="shared" si="181"/>
        <v>8.1352092791808079</v>
      </c>
      <c r="U297" s="55">
        <f t="shared" si="182"/>
        <v>8.0791509885105324</v>
      </c>
      <c r="V297" s="55">
        <f t="shared" si="183"/>
        <v>8.0134165544531868</v>
      </c>
      <c r="W297" s="55">
        <f t="shared" si="184"/>
        <v>8.2572219883187454</v>
      </c>
      <c r="X297" s="41">
        <f t="shared" si="185"/>
        <v>8.2405469523357944</v>
      </c>
      <c r="Y297" s="41">
        <f t="shared" si="186"/>
        <v>8.1970415942778292</v>
      </c>
      <c r="Z297" s="41">
        <f t="shared" si="187"/>
        <v>8.147080355055639</v>
      </c>
      <c r="AA297" s="41">
        <f t="shared" si="188"/>
        <v>8.0885921355019264</v>
      </c>
      <c r="AB297" s="30">
        <f t="shared" si="189"/>
        <v>-7.6315434171092475E-3</v>
      </c>
      <c r="AC297" s="30">
        <f t="shared" si="190"/>
        <v>5.6654170868605046E-2</v>
      </c>
      <c r="AD297" s="30">
        <f t="shared" si="191"/>
        <v>-3.1163977294565668E-10</v>
      </c>
      <c r="AE297" s="30">
        <f t="shared" si="192"/>
        <v>-3.8880458824841498E-19</v>
      </c>
      <c r="AF297" s="30">
        <f t="shared" si="193"/>
        <v>6.548697974898029E-9</v>
      </c>
      <c r="AG297" s="30">
        <f t="shared" si="194"/>
        <v>-7.3918221715420186E-3</v>
      </c>
      <c r="AH297" s="30">
        <f t="shared" si="195"/>
        <v>4.9751034971315132E-2</v>
      </c>
      <c r="AI297" s="30">
        <f t="shared" si="196"/>
        <v>-3.1133095215852335E-10</v>
      </c>
      <c r="AJ297" s="30">
        <f t="shared" si="197"/>
        <v>-3.8880458824841498E-19</v>
      </c>
      <c r="AK297" s="30">
        <f t="shared" si="198"/>
        <v>7.3247148243641445E-9</v>
      </c>
      <c r="AL297" s="30">
        <f t="shared" si="199"/>
        <v>-7.0913320531744211E-3</v>
      </c>
      <c r="AM297" s="30">
        <f t="shared" si="200"/>
        <v>4.2908667946825574E-2</v>
      </c>
      <c r="AN297" s="30">
        <f t="shared" si="201"/>
        <v>-3.1094384589824812E-10</v>
      </c>
      <c r="AO297" s="30">
        <f t="shared" si="202"/>
        <v>-3.8880458824841498E-19</v>
      </c>
      <c r="AP297" s="30">
        <f t="shared" si="203"/>
        <v>8.33391394150759E-9</v>
      </c>
      <c r="AQ297" s="30">
        <f t="shared" si="205"/>
        <v>-6.7029333745225158E-3</v>
      </c>
      <c r="AR297" s="30">
        <f t="shared" si="206"/>
        <v>3.6154209482620339E-2</v>
      </c>
      <c r="AS297" s="30">
        <f t="shared" si="207"/>
        <v>-3.1044349147459658E-10</v>
      </c>
      <c r="AT297" s="30">
        <f t="shared" si="208"/>
        <v>-3.8880458824841498E-19</v>
      </c>
      <c r="AU297" s="30">
        <f t="shared" si="204"/>
        <v>9.695795468758944E-9</v>
      </c>
    </row>
    <row r="298" spans="1:47" x14ac:dyDescent="0.3">
      <c r="A298" s="39">
        <v>378.06111111111386</v>
      </c>
      <c r="B298">
        <v>4.9000000000000004</v>
      </c>
      <c r="C298">
        <v>7.92</v>
      </c>
      <c r="D298" s="39"/>
      <c r="E298" s="39"/>
      <c r="F298" s="39"/>
      <c r="G298" s="39">
        <v>375</v>
      </c>
      <c r="H298" s="40">
        <f t="shared" si="178"/>
        <v>4.9000000000000002E-2</v>
      </c>
      <c r="I298" s="41">
        <f t="shared" si="179"/>
        <v>7.92</v>
      </c>
      <c r="J298" s="39">
        <f t="shared" si="212"/>
        <v>658.44751113856114</v>
      </c>
      <c r="K298">
        <v>3.9E-2</v>
      </c>
      <c r="L298">
        <v>7.98</v>
      </c>
      <c r="M298" s="29">
        <f t="shared" si="211"/>
        <v>6.4285714285714293E-2</v>
      </c>
      <c r="N298" s="29">
        <f t="shared" si="211"/>
        <v>5.7142857142857148E-2</v>
      </c>
      <c r="O298" s="29">
        <f t="shared" si="211"/>
        <v>4.9999999999999996E-2</v>
      </c>
      <c r="P298" s="29">
        <f t="shared" si="211"/>
        <v>4.2857142857142858E-2</v>
      </c>
      <c r="Q298" s="54">
        <v>4.9000000000000002E-2</v>
      </c>
      <c r="R298" s="54">
        <v>7.92</v>
      </c>
      <c r="S298" s="55">
        <f t="shared" si="180"/>
        <v>8.1540012365859305</v>
      </c>
      <c r="T298" s="55">
        <f t="shared" si="181"/>
        <v>8.105298737946006</v>
      </c>
      <c r="U298" s="55">
        <f t="shared" si="182"/>
        <v>8.0492765957329748</v>
      </c>
      <c r="V298" s="55">
        <f t="shared" si="183"/>
        <v>7.9837684826040833</v>
      </c>
      <c r="W298" s="55">
        <f t="shared" si="184"/>
        <v>8.2259724589671048</v>
      </c>
      <c r="X298" s="41">
        <f t="shared" si="185"/>
        <v>8.2091459831668683</v>
      </c>
      <c r="Y298" s="41">
        <f t="shared" si="186"/>
        <v>8.1652565149227492</v>
      </c>
      <c r="Z298" s="41">
        <f t="shared" si="187"/>
        <v>8.1148746960757361</v>
      </c>
      <c r="AA298" s="41">
        <f t="shared" si="188"/>
        <v>8.0559232640726002</v>
      </c>
      <c r="AB298" s="30">
        <f t="shared" si="189"/>
        <v>-7.4605109632063429E-3</v>
      </c>
      <c r="AC298" s="30">
        <f t="shared" si="190"/>
        <v>5.6825203322507949E-2</v>
      </c>
      <c r="AD298" s="30">
        <f t="shared" si="191"/>
        <v>-3.382468574022437E-10</v>
      </c>
      <c r="AE298" s="30">
        <f t="shared" si="192"/>
        <v>-4.2336499609271863E-19</v>
      </c>
      <c r="AF298" s="30">
        <f t="shared" si="193"/>
        <v>7.0145330113804761E-9</v>
      </c>
      <c r="AG298" s="30">
        <f t="shared" si="194"/>
        <v>-7.2038779788848447E-3</v>
      </c>
      <c r="AH298" s="30">
        <f t="shared" si="195"/>
        <v>4.9938979163972302E-2</v>
      </c>
      <c r="AI298" s="30">
        <f t="shared" si="196"/>
        <v>-3.3791625007524185E-10</v>
      </c>
      <c r="AJ298" s="30">
        <f t="shared" si="197"/>
        <v>-4.2336499609271863E-19</v>
      </c>
      <c r="AK298" s="30">
        <f t="shared" si="198"/>
        <v>7.846956806645958E-9</v>
      </c>
      <c r="AL298" s="30">
        <f t="shared" si="199"/>
        <v>-6.8825244938539327E-3</v>
      </c>
      <c r="AM298" s="30">
        <f t="shared" si="200"/>
        <v>4.3117475506146065E-2</v>
      </c>
      <c r="AN298" s="30">
        <f t="shared" si="201"/>
        <v>-3.3750226659221575E-10</v>
      </c>
      <c r="AO298" s="30">
        <f t="shared" si="202"/>
        <v>-4.2336499609271863E-19</v>
      </c>
      <c r="AP298" s="30">
        <f t="shared" si="203"/>
        <v>8.9273673181539285E-9</v>
      </c>
      <c r="AQ298" s="30">
        <f t="shared" si="205"/>
        <v>-6.4677739052758981E-3</v>
      </c>
      <c r="AR298" s="30">
        <f t="shared" si="206"/>
        <v>3.6389368951866959E-2</v>
      </c>
      <c r="AS298" s="30">
        <f t="shared" si="207"/>
        <v>-3.3696796433241562E-10</v>
      </c>
      <c r="AT298" s="30">
        <f t="shared" si="208"/>
        <v>-4.2336499609271863E-19</v>
      </c>
      <c r="AU298" s="30">
        <f t="shared" si="204"/>
        <v>1.0380816577400405E-8</v>
      </c>
    </row>
    <row r="299" spans="1:47" x14ac:dyDescent="0.3">
      <c r="A299" s="39">
        <v>379.06944444444525</v>
      </c>
      <c r="B299">
        <v>5.0999999999999996</v>
      </c>
      <c r="C299">
        <v>7.96</v>
      </c>
      <c r="D299" s="39">
        <v>485.3</v>
      </c>
      <c r="E299" s="39"/>
      <c r="F299" s="39"/>
      <c r="G299" s="39">
        <v>376</v>
      </c>
      <c r="H299" s="40">
        <f t="shared" si="178"/>
        <v>5.0999999999999997E-2</v>
      </c>
      <c r="I299" s="41">
        <f t="shared" si="179"/>
        <v>7.96</v>
      </c>
      <c r="J299" s="39">
        <f t="shared" si="212"/>
        <v>658.69439363048025</v>
      </c>
      <c r="K299">
        <v>3.5000000000000003E-2</v>
      </c>
      <c r="L299">
        <v>8.02</v>
      </c>
      <c r="M299" s="29">
        <f t="shared" si="211"/>
        <v>6.4285714285714293E-2</v>
      </c>
      <c r="N299" s="29">
        <f t="shared" si="211"/>
        <v>5.7142857142857148E-2</v>
      </c>
      <c r="O299" s="29">
        <f t="shared" si="211"/>
        <v>4.9999999999999996E-2</v>
      </c>
      <c r="P299" s="29">
        <f t="shared" si="211"/>
        <v>4.2857142857142858E-2</v>
      </c>
      <c r="Q299" s="54">
        <v>5.0999999999999997E-2</v>
      </c>
      <c r="R299" s="54">
        <v>7.96</v>
      </c>
      <c r="S299" s="55">
        <f t="shared" si="180"/>
        <v>8.1399049795273353</v>
      </c>
      <c r="T299" s="55">
        <f t="shared" si="181"/>
        <v>8.0911806711161081</v>
      </c>
      <c r="U299" s="55">
        <f t="shared" si="182"/>
        <v>8.0351881823932896</v>
      </c>
      <c r="V299" s="55">
        <f t="shared" si="183"/>
        <v>7.9698033020940908</v>
      </c>
      <c r="W299" s="55">
        <f t="shared" si="184"/>
        <v>8.2111944231006984</v>
      </c>
      <c r="X299" s="41">
        <f t="shared" si="185"/>
        <v>8.1942978339169734</v>
      </c>
      <c r="Y299" s="41">
        <f t="shared" si="186"/>
        <v>8.1502308707135995</v>
      </c>
      <c r="Z299" s="41">
        <f t="shared" si="187"/>
        <v>8.0996552754409823</v>
      </c>
      <c r="AA299" s="41">
        <f t="shared" si="188"/>
        <v>8.0404911336780938</v>
      </c>
      <c r="AB299" s="30">
        <f t="shared" si="189"/>
        <v>-7.3760339460636161E-3</v>
      </c>
      <c r="AC299" s="30">
        <f t="shared" si="190"/>
        <v>5.690968033965068E-2</v>
      </c>
      <c r="AD299" s="30">
        <f t="shared" si="191"/>
        <v>-3.5155173839210734E-10</v>
      </c>
      <c r="AE299" s="30">
        <f t="shared" si="192"/>
        <v>-4.4064520001487033E-19</v>
      </c>
      <c r="AF299" s="30">
        <f t="shared" si="193"/>
        <v>7.245944787327089E-9</v>
      </c>
      <c r="AG299" s="30">
        <f t="shared" si="194"/>
        <v>-7.111109758814663E-3</v>
      </c>
      <c r="AH299" s="30">
        <f t="shared" si="195"/>
        <v>5.0031747384042487E-2</v>
      </c>
      <c r="AI299" s="30">
        <f t="shared" si="196"/>
        <v>-3.5121044992665122E-10</v>
      </c>
      <c r="AJ299" s="30">
        <f t="shared" si="197"/>
        <v>-4.4064520001487033E-19</v>
      </c>
      <c r="AK299" s="30">
        <f t="shared" si="198"/>
        <v>8.1062375960712457E-9</v>
      </c>
      <c r="AL299" s="30">
        <f t="shared" si="199"/>
        <v>-6.7795543618408482E-3</v>
      </c>
      <c r="AM299" s="30">
        <f t="shared" si="200"/>
        <v>4.3220445638159147E-2</v>
      </c>
      <c r="AN299" s="30">
        <f t="shared" si="201"/>
        <v>-3.5078332383513829E-10</v>
      </c>
      <c r="AO299" s="30">
        <f t="shared" si="202"/>
        <v>-4.4064520001487033E-19</v>
      </c>
      <c r="AP299" s="30">
        <f t="shared" si="203"/>
        <v>9.2217175804010712E-9</v>
      </c>
      <c r="AQ299" s="30">
        <f t="shared" si="205"/>
        <v>-6.3519621933587735E-3</v>
      </c>
      <c r="AR299" s="30">
        <f t="shared" si="206"/>
        <v>3.6505180663784081E-2</v>
      </c>
      <c r="AS299" s="30">
        <f t="shared" si="207"/>
        <v>-3.5023247841578377E-10</v>
      </c>
      <c r="AT299" s="30">
        <f t="shared" si="208"/>
        <v>-4.4064520001487033E-19</v>
      </c>
      <c r="AU299" s="30">
        <f t="shared" si="204"/>
        <v>1.072004720891693E-8</v>
      </c>
    </row>
    <row r="300" spans="1:47" x14ac:dyDescent="0.3">
      <c r="A300" s="39">
        <v>380.05138888888905</v>
      </c>
      <c r="B300">
        <v>5.7</v>
      </c>
      <c r="C300">
        <v>7.86</v>
      </c>
      <c r="D300" s="39"/>
      <c r="E300" s="39"/>
      <c r="F300" s="39"/>
      <c r="G300" s="39">
        <v>377</v>
      </c>
      <c r="H300" s="40">
        <f t="shared" si="178"/>
        <v>5.7000000000000002E-2</v>
      </c>
      <c r="I300" s="41">
        <f t="shared" si="179"/>
        <v>7.86</v>
      </c>
      <c r="J300" s="39">
        <f t="shared" si="212"/>
        <v>658.94127612239924</v>
      </c>
      <c r="K300">
        <v>4.2999999999999997E-2</v>
      </c>
      <c r="L300">
        <v>7.92</v>
      </c>
      <c r="M300" s="29">
        <f t="shared" si="211"/>
        <v>6.4285714285714293E-2</v>
      </c>
      <c r="N300" s="29">
        <f t="shared" si="211"/>
        <v>5.7142857142857148E-2</v>
      </c>
      <c r="O300" s="29">
        <f t="shared" si="211"/>
        <v>4.9999999999999996E-2</v>
      </c>
      <c r="P300" s="29">
        <f t="shared" si="211"/>
        <v>4.2857142857142858E-2</v>
      </c>
      <c r="Q300" s="54">
        <v>5.7000000000000002E-2</v>
      </c>
      <c r="R300" s="54">
        <v>7.86</v>
      </c>
      <c r="S300" s="55">
        <f t="shared" si="180"/>
        <v>8.1004714331028467</v>
      </c>
      <c r="T300" s="55">
        <f t="shared" si="181"/>
        <v>8.0517200462688034</v>
      </c>
      <c r="U300" s="55">
        <f t="shared" si="182"/>
        <v>7.9958538494778724</v>
      </c>
      <c r="V300" s="55">
        <f t="shared" si="183"/>
        <v>7.9308689690623462</v>
      </c>
      <c r="W300" s="55">
        <f t="shared" si="184"/>
        <v>8.1697855292807322</v>
      </c>
      <c r="X300" s="41">
        <f t="shared" si="185"/>
        <v>8.1526978283557519</v>
      </c>
      <c r="Y300" s="41">
        <f t="shared" si="186"/>
        <v>8.1081481665216604</v>
      </c>
      <c r="Z300" s="41">
        <f t="shared" si="187"/>
        <v>8.0570474432242793</v>
      </c>
      <c r="AA300" s="41">
        <f t="shared" si="188"/>
        <v>7.997309137569319</v>
      </c>
      <c r="AB300" s="30">
        <f t="shared" si="189"/>
        <v>-7.1265169220349617E-3</v>
      </c>
      <c r="AC300" s="30">
        <f t="shared" si="190"/>
        <v>5.7159197363679332E-2</v>
      </c>
      <c r="AD300" s="30">
        <f t="shared" si="191"/>
        <v>-3.914714236057412E-10</v>
      </c>
      <c r="AE300" s="30">
        <f t="shared" si="192"/>
        <v>-4.9248581178132573E-19</v>
      </c>
      <c r="AF300" s="30">
        <f t="shared" si="193"/>
        <v>7.9346644746771164E-9</v>
      </c>
      <c r="AG300" s="30">
        <f t="shared" si="194"/>
        <v>-6.8373600414612301E-3</v>
      </c>
      <c r="AH300" s="30">
        <f t="shared" si="195"/>
        <v>5.0305497101395917E-2</v>
      </c>
      <c r="AI300" s="30">
        <f t="shared" si="196"/>
        <v>-3.9109891738397309E-10</v>
      </c>
      <c r="AJ300" s="30">
        <f t="shared" si="197"/>
        <v>-4.9248581178132573E-19</v>
      </c>
      <c r="AK300" s="30">
        <f t="shared" si="198"/>
        <v>8.8772807250085808E-9</v>
      </c>
      <c r="AL300" s="30">
        <f t="shared" si="199"/>
        <v>-6.4760905344145503E-3</v>
      </c>
      <c r="AM300" s="30">
        <f t="shared" si="200"/>
        <v>4.3523909465585445E-2</v>
      </c>
      <c r="AN300" s="30">
        <f t="shared" si="201"/>
        <v>-3.9063351210347981E-10</v>
      </c>
      <c r="AO300" s="30">
        <f t="shared" si="202"/>
        <v>-4.9248581178132573E-19</v>
      </c>
      <c r="AP300" s="30">
        <f t="shared" si="203"/>
        <v>1.0095925810631821E-8</v>
      </c>
      <c r="AQ300" s="30">
        <f t="shared" si="205"/>
        <v>-6.0112654295271786E-3</v>
      </c>
      <c r="AR300" s="30">
        <f t="shared" si="206"/>
        <v>3.6845877427615678E-2</v>
      </c>
      <c r="AS300" s="30">
        <f t="shared" si="207"/>
        <v>-3.9003470137049294E-10</v>
      </c>
      <c r="AT300" s="30">
        <f t="shared" si="208"/>
        <v>-4.9248581178132573E-19</v>
      </c>
      <c r="AU300" s="30">
        <f t="shared" si="204"/>
        <v>1.1725490818327846E-8</v>
      </c>
    </row>
    <row r="301" spans="1:47" x14ac:dyDescent="0.3">
      <c r="A301" s="39">
        <v>381.05416666666861</v>
      </c>
      <c r="B301">
        <v>5.3</v>
      </c>
      <c r="C301">
        <v>7.83</v>
      </c>
      <c r="D301" s="39">
        <v>599.9</v>
      </c>
      <c r="E301" s="39"/>
      <c r="F301" s="39"/>
      <c r="G301" s="39">
        <v>378</v>
      </c>
      <c r="H301" s="40">
        <f t="shared" si="178"/>
        <v>5.2999999999999999E-2</v>
      </c>
      <c r="I301" s="41">
        <f t="shared" si="179"/>
        <v>7.83</v>
      </c>
      <c r="J301" s="39">
        <f t="shared" si="212"/>
        <v>659.18815861431835</v>
      </c>
      <c r="K301">
        <v>4.7E-2</v>
      </c>
      <c r="L301">
        <v>7.84</v>
      </c>
      <c r="M301" s="29">
        <f t="shared" si="211"/>
        <v>6.4285714285714293E-2</v>
      </c>
      <c r="N301" s="29">
        <f t="shared" si="211"/>
        <v>5.7142857142857148E-2</v>
      </c>
      <c r="O301" s="29">
        <f t="shared" si="211"/>
        <v>4.9999999999999996E-2</v>
      </c>
      <c r="P301" s="29">
        <f t="shared" si="211"/>
        <v>4.2857142857142858E-2</v>
      </c>
      <c r="Q301" s="54">
        <v>5.2999999999999999E-2</v>
      </c>
      <c r="R301" s="54">
        <v>7.83</v>
      </c>
      <c r="S301" s="55">
        <f t="shared" si="180"/>
        <v>8.1263067778185469</v>
      </c>
      <c r="T301" s="55">
        <f t="shared" si="181"/>
        <v>8.0775674436814171</v>
      </c>
      <c r="U301" s="55">
        <f t="shared" si="182"/>
        <v>8.021611274299941</v>
      </c>
      <c r="V301" s="55">
        <f t="shared" si="183"/>
        <v>7.9563551652503</v>
      </c>
      <c r="W301" s="55">
        <f t="shared" si="184"/>
        <v>8.1969267822676102</v>
      </c>
      <c r="X301" s="41">
        <f t="shared" si="185"/>
        <v>8.1799634436427322</v>
      </c>
      <c r="Y301" s="41">
        <f t="shared" si="186"/>
        <v>8.1357277034181106</v>
      </c>
      <c r="Z301" s="41">
        <f t="shared" si="187"/>
        <v>8.0849681870205181</v>
      </c>
      <c r="AA301" s="41">
        <f t="shared" si="188"/>
        <v>8.0256025706578455</v>
      </c>
      <c r="AB301" s="30">
        <f t="shared" si="189"/>
        <v>-7.2922214879289002E-3</v>
      </c>
      <c r="AC301" s="30">
        <f t="shared" si="190"/>
        <v>5.6993492797785393E-2</v>
      </c>
      <c r="AD301" s="30">
        <f t="shared" si="191"/>
        <v>-3.6485747549981519E-10</v>
      </c>
      <c r="AE301" s="30">
        <f t="shared" si="192"/>
        <v>-4.5792540393702213E-19</v>
      </c>
      <c r="AF301" s="30">
        <f t="shared" si="193"/>
        <v>7.4764119363442771E-9</v>
      </c>
      <c r="AG301" s="30">
        <f t="shared" si="194"/>
        <v>-7.0191138805750274E-3</v>
      </c>
      <c r="AH301" s="30">
        <f t="shared" si="195"/>
        <v>5.0123743262282118E-2</v>
      </c>
      <c r="AI301" s="30">
        <f t="shared" si="196"/>
        <v>-3.6450564474707759E-10</v>
      </c>
      <c r="AJ301" s="30">
        <f t="shared" si="197"/>
        <v>-4.5792540393702213E-19</v>
      </c>
      <c r="AK301" s="30">
        <f t="shared" si="198"/>
        <v>8.3643569154299237E-9</v>
      </c>
      <c r="AL301" s="30">
        <f t="shared" si="199"/>
        <v>-6.677506672703051E-3</v>
      </c>
      <c r="AM301" s="30">
        <f t="shared" si="200"/>
        <v>4.3322493327296943E-2</v>
      </c>
      <c r="AN301" s="30">
        <f t="shared" si="201"/>
        <v>-3.6406556941468139E-10</v>
      </c>
      <c r="AO301" s="30">
        <f t="shared" si="202"/>
        <v>-4.5792540393702213E-19</v>
      </c>
      <c r="AP301" s="30">
        <f t="shared" si="203"/>
        <v>9.5145603619916994E-9</v>
      </c>
      <c r="AQ301" s="30">
        <f t="shared" si="205"/>
        <v>-6.2372907174992999E-3</v>
      </c>
      <c r="AR301" s="30">
        <f t="shared" si="206"/>
        <v>3.6619852139643555E-2</v>
      </c>
      <c r="AS301" s="30">
        <f t="shared" si="207"/>
        <v>-3.6349846140774198E-10</v>
      </c>
      <c r="AT301" s="30">
        <f t="shared" si="208"/>
        <v>-4.5792540393702213E-19</v>
      </c>
      <c r="AU301" s="30">
        <f t="shared" si="204"/>
        <v>1.1057191589777705E-8</v>
      </c>
    </row>
    <row r="302" spans="1:47" x14ac:dyDescent="0.3">
      <c r="A302" s="39">
        <v>382.05625000000146</v>
      </c>
      <c r="B302">
        <v>5.5</v>
      </c>
      <c r="C302">
        <v>7.89</v>
      </c>
      <c r="D302" s="39"/>
      <c r="E302" s="39"/>
      <c r="F302" s="39"/>
      <c r="G302" s="39">
        <v>379</v>
      </c>
      <c r="H302" s="40">
        <f t="shared" si="178"/>
        <v>5.5E-2</v>
      </c>
      <c r="I302" s="41">
        <f t="shared" si="179"/>
        <v>7.89</v>
      </c>
      <c r="J302" s="39">
        <f t="shared" si="212"/>
        <v>659.43504110623746</v>
      </c>
      <c r="K302">
        <v>4.2999999999999997E-2</v>
      </c>
      <c r="L302">
        <v>7.9</v>
      </c>
      <c r="M302" s="29">
        <f t="shared" si="211"/>
        <v>6.4285714285714293E-2</v>
      </c>
      <c r="N302" s="29">
        <f t="shared" si="211"/>
        <v>5.7142857142857148E-2</v>
      </c>
      <c r="O302" s="29">
        <f t="shared" si="211"/>
        <v>4.9999999999999996E-2</v>
      </c>
      <c r="P302" s="29">
        <f t="shared" si="211"/>
        <v>4.2857142857142858E-2</v>
      </c>
      <c r="Q302" s="54">
        <v>5.5E-2</v>
      </c>
      <c r="R302" s="54">
        <v>7.89</v>
      </c>
      <c r="S302" s="55">
        <f t="shared" si="180"/>
        <v>8.1131724945338561</v>
      </c>
      <c r="T302" s="55">
        <f t="shared" si="181"/>
        <v>8.0644243152912125</v>
      </c>
      <c r="U302" s="55">
        <f t="shared" si="182"/>
        <v>8.008510447156695</v>
      </c>
      <c r="V302" s="55">
        <f t="shared" si="183"/>
        <v>7.9433878938649523</v>
      </c>
      <c r="W302" s="55">
        <f t="shared" si="184"/>
        <v>8.1831343497867604</v>
      </c>
      <c r="X302" s="41">
        <f t="shared" si="185"/>
        <v>8.1661073808446041</v>
      </c>
      <c r="Y302" s="41">
        <f t="shared" si="186"/>
        <v>8.1217109351063108</v>
      </c>
      <c r="Z302" s="41">
        <f t="shared" si="187"/>
        <v>8.0707766011268873</v>
      </c>
      <c r="AA302" s="41">
        <f t="shared" si="188"/>
        <v>8.0112198608604093</v>
      </c>
      <c r="AB302" s="30">
        <f t="shared" si="189"/>
        <v>-7.2090548490884128E-3</v>
      </c>
      <c r="AC302" s="30">
        <f t="shared" si="190"/>
        <v>5.7076659436625883E-2</v>
      </c>
      <c r="AD302" s="30">
        <f t="shared" si="191"/>
        <v>-3.7816404458393926E-10</v>
      </c>
      <c r="AE302" s="30">
        <f t="shared" si="192"/>
        <v>-4.7520560785917393E-19</v>
      </c>
      <c r="AF302" s="30">
        <f t="shared" si="193"/>
        <v>7.7059733984674885E-9</v>
      </c>
      <c r="AG302" s="30">
        <f t="shared" si="194"/>
        <v>-6.9278701517408057E-3</v>
      </c>
      <c r="AH302" s="30">
        <f t="shared" si="195"/>
        <v>5.0214986991116345E-2</v>
      </c>
      <c r="AI302" s="30">
        <f t="shared" si="196"/>
        <v>-3.7780180852363825E-10</v>
      </c>
      <c r="AJ302" s="30">
        <f t="shared" si="197"/>
        <v>-4.7520560785917393E-19</v>
      </c>
      <c r="AK302" s="30">
        <f t="shared" si="198"/>
        <v>8.6213581043832416E-9</v>
      </c>
      <c r="AL302" s="30">
        <f t="shared" si="199"/>
        <v>-6.5763589790236729E-3</v>
      </c>
      <c r="AM302" s="30">
        <f t="shared" si="200"/>
        <v>4.3423641020976324E-2</v>
      </c>
      <c r="AN302" s="30">
        <f t="shared" si="201"/>
        <v>-3.7734897441297027E-10</v>
      </c>
      <c r="AO302" s="30">
        <f t="shared" si="202"/>
        <v>-4.7520560785917393E-19</v>
      </c>
      <c r="AP302" s="30">
        <f t="shared" si="203"/>
        <v>9.8059472537392939E-9</v>
      </c>
      <c r="AQ302" s="30">
        <f t="shared" si="205"/>
        <v>-6.1237332747625167E-3</v>
      </c>
      <c r="AR302" s="30">
        <f t="shared" si="206"/>
        <v>3.673340958238034E-2</v>
      </c>
      <c r="AS302" s="30">
        <f t="shared" si="207"/>
        <v>-3.7676587955237109E-10</v>
      </c>
      <c r="AT302" s="30">
        <f t="shared" si="208"/>
        <v>-4.7520560785917393E-19</v>
      </c>
      <c r="AU302" s="30">
        <f t="shared" si="204"/>
        <v>1.1392318182934866E-8</v>
      </c>
    </row>
    <row r="303" spans="1:47" x14ac:dyDescent="0.3">
      <c r="A303" s="39">
        <v>383.05416666666861</v>
      </c>
      <c r="B303">
        <v>5.7</v>
      </c>
      <c r="C303">
        <v>7.78</v>
      </c>
      <c r="D303" s="39"/>
      <c r="E303" s="39"/>
      <c r="F303" s="39"/>
      <c r="G303" s="39">
        <v>380</v>
      </c>
      <c r="H303" s="40">
        <f t="shared" si="178"/>
        <v>5.7000000000000002E-2</v>
      </c>
      <c r="I303" s="41">
        <f t="shared" si="179"/>
        <v>7.78</v>
      </c>
      <c r="J303" s="39">
        <f t="shared" si="212"/>
        <v>659.68192359815646</v>
      </c>
      <c r="K303">
        <v>4.2000000000000003E-2</v>
      </c>
      <c r="L303">
        <v>7.79</v>
      </c>
      <c r="M303" s="29">
        <f t="shared" si="211"/>
        <v>6.4285714285714293E-2</v>
      </c>
      <c r="N303" s="29">
        <f t="shared" si="211"/>
        <v>5.7142857142857148E-2</v>
      </c>
      <c r="O303" s="29">
        <f t="shared" si="211"/>
        <v>4.9999999999999996E-2</v>
      </c>
      <c r="P303" s="29">
        <f t="shared" si="211"/>
        <v>4.2857142857142858E-2</v>
      </c>
      <c r="Q303" s="54">
        <v>5.7000000000000002E-2</v>
      </c>
      <c r="R303" s="54">
        <v>7.78</v>
      </c>
      <c r="S303" s="55">
        <f t="shared" si="180"/>
        <v>8.1004714331028467</v>
      </c>
      <c r="T303" s="55">
        <f t="shared" si="181"/>
        <v>8.0517200462688034</v>
      </c>
      <c r="U303" s="55">
        <f t="shared" si="182"/>
        <v>7.9958538494778724</v>
      </c>
      <c r="V303" s="55">
        <f t="shared" si="183"/>
        <v>7.9308689690623462</v>
      </c>
      <c r="W303" s="55">
        <f t="shared" si="184"/>
        <v>8.1697855292807322</v>
      </c>
      <c r="X303" s="41">
        <f t="shared" si="185"/>
        <v>8.1526978283557519</v>
      </c>
      <c r="Y303" s="41">
        <f t="shared" si="186"/>
        <v>8.1081481665216604</v>
      </c>
      <c r="Z303" s="41">
        <f t="shared" si="187"/>
        <v>8.0570474432242793</v>
      </c>
      <c r="AA303" s="41">
        <f t="shared" si="188"/>
        <v>7.997309137569319</v>
      </c>
      <c r="AB303" s="30">
        <f t="shared" si="189"/>
        <v>-7.1265169220349617E-3</v>
      </c>
      <c r="AC303" s="30">
        <f t="shared" si="190"/>
        <v>5.7159197363679332E-2</v>
      </c>
      <c r="AD303" s="30">
        <f t="shared" si="191"/>
        <v>-3.914714236057412E-10</v>
      </c>
      <c r="AE303" s="30">
        <f t="shared" si="192"/>
        <v>-4.9248581178132573E-19</v>
      </c>
      <c r="AF303" s="30">
        <f t="shared" si="193"/>
        <v>7.9346644746771164E-9</v>
      </c>
      <c r="AG303" s="30">
        <f t="shared" si="194"/>
        <v>-6.8373600414612301E-3</v>
      </c>
      <c r="AH303" s="30">
        <f t="shared" si="195"/>
        <v>5.0305497101395917E-2</v>
      </c>
      <c r="AI303" s="30">
        <f t="shared" si="196"/>
        <v>-3.9109891738397309E-10</v>
      </c>
      <c r="AJ303" s="30">
        <f t="shared" si="197"/>
        <v>-4.9248581178132573E-19</v>
      </c>
      <c r="AK303" s="30">
        <f t="shared" si="198"/>
        <v>8.8772807250085808E-9</v>
      </c>
      <c r="AL303" s="30">
        <f t="shared" si="199"/>
        <v>-6.4760905344145503E-3</v>
      </c>
      <c r="AM303" s="30">
        <f t="shared" si="200"/>
        <v>4.3523909465585445E-2</v>
      </c>
      <c r="AN303" s="30">
        <f t="shared" si="201"/>
        <v>-3.9063351210347981E-10</v>
      </c>
      <c r="AO303" s="30">
        <f t="shared" si="202"/>
        <v>-4.9248581178132573E-19</v>
      </c>
      <c r="AP303" s="30">
        <f t="shared" si="203"/>
        <v>1.0095925810631821E-8</v>
      </c>
      <c r="AQ303" s="30">
        <f t="shared" si="205"/>
        <v>-6.0112654295271786E-3</v>
      </c>
      <c r="AR303" s="30">
        <f t="shared" si="206"/>
        <v>3.6845877427615678E-2</v>
      </c>
      <c r="AS303" s="30">
        <f t="shared" si="207"/>
        <v>-3.9003470137049294E-10</v>
      </c>
      <c r="AT303" s="30">
        <f t="shared" si="208"/>
        <v>-4.9248581178132573E-19</v>
      </c>
      <c r="AU303" s="30">
        <f t="shared" si="204"/>
        <v>1.1725490818327846E-8</v>
      </c>
    </row>
    <row r="304" spans="1:47" x14ac:dyDescent="0.3">
      <c r="A304" s="39">
        <v>384.05208333333576</v>
      </c>
      <c r="B304">
        <v>5.2</v>
      </c>
      <c r="C304">
        <v>7.94</v>
      </c>
      <c r="D304" s="39">
        <v>229.9</v>
      </c>
      <c r="E304" s="39"/>
      <c r="F304" s="39"/>
      <c r="G304" s="39">
        <v>381</v>
      </c>
      <c r="H304" s="40">
        <f t="shared" si="178"/>
        <v>5.2000000000000005E-2</v>
      </c>
      <c r="I304" s="41">
        <f t="shared" si="179"/>
        <v>7.94</v>
      </c>
      <c r="J304" s="39">
        <f t="shared" si="212"/>
        <v>659.92880609007557</v>
      </c>
      <c r="K304">
        <v>5.2999999999999999E-2</v>
      </c>
      <c r="L304">
        <v>7.84</v>
      </c>
      <c r="M304" s="29">
        <f t="shared" si="211"/>
        <v>6.4285714285714293E-2</v>
      </c>
      <c r="N304" s="29">
        <f t="shared" si="211"/>
        <v>5.7142857142857148E-2</v>
      </c>
      <c r="O304" s="29">
        <f t="shared" si="211"/>
        <v>4.9999999999999996E-2</v>
      </c>
      <c r="P304" s="29">
        <f t="shared" si="211"/>
        <v>4.2857142857142858E-2</v>
      </c>
      <c r="Q304" s="54">
        <v>5.1999999999999998E-2</v>
      </c>
      <c r="R304" s="54">
        <v>7.94</v>
      </c>
      <c r="S304" s="55">
        <f t="shared" si="180"/>
        <v>8.1330458418209552</v>
      </c>
      <c r="T304" s="55">
        <f t="shared" si="181"/>
        <v>8.0843132117613106</v>
      </c>
      <c r="U304" s="55">
        <f t="shared" si="182"/>
        <v>8.0283380940291735</v>
      </c>
      <c r="V304" s="55">
        <f t="shared" si="183"/>
        <v>7.9630169563428188</v>
      </c>
      <c r="W304" s="55">
        <f t="shared" si="184"/>
        <v>8.2039990928375772</v>
      </c>
      <c r="X304" s="41">
        <f t="shared" si="185"/>
        <v>8.187068724343165</v>
      </c>
      <c r="Y304" s="41">
        <f t="shared" si="186"/>
        <v>8.1429163249005416</v>
      </c>
      <c r="Z304" s="41">
        <f t="shared" si="187"/>
        <v>8.092247586055576</v>
      </c>
      <c r="AA304" s="41">
        <f t="shared" si="188"/>
        <v>8.0329813601942135</v>
      </c>
      <c r="AB304" s="30">
        <f t="shared" si="189"/>
        <v>-7.3340458594315623E-3</v>
      </c>
      <c r="AC304" s="30">
        <f t="shared" si="190"/>
        <v>5.6951668426282728E-2</v>
      </c>
      <c r="AD304" s="30">
        <f t="shared" si="191"/>
        <v>-3.5820450149299028E-10</v>
      </c>
      <c r="AE304" s="30">
        <f t="shared" si="192"/>
        <v>-4.4928530197594623E-19</v>
      </c>
      <c r="AF304" s="30">
        <f t="shared" si="193"/>
        <v>7.3612939148134812E-9</v>
      </c>
      <c r="AG304" s="30">
        <f t="shared" si="194"/>
        <v>-7.0650165808040016E-3</v>
      </c>
      <c r="AH304" s="30">
        <f t="shared" si="195"/>
        <v>5.0077840562053146E-2</v>
      </c>
      <c r="AI304" s="30">
        <f t="shared" si="196"/>
        <v>-3.5785792464540598E-10</v>
      </c>
      <c r="AJ304" s="30">
        <f t="shared" si="197"/>
        <v>-4.4928530197594623E-19</v>
      </c>
      <c r="AK304" s="30">
        <f t="shared" si="198"/>
        <v>8.2354396357308244E-9</v>
      </c>
      <c r="AL304" s="30">
        <f t="shared" si="199"/>
        <v>-6.7284166576484106E-3</v>
      </c>
      <c r="AM304" s="30">
        <f t="shared" si="200"/>
        <v>4.3271583342351587E-2</v>
      </c>
      <c r="AN304" s="30">
        <f t="shared" si="201"/>
        <v>-3.5742429994530084E-10</v>
      </c>
      <c r="AO304" s="30">
        <f t="shared" si="202"/>
        <v>-4.4928530197594623E-19</v>
      </c>
      <c r="AP304" s="30">
        <f t="shared" si="203"/>
        <v>9.3683240805411955E-9</v>
      </c>
      <c r="AQ304" s="30">
        <f t="shared" si="205"/>
        <v>-6.2944856079585991E-3</v>
      </c>
      <c r="AR304" s="30">
        <f t="shared" si="206"/>
        <v>3.6562657249184255E-2</v>
      </c>
      <c r="AS304" s="30">
        <f t="shared" si="207"/>
        <v>-3.5686528846507222E-10</v>
      </c>
      <c r="AT304" s="30">
        <f t="shared" si="208"/>
        <v>-4.4928530197594623E-19</v>
      </c>
      <c r="AU304" s="30">
        <f t="shared" si="204"/>
        <v>1.088887578606011E-8</v>
      </c>
    </row>
    <row r="305" spans="1:47" x14ac:dyDescent="0.3">
      <c r="A305" s="39">
        <v>385.05625000000146</v>
      </c>
      <c r="B305">
        <v>7.3</v>
      </c>
      <c r="C305">
        <v>7.78</v>
      </c>
      <c r="G305" s="39">
        <v>382</v>
      </c>
      <c r="H305" s="40">
        <f t="shared" si="178"/>
        <v>7.2999999999999995E-2</v>
      </c>
      <c r="I305" s="41">
        <f t="shared" si="179"/>
        <v>7.78</v>
      </c>
      <c r="J305" s="39">
        <f t="shared" si="212"/>
        <v>660.17568858199468</v>
      </c>
      <c r="K305">
        <v>5.8000000000000003E-2</v>
      </c>
      <c r="L305">
        <v>7.84</v>
      </c>
      <c r="M305" s="29">
        <f t="shared" ref="M305:P311" si="213">M304</f>
        <v>6.4285714285714293E-2</v>
      </c>
      <c r="N305" s="29">
        <f t="shared" si="213"/>
        <v>5.7142857142857148E-2</v>
      </c>
      <c r="O305" s="29">
        <f t="shared" si="213"/>
        <v>4.9999999999999996E-2</v>
      </c>
      <c r="P305" s="29">
        <f t="shared" si="213"/>
        <v>4.2857142857142858E-2</v>
      </c>
      <c r="Q305" s="54">
        <v>7.2999999999999995E-2</v>
      </c>
      <c r="R305" s="54">
        <v>7.78</v>
      </c>
      <c r="S305" s="55">
        <f t="shared" si="180"/>
        <v>8.0116097126967887</v>
      </c>
      <c r="T305" s="55">
        <f t="shared" si="181"/>
        <v>7.9629854527461017</v>
      </c>
      <c r="U305" s="55">
        <f t="shared" si="182"/>
        <v>7.9076383246652542</v>
      </c>
      <c r="V305" s="55">
        <f t="shared" si="183"/>
        <v>7.8438440134139906</v>
      </c>
      <c r="W305" s="55">
        <f t="shared" si="184"/>
        <v>8.0760408053604831</v>
      </c>
      <c r="X305" s="41">
        <f t="shared" si="185"/>
        <v>8.0585510223182233</v>
      </c>
      <c r="Y305" s="41">
        <f t="shared" si="186"/>
        <v>8.0129912272724333</v>
      </c>
      <c r="Z305" s="41">
        <f t="shared" si="187"/>
        <v>7.9608004949301261</v>
      </c>
      <c r="AA305" s="41">
        <f t="shared" si="188"/>
        <v>7.8998811661458417</v>
      </c>
      <c r="AB305" s="30">
        <f t="shared" si="189"/>
        <v>-6.4871886638892626E-3</v>
      </c>
      <c r="AC305" s="30">
        <f t="shared" si="190"/>
        <v>5.7798525621825032E-2</v>
      </c>
      <c r="AD305" s="30">
        <f t="shared" si="191"/>
        <v>-4.9795747701840964E-10</v>
      </c>
      <c r="AE305" s="30">
        <f t="shared" si="192"/>
        <v>-6.3072744315853994E-19</v>
      </c>
      <c r="AF305" s="30">
        <f t="shared" si="193"/>
        <v>9.7362179517493541E-9</v>
      </c>
      <c r="AG305" s="30">
        <f t="shared" si="194"/>
        <v>-6.1378678822840834E-3</v>
      </c>
      <c r="AH305" s="30">
        <f t="shared" si="195"/>
        <v>5.1004989260573064E-2</v>
      </c>
      <c r="AI305" s="30">
        <f t="shared" si="196"/>
        <v>-4.9750746467810975E-10</v>
      </c>
      <c r="AJ305" s="30">
        <f t="shared" si="197"/>
        <v>-6.3072744315853994E-19</v>
      </c>
      <c r="AK305" s="30">
        <f t="shared" si="198"/>
        <v>1.0889665690624955E-8</v>
      </c>
      <c r="AL305" s="30">
        <f t="shared" si="199"/>
        <v>-5.7035199678159834E-3</v>
      </c>
      <c r="AM305" s="30">
        <f t="shared" si="200"/>
        <v>4.4296480032184012E-2</v>
      </c>
      <c r="AN305" s="30">
        <f t="shared" si="201"/>
        <v>-4.9694791617201736E-10</v>
      </c>
      <c r="AO305" s="30">
        <f t="shared" si="202"/>
        <v>-6.3072744315853994E-19</v>
      </c>
      <c r="AP305" s="30">
        <f t="shared" si="203"/>
        <v>1.2369771446314532E-8</v>
      </c>
      <c r="AQ305" s="30">
        <f t="shared" si="205"/>
        <v>-5.1482501183150895E-3</v>
      </c>
      <c r="AR305" s="30">
        <f t="shared" si="206"/>
        <v>3.7708892738827771E-2</v>
      </c>
      <c r="AS305" s="30">
        <f t="shared" si="207"/>
        <v>-4.9623259003732912E-10</v>
      </c>
      <c r="AT305" s="30">
        <f t="shared" si="208"/>
        <v>-6.3072744315853994E-19</v>
      </c>
      <c r="AU305" s="30">
        <f t="shared" si="204"/>
        <v>1.4327023940115122E-8</v>
      </c>
    </row>
    <row r="306" spans="1:47" x14ac:dyDescent="0.3">
      <c r="A306" s="39">
        <v>386.0576388888876</v>
      </c>
      <c r="B306">
        <v>7.3</v>
      </c>
      <c r="C306">
        <v>7.65</v>
      </c>
      <c r="G306" s="39">
        <v>383</v>
      </c>
      <c r="H306">
        <v>8.3000000000000004E-2</v>
      </c>
      <c r="I306">
        <v>7.65</v>
      </c>
      <c r="J306" s="39">
        <f t="shared" si="212"/>
        <v>660.42257107391379</v>
      </c>
      <c r="K306">
        <v>3.9E-2</v>
      </c>
      <c r="L306">
        <v>7.88</v>
      </c>
      <c r="M306" s="29">
        <f t="shared" si="213"/>
        <v>6.4285714285714293E-2</v>
      </c>
      <c r="N306" s="29">
        <f t="shared" si="213"/>
        <v>5.7142857142857148E-2</v>
      </c>
      <c r="O306" s="29">
        <f t="shared" si="213"/>
        <v>4.9999999999999996E-2</v>
      </c>
      <c r="P306" s="29">
        <f t="shared" si="213"/>
        <v>4.2857142857142858E-2</v>
      </c>
      <c r="Q306" s="54">
        <v>8.3000000000000004E-2</v>
      </c>
      <c r="R306" s="54">
        <v>7.65</v>
      </c>
      <c r="S306" s="55">
        <f t="shared" si="180"/>
        <v>7.9649648366162493</v>
      </c>
      <c r="T306" s="55">
        <f t="shared" si="181"/>
        <v>7.9165127471088415</v>
      </c>
      <c r="U306" s="55">
        <f t="shared" si="182"/>
        <v>7.8615653428969132</v>
      </c>
      <c r="V306" s="55">
        <f t="shared" si="183"/>
        <v>7.7985458001363464</v>
      </c>
      <c r="W306" s="55">
        <f t="shared" si="184"/>
        <v>8.0265538056504813</v>
      </c>
      <c r="X306" s="41">
        <f t="shared" si="185"/>
        <v>8.0088694934582669</v>
      </c>
      <c r="Y306" s="41">
        <f t="shared" si="186"/>
        <v>7.9628236998485082</v>
      </c>
      <c r="Z306" s="41">
        <f t="shared" si="187"/>
        <v>7.9101129310478413</v>
      </c>
      <c r="AA306" s="41">
        <f t="shared" si="188"/>
        <v>7.8486353569487779</v>
      </c>
      <c r="AB306" s="30">
        <f t="shared" si="189"/>
        <v>-6.1049136036584262E-3</v>
      </c>
      <c r="AC306" s="30">
        <f t="shared" si="190"/>
        <v>5.8180800682055868E-2</v>
      </c>
      <c r="AD306" s="30">
        <f t="shared" si="191"/>
        <v>-5.6453355369007474E-10</v>
      </c>
      <c r="AE306" s="30">
        <f t="shared" si="192"/>
        <v>-7.1712846276929885E-19</v>
      </c>
      <c r="AF306" s="30">
        <f t="shared" si="193"/>
        <v>1.0840146795413039E-8</v>
      </c>
      <c r="AG306" s="30">
        <f t="shared" si="194"/>
        <v>-5.7210574879127509E-3</v>
      </c>
      <c r="AH306" s="30">
        <f t="shared" si="195"/>
        <v>5.1421799654944395E-2</v>
      </c>
      <c r="AI306" s="30">
        <f t="shared" si="196"/>
        <v>-5.6403905122105078E-10</v>
      </c>
      <c r="AJ306" s="30">
        <f t="shared" si="197"/>
        <v>-7.1712846276929885E-19</v>
      </c>
      <c r="AK306" s="30">
        <f t="shared" si="198"/>
        <v>1.2119571157325857E-8</v>
      </c>
      <c r="AL306" s="30">
        <f t="shared" si="199"/>
        <v>-5.24523513137066E-3</v>
      </c>
      <c r="AM306" s="30">
        <f t="shared" si="200"/>
        <v>4.4754764868629338E-2</v>
      </c>
      <c r="AN306" s="30">
        <f t="shared" si="201"/>
        <v>-5.6342607328354985E-10</v>
      </c>
      <c r="AO306" s="30">
        <f t="shared" si="202"/>
        <v>-7.1712846276929885E-19</v>
      </c>
      <c r="AP306" s="30">
        <f t="shared" si="203"/>
        <v>1.3754178526644238E-8</v>
      </c>
      <c r="AQ306" s="30">
        <f t="shared" si="205"/>
        <v>-4.6393929005238933E-3</v>
      </c>
      <c r="AR306" s="30">
        <f t="shared" si="206"/>
        <v>3.8217749956618967E-2</v>
      </c>
      <c r="AS306" s="30">
        <f t="shared" si="207"/>
        <v>-5.6264559730126469E-10</v>
      </c>
      <c r="AT306" s="30">
        <f t="shared" si="208"/>
        <v>-7.1712846276929885E-19</v>
      </c>
      <c r="AU306" s="30">
        <f t="shared" si="204"/>
        <v>1.5902089735904638E-8</v>
      </c>
    </row>
    <row r="307" spans="1:47" x14ac:dyDescent="0.3">
      <c r="A307" s="39">
        <v>387.04166660879855</v>
      </c>
      <c r="G307" s="39">
        <v>383</v>
      </c>
      <c r="H307">
        <v>8.1000000000000003E-2</v>
      </c>
      <c r="I307">
        <v>7.71</v>
      </c>
      <c r="J307" s="39">
        <f t="shared" si="212"/>
        <v>660.42257107391379</v>
      </c>
      <c r="K307">
        <v>2.5000000000000001E-2</v>
      </c>
      <c r="L307">
        <v>7.95</v>
      </c>
      <c r="M307" s="29">
        <f t="shared" si="213"/>
        <v>6.4285714285714293E-2</v>
      </c>
      <c r="N307" s="29">
        <f t="shared" si="213"/>
        <v>5.7142857142857148E-2</v>
      </c>
      <c r="O307" s="29">
        <f t="shared" si="213"/>
        <v>4.9999999999999996E-2</v>
      </c>
      <c r="P307" s="29">
        <f t="shared" si="213"/>
        <v>4.2857142857142858E-2</v>
      </c>
      <c r="Q307" s="54">
        <v>8.1000000000000003E-2</v>
      </c>
      <c r="R307" s="54">
        <v>7.71</v>
      </c>
      <c r="S307" s="55">
        <f t="shared" si="180"/>
        <v>7.9738516828888875</v>
      </c>
      <c r="T307" s="55">
        <f t="shared" si="181"/>
        <v>7.9253612276477785</v>
      </c>
      <c r="U307" s="55">
        <f t="shared" si="182"/>
        <v>7.8703311216657399</v>
      </c>
      <c r="V307" s="55">
        <f t="shared" si="183"/>
        <v>7.8071565602985746</v>
      </c>
      <c r="W307" s="55">
        <f t="shared" si="184"/>
        <v>8.0359983291611314</v>
      </c>
      <c r="X307" s="41">
        <f t="shared" si="185"/>
        <v>8.0183501845103073</v>
      </c>
      <c r="Y307" s="41">
        <f t="shared" si="186"/>
        <v>7.9723946133830266</v>
      </c>
      <c r="Z307" s="41">
        <f t="shared" si="187"/>
        <v>7.919780167134097</v>
      </c>
      <c r="AA307" s="41">
        <f t="shared" si="188"/>
        <v>7.8584057355771337</v>
      </c>
      <c r="AB307" s="30">
        <f t="shared" si="189"/>
        <v>-6.1803743077963186E-3</v>
      </c>
      <c r="AC307" s="30">
        <f t="shared" si="190"/>
        <v>5.8105339977917975E-2</v>
      </c>
      <c r="AD307" s="30">
        <f t="shared" si="191"/>
        <v>-5.5121705743902465E-10</v>
      </c>
      <c r="AE307" s="30">
        <f t="shared" si="192"/>
        <v>-6.9984825884714705E-19</v>
      </c>
      <c r="AF307" s="30">
        <f t="shared" si="193"/>
        <v>1.0620582017087289E-8</v>
      </c>
      <c r="AG307" s="30">
        <f t="shared" si="194"/>
        <v>-5.8032463569000865E-3</v>
      </c>
      <c r="AH307" s="30">
        <f t="shared" si="195"/>
        <v>5.1339610785957064E-2</v>
      </c>
      <c r="AI307" s="30">
        <f t="shared" si="196"/>
        <v>-5.5073122252535168E-10</v>
      </c>
      <c r="AJ307" s="30">
        <f t="shared" si="197"/>
        <v>-6.9984825884714705E-19</v>
      </c>
      <c r="AK307" s="30">
        <f t="shared" si="198"/>
        <v>1.1875140929191183E-8</v>
      </c>
      <c r="AL307" s="30">
        <f t="shared" si="199"/>
        <v>-5.335475703035406E-3</v>
      </c>
      <c r="AM307" s="30">
        <f t="shared" si="200"/>
        <v>4.4664524296964589E-2</v>
      </c>
      <c r="AN307" s="30">
        <f t="shared" si="201"/>
        <v>-5.5012861719021521E-10</v>
      </c>
      <c r="AO307" s="30">
        <f t="shared" si="202"/>
        <v>-6.9984825884714705E-19</v>
      </c>
      <c r="AP307" s="30">
        <f t="shared" si="203"/>
        <v>1.3479347769636603E-8</v>
      </c>
      <c r="AQ307" s="30">
        <f t="shared" si="205"/>
        <v>-4.7394063204606041E-3</v>
      </c>
      <c r="AR307" s="30">
        <f t="shared" si="206"/>
        <v>3.8117736536682253E-2</v>
      </c>
      <c r="AS307" s="30">
        <f t="shared" si="207"/>
        <v>-5.4936073107533531E-10</v>
      </c>
      <c r="AT307" s="30">
        <f t="shared" si="208"/>
        <v>-6.9984825884714705E-19</v>
      </c>
      <c r="AU307" s="30">
        <f t="shared" si="204"/>
        <v>1.5589903957517121E-8</v>
      </c>
    </row>
    <row r="308" spans="1:47" x14ac:dyDescent="0.3">
      <c r="A308" s="39">
        <v>388.04166660879855</v>
      </c>
      <c r="G308" s="39">
        <v>383</v>
      </c>
      <c r="H308">
        <v>7.5999999999999998E-2</v>
      </c>
      <c r="I308">
        <v>7.67</v>
      </c>
      <c r="J308" s="39">
        <f t="shared" si="212"/>
        <v>660.42257107391379</v>
      </c>
      <c r="K308">
        <v>3.1E-2</v>
      </c>
      <c r="L308">
        <v>7.86</v>
      </c>
      <c r="M308" s="29">
        <f t="shared" si="213"/>
        <v>6.4285714285714293E-2</v>
      </c>
      <c r="N308" s="29">
        <f t="shared" si="213"/>
        <v>5.7142857142857148E-2</v>
      </c>
      <c r="O308" s="29">
        <f t="shared" si="213"/>
        <v>4.9999999999999996E-2</v>
      </c>
      <c r="P308" s="29">
        <f t="shared" si="213"/>
        <v>4.2857142857142858E-2</v>
      </c>
      <c r="Q308" s="54">
        <v>7.5999999999999998E-2</v>
      </c>
      <c r="R308" s="54">
        <v>7.67</v>
      </c>
      <c r="S308" s="55">
        <f t="shared" si="180"/>
        <v>7.9970123283586521</v>
      </c>
      <c r="T308" s="55">
        <f t="shared" si="181"/>
        <v>7.948434170837503</v>
      </c>
      <c r="U308" s="55">
        <f t="shared" si="182"/>
        <v>7.8932029388875558</v>
      </c>
      <c r="V308" s="55">
        <f t="shared" si="183"/>
        <v>7.8296405992551419</v>
      </c>
      <c r="W308" s="55">
        <f t="shared" si="184"/>
        <v>8.0605762320184038</v>
      </c>
      <c r="X308" s="41">
        <f t="shared" si="185"/>
        <v>8.0430243275200084</v>
      </c>
      <c r="Y308" s="41">
        <f t="shared" si="186"/>
        <v>7.997309137569319</v>
      </c>
      <c r="Z308" s="41">
        <f t="shared" si="187"/>
        <v>7.9449518128229482</v>
      </c>
      <c r="AA308" s="41">
        <f t="shared" si="188"/>
        <v>7.8838532812451954</v>
      </c>
      <c r="AB308" s="30">
        <f t="shared" si="189"/>
        <v>-6.3711842264236188E-3</v>
      </c>
      <c r="AC308" s="30">
        <f t="shared" si="190"/>
        <v>5.7914530059290675E-2</v>
      </c>
      <c r="AD308" s="30">
        <f t="shared" si="191"/>
        <v>-5.1792859705783939E-10</v>
      </c>
      <c r="AE308" s="30">
        <f t="shared" si="192"/>
        <v>-6.5664774904176755E-19</v>
      </c>
      <c r="AF308" s="30">
        <f t="shared" si="193"/>
        <v>1.0069030853927116E-8</v>
      </c>
      <c r="AG308" s="30">
        <f t="shared" si="194"/>
        <v>-6.0112654295271786E-3</v>
      </c>
      <c r="AH308" s="30">
        <f t="shared" si="195"/>
        <v>5.1131591713329969E-2</v>
      </c>
      <c r="AI308" s="30">
        <f t="shared" si="196"/>
        <v>-5.1746493182909168E-10</v>
      </c>
      <c r="AJ308" s="30">
        <f t="shared" si="197"/>
        <v>-6.5664774904176755E-19</v>
      </c>
      <c r="AK308" s="30">
        <f t="shared" si="198"/>
        <v>1.1260711427246262E-8</v>
      </c>
      <c r="AL308" s="30">
        <f t="shared" si="199"/>
        <v>-5.5641519813119664E-3</v>
      </c>
      <c r="AM308" s="30">
        <f t="shared" si="200"/>
        <v>4.443584801868803E-2</v>
      </c>
      <c r="AN308" s="30">
        <f t="shared" si="201"/>
        <v>-5.1688893812987243E-10</v>
      </c>
      <c r="AO308" s="30">
        <f t="shared" si="202"/>
        <v>-6.5664774904176755E-19</v>
      </c>
      <c r="AP308" s="30">
        <f t="shared" si="203"/>
        <v>1.2787836093284252E-8</v>
      </c>
      <c r="AQ308" s="30">
        <f t="shared" si="205"/>
        <v>-4.9932555199139854E-3</v>
      </c>
      <c r="AR308" s="30">
        <f t="shared" si="206"/>
        <v>3.7863887337228869E-2</v>
      </c>
      <c r="AS308" s="30">
        <f t="shared" si="207"/>
        <v>-5.1615348101941327E-10</v>
      </c>
      <c r="AT308" s="30">
        <f t="shared" si="208"/>
        <v>-6.5664774904176755E-19</v>
      </c>
      <c r="AU308" s="30">
        <f t="shared" si="204"/>
        <v>1.4803329321107294E-8</v>
      </c>
    </row>
    <row r="309" spans="1:47" x14ac:dyDescent="0.3">
      <c r="A309" s="39">
        <v>389.04166660879855</v>
      </c>
      <c r="G309" s="39">
        <v>383</v>
      </c>
      <c r="H309">
        <v>6.9000000000000006E-2</v>
      </c>
      <c r="I309">
        <v>7.63</v>
      </c>
      <c r="J309" s="39">
        <f t="shared" si="212"/>
        <v>660.42257107391379</v>
      </c>
      <c r="K309">
        <v>3.7999999999999999E-2</v>
      </c>
      <c r="L309">
        <v>7.76</v>
      </c>
      <c r="M309" s="29">
        <f t="shared" si="213"/>
        <v>6.4285714285714293E-2</v>
      </c>
      <c r="N309" s="29">
        <f t="shared" si="213"/>
        <v>5.7142857142857148E-2</v>
      </c>
      <c r="O309" s="29">
        <f t="shared" si="213"/>
        <v>4.9999999999999996E-2</v>
      </c>
      <c r="P309" s="29">
        <f t="shared" si="213"/>
        <v>4.2857142857142858E-2</v>
      </c>
      <c r="Q309" s="54">
        <v>6.9000000000000006E-2</v>
      </c>
      <c r="R309" s="54">
        <v>7.63</v>
      </c>
      <c r="S309" s="55">
        <f t="shared" si="180"/>
        <v>8.0319768467178001</v>
      </c>
      <c r="T309" s="55">
        <f t="shared" si="181"/>
        <v>7.9833001639199317</v>
      </c>
      <c r="U309" s="55">
        <f t="shared" si="182"/>
        <v>7.9278055980201767</v>
      </c>
      <c r="V309" s="55">
        <f t="shared" si="183"/>
        <v>7.863704250123793</v>
      </c>
      <c r="W309" s="55">
        <f t="shared" si="184"/>
        <v>8.0975855377347479</v>
      </c>
      <c r="X309" s="41">
        <f t="shared" si="185"/>
        <v>8.0801843079501321</v>
      </c>
      <c r="Y309" s="41">
        <f t="shared" si="186"/>
        <v>8.0348463393729688</v>
      </c>
      <c r="Z309" s="41">
        <f t="shared" si="187"/>
        <v>7.9828939258769118</v>
      </c>
      <c r="AA309" s="41">
        <f t="shared" si="188"/>
        <v>7.9222315590229373</v>
      </c>
      <c r="AB309" s="30">
        <f t="shared" si="189"/>
        <v>-6.6436918325090749E-3</v>
      </c>
      <c r="AC309" s="30">
        <f t="shared" si="190"/>
        <v>5.7642022453205218E-2</v>
      </c>
      <c r="AD309" s="30">
        <f t="shared" si="191"/>
        <v>-4.7133167521657044E-10</v>
      </c>
      <c r="AE309" s="30">
        <f t="shared" si="192"/>
        <v>-5.9616703531423644E-19</v>
      </c>
      <c r="AF309" s="30">
        <f t="shared" si="193"/>
        <v>9.2901591352999329E-9</v>
      </c>
      <c r="AG309" s="30">
        <f t="shared" si="194"/>
        <v>-6.3088282173230257E-3</v>
      </c>
      <c r="AH309" s="30">
        <f t="shared" si="195"/>
        <v>5.0834028925534125E-2</v>
      </c>
      <c r="AI309" s="30">
        <f t="shared" si="196"/>
        <v>-4.7090028731442863E-10</v>
      </c>
      <c r="AJ309" s="30">
        <f t="shared" si="197"/>
        <v>-5.9616703531423644E-19</v>
      </c>
      <c r="AK309" s="30">
        <f t="shared" si="198"/>
        <v>1.0392016702442732E-8</v>
      </c>
      <c r="AL309" s="30">
        <f t="shared" si="199"/>
        <v>-5.8919473047815297E-3</v>
      </c>
      <c r="AM309" s="30">
        <f t="shared" si="200"/>
        <v>4.4108052695218468E-2</v>
      </c>
      <c r="AN309" s="30">
        <f t="shared" si="201"/>
        <v>-4.7036324066573768E-10</v>
      </c>
      <c r="AO309" s="30">
        <f t="shared" si="202"/>
        <v>-5.9616703531423644E-19</v>
      </c>
      <c r="AP309" s="30">
        <f t="shared" si="203"/>
        <v>1.1808490974239491E-8</v>
      </c>
      <c r="AQ309" s="30">
        <f t="shared" si="205"/>
        <v>-5.3581444467772216E-3</v>
      </c>
      <c r="AR309" s="30">
        <f t="shared" si="206"/>
        <v>3.7498998410365636E-2</v>
      </c>
      <c r="AS309" s="30">
        <f t="shared" si="207"/>
        <v>-4.6967556937322104E-10</v>
      </c>
      <c r="AT309" s="30">
        <f t="shared" si="208"/>
        <v>-5.9616703531423644E-19</v>
      </c>
      <c r="AU309" s="30">
        <f t="shared" si="204"/>
        <v>1.3686605514431271E-8</v>
      </c>
    </row>
    <row r="310" spans="1:47" x14ac:dyDescent="0.3">
      <c r="A310" s="39">
        <v>390.04166660879855</v>
      </c>
      <c r="G310" s="39">
        <v>383</v>
      </c>
      <c r="H310">
        <v>6.0999999999999999E-2</v>
      </c>
      <c r="I310">
        <v>7.71</v>
      </c>
      <c r="J310" s="39">
        <f t="shared" si="212"/>
        <v>660.42257107391379</v>
      </c>
      <c r="K310">
        <v>2.9000000000000001E-2</v>
      </c>
      <c r="L310">
        <v>7.81</v>
      </c>
      <c r="M310" s="29">
        <f t="shared" si="213"/>
        <v>6.4285714285714293E-2</v>
      </c>
      <c r="N310" s="29">
        <f t="shared" si="213"/>
        <v>5.7142857142857148E-2</v>
      </c>
      <c r="O310" s="29">
        <f t="shared" si="213"/>
        <v>4.9999999999999996E-2</v>
      </c>
      <c r="P310" s="29">
        <f t="shared" si="213"/>
        <v>4.2857142857142858E-2</v>
      </c>
      <c r="Q310" s="54">
        <v>6.0999999999999999E-2</v>
      </c>
      <c r="R310" s="54">
        <v>7.71</v>
      </c>
      <c r="S310" s="55">
        <f t="shared" si="180"/>
        <v>8.0762607468886074</v>
      </c>
      <c r="T310" s="55">
        <f t="shared" si="181"/>
        <v>8.0275179442721658</v>
      </c>
      <c r="U310" s="55">
        <f t="shared" si="182"/>
        <v>7.97176106179296</v>
      </c>
      <c r="V310" s="55">
        <f t="shared" si="183"/>
        <v>7.9070615763386982</v>
      </c>
      <c r="W310" s="55">
        <f t="shared" si="184"/>
        <v>8.1443074964573725</v>
      </c>
      <c r="X310" s="41">
        <f t="shared" si="185"/>
        <v>8.1271062461373198</v>
      </c>
      <c r="Y310" s="41">
        <f t="shared" si="186"/>
        <v>8.0822705666169377</v>
      </c>
      <c r="Z310" s="41">
        <f t="shared" si="187"/>
        <v>8.0308599738900295</v>
      </c>
      <c r="AA310" s="41">
        <f t="shared" si="188"/>
        <v>7.9707844357691027</v>
      </c>
      <c r="AB310" s="30">
        <f t="shared" si="189"/>
        <v>-6.9632656649054074E-3</v>
      </c>
      <c r="AC310" s="30">
        <f t="shared" si="190"/>
        <v>5.7322448620808888E-2</v>
      </c>
      <c r="AD310" s="30">
        <f t="shared" si="191"/>
        <v>-4.1808853218558304E-10</v>
      </c>
      <c r="AE310" s="30">
        <f t="shared" si="192"/>
        <v>-5.2704621962562924E-19</v>
      </c>
      <c r="AF310" s="30">
        <f t="shared" si="193"/>
        <v>8.3895613281414009E-9</v>
      </c>
      <c r="AG310" s="30">
        <f t="shared" si="194"/>
        <v>-6.6584735731185282E-3</v>
      </c>
      <c r="AH310" s="30">
        <f t="shared" si="195"/>
        <v>5.0484383569738618E-2</v>
      </c>
      <c r="AI310" s="30">
        <f t="shared" si="196"/>
        <v>-4.1769588390997901E-10</v>
      </c>
      <c r="AJ310" s="30">
        <f t="shared" si="197"/>
        <v>-5.2704621962562924E-19</v>
      </c>
      <c r="AK310" s="30">
        <f t="shared" si="198"/>
        <v>9.3860325446118564E-9</v>
      </c>
      <c r="AL310" s="30">
        <f t="shared" si="199"/>
        <v>-6.2781156090071588E-3</v>
      </c>
      <c r="AM310" s="30">
        <f t="shared" si="200"/>
        <v>4.3721884390992838E-2</v>
      </c>
      <c r="AN310" s="30">
        <f t="shared" si="201"/>
        <v>-4.1720588793322962E-10</v>
      </c>
      <c r="AO310" s="30">
        <f t="shared" si="202"/>
        <v>-5.2704621962562924E-19</v>
      </c>
      <c r="AP310" s="30">
        <f t="shared" si="203"/>
        <v>1.0671830977970779E-8</v>
      </c>
      <c r="AQ310" s="30">
        <f t="shared" si="205"/>
        <v>-5.7895083111337651E-3</v>
      </c>
      <c r="AR310" s="30">
        <f t="shared" si="206"/>
        <v>3.7067634546009094E-2</v>
      </c>
      <c r="AS310" s="30">
        <f t="shared" si="207"/>
        <v>-4.1657643980079023E-10</v>
      </c>
      <c r="AT310" s="30">
        <f t="shared" si="208"/>
        <v>-5.2704621962562924E-19</v>
      </c>
      <c r="AU310" s="30">
        <f t="shared" si="204"/>
        <v>1.2386209565053189E-8</v>
      </c>
    </row>
    <row r="311" spans="1:47" x14ac:dyDescent="0.3">
      <c r="A311" s="39">
        <v>391.04166660879855</v>
      </c>
      <c r="G311" s="39">
        <v>383</v>
      </c>
      <c r="H311">
        <v>5.8999999999999997E-2</v>
      </c>
      <c r="I311">
        <v>7.75</v>
      </c>
      <c r="J311" s="39">
        <f t="shared" si="212"/>
        <v>660.42257107391379</v>
      </c>
      <c r="K311">
        <v>3.6999999999999998E-2</v>
      </c>
      <c r="L311">
        <v>7.86</v>
      </c>
      <c r="M311" s="29">
        <f t="shared" si="213"/>
        <v>6.4285714285714293E-2</v>
      </c>
      <c r="N311" s="29">
        <f t="shared" si="213"/>
        <v>5.7142857142857148E-2</v>
      </c>
      <c r="O311" s="29">
        <f t="shared" si="213"/>
        <v>4.9999999999999996E-2</v>
      </c>
      <c r="P311" s="29">
        <f t="shared" si="213"/>
        <v>4.2857142857142858E-2</v>
      </c>
      <c r="Q311" s="54">
        <v>5.8999999999999997E-2</v>
      </c>
      <c r="R311" s="54">
        <v>7.75</v>
      </c>
      <c r="S311" s="55">
        <f t="shared" si="180"/>
        <v>8.0881758844432543</v>
      </c>
      <c r="T311" s="55">
        <f t="shared" si="181"/>
        <v>8.0394264375228417</v>
      </c>
      <c r="U311" s="55">
        <f t="shared" si="182"/>
        <v>7.9836127336007916</v>
      </c>
      <c r="V311" s="55">
        <f t="shared" si="183"/>
        <v>7.91876905117081</v>
      </c>
      <c r="W311" s="55">
        <f t="shared" si="184"/>
        <v>8.1568518360806408</v>
      </c>
      <c r="X311" s="41">
        <f t="shared" si="185"/>
        <v>8.1397061017691925</v>
      </c>
      <c r="Y311" s="41">
        <f t="shared" si="186"/>
        <v>8.095010187457115</v>
      </c>
      <c r="Z311" s="41">
        <f t="shared" si="187"/>
        <v>8.0437508945811569</v>
      </c>
      <c r="AA311" s="41">
        <f t="shared" si="188"/>
        <v>7.9838398701927771</v>
      </c>
      <c r="AB311" s="30">
        <f t="shared" si="189"/>
        <v>-7.0445920140112346E-3</v>
      </c>
      <c r="AC311" s="30">
        <f t="shared" si="190"/>
        <v>5.7241122271703061E-2</v>
      </c>
      <c r="AD311" s="30">
        <f t="shared" si="191"/>
        <v>-4.047795923490333E-10</v>
      </c>
      <c r="AE311" s="30">
        <f t="shared" si="192"/>
        <v>-5.0976601570347744E-19</v>
      </c>
      <c r="AF311" s="30">
        <f t="shared" si="193"/>
        <v>8.1625173152185384E-9</v>
      </c>
      <c r="AG311" s="30">
        <f>$AZ$10*(1/($AY$4/10^(-Y311)+1)-1/($AY$4/10^(-$AX$16)+1))</f>
        <v>-6.7475664597879603E-3</v>
      </c>
      <c r="AH311" s="30">
        <f>N311+AG311</f>
        <v>5.0395290683069187E-2</v>
      </c>
      <c r="AI311" s="30">
        <f>AG311*10^(-8.89)-$BE$15*Q311</f>
        <v>-4.0439694931196376E-10</v>
      </c>
      <c r="AJ311" s="30">
        <f>-$BE$15*Q311*10^(-8.89)</f>
        <v>-5.0976601570347744E-19</v>
      </c>
      <c r="AK311" s="30">
        <f>(-AI311+(AI311*AI311-4*AH311*AJ311)^0.5)/(2*AH311)</f>
        <v>9.1321610626553583E-9</v>
      </c>
      <c r="AL311" s="30">
        <f t="shared" si="199"/>
        <v>-6.3766820702216755E-3</v>
      </c>
      <c r="AM311" s="30">
        <f t="shared" si="200"/>
        <v>4.3623317929778319E-2</v>
      </c>
      <c r="AN311" s="30">
        <f t="shared" si="201"/>
        <v>-4.03919157663375E-10</v>
      </c>
      <c r="AO311" s="30">
        <f t="shared" si="202"/>
        <v>-5.0976601570347744E-19</v>
      </c>
      <c r="AP311" s="30">
        <f t="shared" si="203"/>
        <v>1.0384540068833918E-8</v>
      </c>
      <c r="AQ311" s="30">
        <f t="shared" si="205"/>
        <v>-5.8998642881930895E-3</v>
      </c>
      <c r="AR311" s="30">
        <f t="shared" si="206"/>
        <v>3.6957278568949765E-2</v>
      </c>
      <c r="AS311" s="30">
        <f t="shared" si="207"/>
        <v>-4.0330489736943739E-10</v>
      </c>
      <c r="AT311" s="30">
        <f t="shared" si="208"/>
        <v>-5.0976601570347744E-19</v>
      </c>
      <c r="AU311" s="30">
        <f t="shared" si="204"/>
        <v>1.2056769239942218E-8</v>
      </c>
    </row>
    <row r="312" spans="1:47" x14ac:dyDescent="0.3">
      <c r="A312" s="39"/>
      <c r="S312" s="41"/>
      <c r="T312" s="41"/>
      <c r="U312" s="41"/>
      <c r="V312" s="41"/>
      <c r="W312" s="41"/>
      <c r="X312" s="41"/>
      <c r="Y312" s="41"/>
      <c r="Z312" s="41"/>
      <c r="AA312" s="41"/>
      <c r="AB312" s="30"/>
      <c r="AC312" s="30"/>
      <c r="AD312" s="30"/>
      <c r="AE312" s="30"/>
      <c r="AF312" s="30"/>
      <c r="AG312" s="30"/>
      <c r="AH312" s="30"/>
      <c r="AI312" s="30"/>
      <c r="AJ312" s="30"/>
      <c r="AK312" s="30"/>
      <c r="AL312" s="30"/>
      <c r="AM312" s="30"/>
      <c r="AN312" s="30"/>
      <c r="AO312" s="30"/>
      <c r="AP312" s="30"/>
      <c r="AQ312" s="30"/>
      <c r="AR312" s="30"/>
      <c r="AS312" s="30"/>
      <c r="AT312" s="30"/>
      <c r="AU312" s="30"/>
    </row>
    <row r="313" spans="1:47" x14ac:dyDescent="0.3">
      <c r="A313" s="39"/>
      <c r="S313" s="41"/>
      <c r="T313" s="41"/>
      <c r="U313" s="41"/>
      <c r="V313" s="41"/>
      <c r="W313" s="41"/>
      <c r="X313" s="41"/>
      <c r="Y313" s="41"/>
      <c r="Z313" s="41"/>
      <c r="AA313" s="41"/>
      <c r="AB313" s="30"/>
      <c r="AC313" s="30"/>
      <c r="AD313" s="30"/>
      <c r="AE313" s="30"/>
      <c r="AF313" s="30"/>
      <c r="AG313" s="30"/>
      <c r="AH313" s="30"/>
      <c r="AI313" s="30"/>
      <c r="AJ313" s="30"/>
      <c r="AK313" s="30"/>
      <c r="AL313" s="30"/>
      <c r="AM313" s="30"/>
      <c r="AN313" s="30"/>
      <c r="AO313" s="30"/>
      <c r="AP313" s="30"/>
      <c r="AQ313" s="30"/>
      <c r="AR313" s="30"/>
      <c r="AS313" s="30"/>
      <c r="AT313" s="30"/>
      <c r="AU313" s="30"/>
    </row>
    <row r="314" spans="1:47" x14ac:dyDescent="0.3">
      <c r="S314" s="41"/>
      <c r="T314" s="41"/>
      <c r="U314" s="41"/>
      <c r="V314" s="41"/>
      <c r="W314" s="41"/>
      <c r="X314" s="41"/>
      <c r="Y314" s="41"/>
      <c r="Z314" s="41"/>
      <c r="AA314" s="41"/>
      <c r="AB314" s="30"/>
      <c r="AC314" s="30"/>
      <c r="AD314" s="30"/>
      <c r="AE314" s="30"/>
      <c r="AF314" s="30"/>
      <c r="AG314" s="30"/>
      <c r="AH314" s="30"/>
      <c r="AI314" s="30"/>
      <c r="AJ314" s="30"/>
      <c r="AK314" s="30"/>
      <c r="AL314" s="30"/>
      <c r="AM314" s="30"/>
      <c r="AN314" s="30"/>
      <c r="AO314" s="30"/>
      <c r="AP314" s="30"/>
      <c r="AQ314" s="30"/>
      <c r="AR314" s="30"/>
      <c r="AS314" s="30"/>
      <c r="AT314" s="30"/>
      <c r="AU314" s="30"/>
    </row>
    <row r="315" spans="1:47" x14ac:dyDescent="0.3">
      <c r="S315" s="41"/>
      <c r="T315" s="41"/>
      <c r="U315" s="41"/>
      <c r="V315" s="41"/>
      <c r="W315" s="41"/>
      <c r="X315" s="41"/>
      <c r="Y315" s="41"/>
      <c r="Z315" s="41"/>
      <c r="AA315" s="41"/>
      <c r="AB315" s="30"/>
      <c r="AC315" s="30"/>
      <c r="AD315" s="30"/>
      <c r="AE315" s="30"/>
      <c r="AF315" s="30"/>
      <c r="AG315" s="30"/>
      <c r="AH315" s="30"/>
      <c r="AI315" s="30"/>
      <c r="AJ315" s="30"/>
      <c r="AK315" s="30"/>
      <c r="AL315" s="30"/>
      <c r="AM315" s="30"/>
      <c r="AN315" s="30"/>
      <c r="AO315" s="30"/>
      <c r="AP315" s="30"/>
      <c r="AQ315" s="30"/>
      <c r="AR315" s="30"/>
      <c r="AS315" s="30"/>
      <c r="AT315" s="30"/>
      <c r="AU315" s="30"/>
    </row>
    <row r="316" spans="1:47" x14ac:dyDescent="0.3">
      <c r="S316" s="41"/>
      <c r="T316" s="41"/>
      <c r="U316" s="41"/>
      <c r="V316" s="41"/>
      <c r="W316" s="41"/>
      <c r="X316" s="41"/>
      <c r="Y316" s="41"/>
      <c r="Z316" s="41"/>
      <c r="AA316" s="41"/>
      <c r="AB316" s="30"/>
      <c r="AC316" s="30"/>
      <c r="AD316" s="30"/>
      <c r="AE316" s="30"/>
      <c r="AF316" s="30"/>
      <c r="AG316" s="30"/>
      <c r="AH316" s="30"/>
      <c r="AI316" s="30"/>
      <c r="AJ316" s="30"/>
      <c r="AK316" s="30"/>
      <c r="AL316" s="30"/>
      <c r="AM316" s="30"/>
      <c r="AN316" s="30"/>
      <c r="AO316" s="30"/>
      <c r="AP316" s="30"/>
      <c r="AQ316" s="30"/>
      <c r="AR316" s="30"/>
      <c r="AS316" s="30"/>
      <c r="AT316" s="30"/>
      <c r="AU316" s="30"/>
    </row>
    <row r="317" spans="1:47" x14ac:dyDescent="0.3">
      <c r="S317" s="41"/>
      <c r="T317" s="41"/>
      <c r="U317" s="41"/>
      <c r="V317" s="41"/>
      <c r="W317" s="41"/>
      <c r="X317" s="41"/>
      <c r="Y317" s="41"/>
      <c r="Z317" s="41"/>
      <c r="AA317" s="41"/>
      <c r="AB317" s="30"/>
      <c r="AC317" s="30"/>
      <c r="AD317" s="30"/>
      <c r="AE317" s="30"/>
      <c r="AF317" s="30"/>
      <c r="AG317" s="30"/>
      <c r="AH317" s="30"/>
      <c r="AI317" s="30"/>
      <c r="AJ317" s="30"/>
      <c r="AK317" s="30"/>
      <c r="AL317" s="30"/>
      <c r="AM317" s="30"/>
      <c r="AN317" s="30"/>
      <c r="AO317" s="30"/>
      <c r="AP317" s="30"/>
      <c r="AQ317" s="30"/>
      <c r="AR317" s="30"/>
      <c r="AS317" s="30"/>
      <c r="AT317" s="30"/>
      <c r="AU317" s="30"/>
    </row>
    <row r="318" spans="1:47" x14ac:dyDescent="0.3">
      <c r="S318" s="41"/>
      <c r="T318" s="41"/>
      <c r="U318" s="41"/>
      <c r="V318" s="41"/>
      <c r="W318" s="41"/>
      <c r="X318" s="41"/>
      <c r="Y318" s="41"/>
      <c r="Z318" s="41"/>
      <c r="AA318" s="41"/>
      <c r="AB318" s="30"/>
      <c r="AC318" s="30"/>
      <c r="AD318" s="30"/>
      <c r="AE318" s="30"/>
      <c r="AF318" s="30"/>
      <c r="AG318" s="30"/>
      <c r="AH318" s="30"/>
      <c r="AI318" s="30"/>
      <c r="AJ318" s="30"/>
      <c r="AK318" s="30"/>
      <c r="AL318" s="30"/>
      <c r="AM318" s="30"/>
      <c r="AN318" s="30"/>
      <c r="AO318" s="30"/>
      <c r="AP318" s="30"/>
      <c r="AQ318" s="30"/>
      <c r="AR318" s="30"/>
      <c r="AS318" s="30"/>
      <c r="AT318" s="30"/>
      <c r="AU318" s="30"/>
    </row>
    <row r="319" spans="1:47" x14ac:dyDescent="0.3">
      <c r="S319" s="41"/>
      <c r="T319" s="41"/>
      <c r="U319" s="41"/>
      <c r="V319" s="41"/>
      <c r="W319" s="41"/>
      <c r="X319" s="41"/>
      <c r="Y319" s="41"/>
      <c r="Z319" s="41"/>
      <c r="AA319" s="41"/>
      <c r="AB319" s="30"/>
      <c r="AC319" s="30"/>
      <c r="AD319" s="30"/>
      <c r="AE319" s="30"/>
      <c r="AF319" s="30"/>
      <c r="AG319" s="30"/>
      <c r="AH319" s="30"/>
      <c r="AI319" s="30"/>
      <c r="AJ319" s="30"/>
      <c r="AK319" s="30"/>
      <c r="AL319" s="30"/>
      <c r="AM319" s="30"/>
      <c r="AN319" s="30"/>
      <c r="AO319" s="30"/>
      <c r="AP319" s="30"/>
      <c r="AQ319" s="30"/>
      <c r="AR319" s="30"/>
      <c r="AS319" s="30"/>
      <c r="AT319" s="30"/>
      <c r="AU319" s="30"/>
    </row>
    <row r="320" spans="1:47" x14ac:dyDescent="0.3">
      <c r="S320" s="41"/>
      <c r="T320" s="41"/>
      <c r="U320" s="41"/>
      <c r="V320" s="41"/>
      <c r="W320" s="41"/>
      <c r="X320" s="41"/>
      <c r="Y320" s="41"/>
      <c r="Z320" s="41"/>
      <c r="AA320" s="41"/>
      <c r="AB320" s="30"/>
      <c r="AC320" s="30"/>
      <c r="AD320" s="30"/>
      <c r="AE320" s="30"/>
      <c r="AF320" s="30"/>
      <c r="AG320" s="30"/>
      <c r="AH320" s="30"/>
      <c r="AI320" s="30"/>
      <c r="AJ320" s="30"/>
      <c r="AK320" s="30"/>
      <c r="AL320" s="30"/>
      <c r="AM320" s="30"/>
      <c r="AN320" s="30"/>
      <c r="AO320" s="30"/>
      <c r="AP320" s="30"/>
      <c r="AQ320" s="30"/>
      <c r="AR320" s="30"/>
      <c r="AS320" s="30"/>
      <c r="AT320" s="30"/>
      <c r="AU320" s="30"/>
    </row>
    <row r="321" spans="19:47" x14ac:dyDescent="0.3">
      <c r="S321" s="41"/>
      <c r="T321" s="41"/>
      <c r="U321" s="41"/>
      <c r="V321" s="41"/>
      <c r="W321" s="41"/>
      <c r="X321" s="41"/>
      <c r="Y321" s="41"/>
      <c r="Z321" s="41"/>
      <c r="AA321" s="41"/>
      <c r="AB321" s="30"/>
      <c r="AC321" s="30"/>
      <c r="AD321" s="30"/>
      <c r="AE321" s="30"/>
      <c r="AF321" s="30"/>
      <c r="AG321" s="30"/>
      <c r="AH321" s="30"/>
      <c r="AI321" s="30"/>
      <c r="AJ321" s="30"/>
      <c r="AK321" s="30"/>
      <c r="AL321" s="30"/>
      <c r="AM321" s="30"/>
      <c r="AN321" s="30"/>
      <c r="AO321" s="30"/>
      <c r="AP321" s="30"/>
      <c r="AQ321" s="30"/>
      <c r="AR321" s="30"/>
      <c r="AS321" s="30"/>
      <c r="AT321" s="30"/>
      <c r="AU321" s="30"/>
    </row>
    <row r="322" spans="19:47" x14ac:dyDescent="0.3">
      <c r="S322" s="41"/>
      <c r="T322" s="41"/>
      <c r="U322" s="41"/>
      <c r="V322" s="41"/>
      <c r="W322" s="41"/>
      <c r="X322" s="41"/>
      <c r="Y322" s="41"/>
      <c r="Z322" s="41"/>
      <c r="AA322" s="41"/>
      <c r="AB322" s="30"/>
      <c r="AC322" s="30"/>
      <c r="AD322" s="30"/>
      <c r="AE322" s="30"/>
      <c r="AF322" s="30"/>
      <c r="AG322" s="30"/>
      <c r="AH322" s="30"/>
      <c r="AI322" s="30"/>
      <c r="AJ322" s="30"/>
      <c r="AK322" s="30"/>
      <c r="AL322" s="30"/>
      <c r="AM322" s="30"/>
      <c r="AN322" s="30"/>
      <c r="AO322" s="30"/>
      <c r="AP322" s="30"/>
      <c r="AQ322" s="30"/>
      <c r="AR322" s="30"/>
      <c r="AS322" s="30"/>
      <c r="AT322" s="30"/>
      <c r="AU322" s="30"/>
    </row>
    <row r="323" spans="19:47" x14ac:dyDescent="0.3">
      <c r="S323" s="41"/>
      <c r="T323" s="41"/>
      <c r="U323" s="41"/>
      <c r="V323" s="41"/>
      <c r="W323" s="41"/>
      <c r="X323" s="41"/>
      <c r="Y323" s="41"/>
      <c r="Z323" s="41"/>
      <c r="AA323" s="41"/>
      <c r="AB323" s="30"/>
      <c r="AC323" s="30"/>
      <c r="AD323" s="30"/>
      <c r="AE323" s="30"/>
      <c r="AF323" s="30"/>
      <c r="AG323" s="30"/>
      <c r="AH323" s="30"/>
      <c r="AI323" s="30"/>
      <c r="AJ323" s="30"/>
      <c r="AK323" s="30"/>
      <c r="AL323" s="30"/>
      <c r="AM323" s="30"/>
      <c r="AN323" s="30"/>
      <c r="AO323" s="30"/>
      <c r="AP323" s="30"/>
      <c r="AQ323" s="30"/>
      <c r="AR323" s="30"/>
      <c r="AS323" s="30"/>
      <c r="AT323" s="30"/>
      <c r="AU323" s="30"/>
    </row>
    <row r="324" spans="19:47" x14ac:dyDescent="0.3">
      <c r="S324" s="41"/>
      <c r="T324" s="41"/>
      <c r="U324" s="41"/>
      <c r="V324" s="41"/>
      <c r="W324" s="41"/>
      <c r="X324" s="41"/>
      <c r="Y324" s="41"/>
      <c r="Z324" s="41"/>
      <c r="AA324" s="41"/>
      <c r="AB324" s="30"/>
      <c r="AC324" s="30"/>
      <c r="AD324" s="30"/>
      <c r="AE324" s="30"/>
      <c r="AF324" s="30"/>
      <c r="AG324" s="30"/>
      <c r="AH324" s="30"/>
      <c r="AI324" s="30"/>
      <c r="AJ324" s="30"/>
      <c r="AK324" s="30"/>
      <c r="AL324" s="30"/>
      <c r="AM324" s="30"/>
      <c r="AN324" s="30"/>
      <c r="AO324" s="30"/>
      <c r="AP324" s="30"/>
      <c r="AQ324" s="30"/>
      <c r="AR324" s="30"/>
      <c r="AS324" s="30"/>
      <c r="AT324" s="30"/>
      <c r="AU324" s="30"/>
    </row>
    <row r="325" spans="19:47" x14ac:dyDescent="0.3">
      <c r="S325" s="41"/>
      <c r="T325" s="41"/>
      <c r="U325" s="41"/>
      <c r="V325" s="41"/>
      <c r="W325" s="41"/>
      <c r="X325" s="41"/>
      <c r="Y325" s="41"/>
      <c r="Z325" s="41"/>
      <c r="AA325" s="41"/>
      <c r="AB325" s="30"/>
      <c r="AC325" s="30"/>
      <c r="AD325" s="30"/>
      <c r="AE325" s="30"/>
      <c r="AF325" s="30"/>
      <c r="AG325" s="30"/>
      <c r="AH325" s="30"/>
      <c r="AI325" s="30"/>
      <c r="AJ325" s="30"/>
      <c r="AK325" s="30"/>
      <c r="AL325" s="30"/>
      <c r="AM325" s="30"/>
      <c r="AN325" s="30"/>
      <c r="AO325" s="30"/>
      <c r="AP325" s="30"/>
      <c r="AQ325" s="30"/>
      <c r="AR325" s="30"/>
      <c r="AS325" s="30"/>
      <c r="AT325" s="30"/>
      <c r="AU325" s="30"/>
    </row>
    <row r="326" spans="19:47" x14ac:dyDescent="0.3">
      <c r="S326" s="41"/>
      <c r="T326" s="41"/>
      <c r="U326" s="41"/>
      <c r="V326" s="41"/>
      <c r="W326" s="41"/>
      <c r="X326" s="41"/>
      <c r="Y326" s="41"/>
      <c r="Z326" s="41"/>
      <c r="AA326" s="41"/>
      <c r="AB326" s="30"/>
      <c r="AC326" s="30"/>
      <c r="AD326" s="30"/>
      <c r="AE326" s="30"/>
      <c r="AF326" s="30"/>
      <c r="AG326" s="30"/>
      <c r="AH326" s="30"/>
      <c r="AI326" s="30"/>
      <c r="AJ326" s="30"/>
      <c r="AK326" s="30"/>
      <c r="AL326" s="30"/>
      <c r="AM326" s="30"/>
      <c r="AN326" s="30"/>
      <c r="AO326" s="30"/>
      <c r="AP326" s="30"/>
      <c r="AQ326" s="30"/>
      <c r="AR326" s="30"/>
      <c r="AS326" s="30"/>
      <c r="AT326" s="30"/>
      <c r="AU326" s="30"/>
    </row>
    <row r="327" spans="19:47" x14ac:dyDescent="0.3">
      <c r="S327" s="41"/>
      <c r="T327" s="41"/>
      <c r="U327" s="41"/>
      <c r="V327" s="41"/>
      <c r="W327" s="41"/>
      <c r="X327" s="41"/>
      <c r="Y327" s="41"/>
      <c r="Z327" s="41"/>
      <c r="AA327" s="41"/>
      <c r="AB327" s="30"/>
      <c r="AC327" s="30"/>
      <c r="AD327" s="30"/>
      <c r="AE327" s="30"/>
      <c r="AF327" s="30"/>
      <c r="AG327" s="30"/>
      <c r="AH327" s="30"/>
      <c r="AI327" s="30"/>
      <c r="AJ327" s="30"/>
      <c r="AK327" s="30"/>
      <c r="AL327" s="30"/>
      <c r="AM327" s="30"/>
      <c r="AN327" s="30"/>
      <c r="AO327" s="30"/>
      <c r="AP327" s="30"/>
      <c r="AQ327" s="30"/>
      <c r="AR327" s="30"/>
      <c r="AS327" s="30"/>
      <c r="AT327" s="30"/>
      <c r="AU327" s="30"/>
    </row>
    <row r="328" spans="19:47" x14ac:dyDescent="0.3">
      <c r="S328" s="41"/>
      <c r="T328" s="41"/>
      <c r="U328" s="41"/>
      <c r="V328" s="41"/>
      <c r="W328" s="41"/>
      <c r="X328" s="41"/>
      <c r="Y328" s="41"/>
      <c r="Z328" s="41"/>
      <c r="AA328" s="41"/>
      <c r="AB328" s="30"/>
      <c r="AC328" s="30"/>
      <c r="AD328" s="30"/>
      <c r="AE328" s="30"/>
      <c r="AF328" s="30"/>
      <c r="AG328" s="30"/>
      <c r="AH328" s="30"/>
      <c r="AI328" s="30"/>
      <c r="AJ328" s="30"/>
      <c r="AK328" s="30"/>
      <c r="AL328" s="30"/>
      <c r="AM328" s="30"/>
      <c r="AN328" s="30"/>
      <c r="AO328" s="30"/>
      <c r="AP328" s="30"/>
      <c r="AQ328" s="30"/>
      <c r="AR328" s="30"/>
      <c r="AS328" s="30"/>
      <c r="AT328" s="30"/>
      <c r="AU328" s="30"/>
    </row>
    <row r="329" spans="19:47" x14ac:dyDescent="0.3">
      <c r="S329" s="41"/>
      <c r="T329" s="41"/>
      <c r="U329" s="41"/>
      <c r="V329" s="41"/>
      <c r="W329" s="41"/>
      <c r="X329" s="41"/>
      <c r="Y329" s="41"/>
      <c r="Z329" s="41"/>
      <c r="AA329" s="41"/>
      <c r="AB329" s="30"/>
      <c r="AC329" s="30"/>
      <c r="AD329" s="30"/>
      <c r="AE329" s="30"/>
      <c r="AF329" s="30"/>
      <c r="AG329" s="30"/>
      <c r="AH329" s="30"/>
      <c r="AI329" s="30"/>
      <c r="AJ329" s="30"/>
      <c r="AK329" s="30"/>
      <c r="AL329" s="30"/>
      <c r="AM329" s="30"/>
      <c r="AN329" s="30"/>
      <c r="AO329" s="30"/>
      <c r="AP329" s="30"/>
      <c r="AQ329" s="30"/>
      <c r="AR329" s="30"/>
      <c r="AS329" s="30"/>
      <c r="AT329" s="30"/>
      <c r="AU329" s="30"/>
    </row>
    <row r="330" spans="19:47" x14ac:dyDescent="0.3">
      <c r="S330" s="41"/>
      <c r="T330" s="41"/>
      <c r="U330" s="41"/>
      <c r="V330" s="41"/>
      <c r="W330" s="41"/>
      <c r="X330" s="41"/>
      <c r="Y330" s="41"/>
      <c r="Z330" s="41"/>
      <c r="AA330" s="41"/>
      <c r="AB330" s="30"/>
      <c r="AC330" s="30"/>
      <c r="AD330" s="30"/>
      <c r="AE330" s="30"/>
      <c r="AF330" s="30"/>
      <c r="AG330" s="30"/>
      <c r="AH330" s="30"/>
      <c r="AI330" s="30"/>
      <c r="AJ330" s="30"/>
      <c r="AK330" s="30"/>
      <c r="AL330" s="30"/>
      <c r="AM330" s="30"/>
      <c r="AN330" s="30"/>
      <c r="AO330" s="30"/>
      <c r="AP330" s="30"/>
      <c r="AQ330" s="30"/>
      <c r="AR330" s="30"/>
      <c r="AS330" s="30"/>
      <c r="AT330" s="30"/>
      <c r="AU330" s="30"/>
    </row>
    <row r="331" spans="19:47" x14ac:dyDescent="0.3">
      <c r="S331" s="41"/>
      <c r="T331" s="41"/>
      <c r="U331" s="41"/>
      <c r="V331" s="41"/>
      <c r="W331" s="41"/>
      <c r="X331" s="41"/>
      <c r="Y331" s="41"/>
      <c r="Z331" s="41"/>
      <c r="AA331" s="41"/>
      <c r="AB331" s="30"/>
      <c r="AC331" s="30"/>
      <c r="AD331" s="30"/>
      <c r="AE331" s="30"/>
      <c r="AF331" s="30"/>
      <c r="AG331" s="30"/>
      <c r="AH331" s="30"/>
      <c r="AI331" s="30"/>
      <c r="AJ331" s="30"/>
      <c r="AK331" s="30"/>
      <c r="AL331" s="30"/>
      <c r="AM331" s="30"/>
      <c r="AN331" s="30"/>
      <c r="AO331" s="30"/>
      <c r="AP331" s="30"/>
      <c r="AQ331" s="30"/>
      <c r="AR331" s="30"/>
      <c r="AS331" s="30"/>
      <c r="AT331" s="30"/>
      <c r="AU331" s="30"/>
    </row>
    <row r="332" spans="19:47" x14ac:dyDescent="0.3">
      <c r="S332" s="41"/>
      <c r="T332" s="41"/>
      <c r="U332" s="41"/>
      <c r="V332" s="41"/>
      <c r="W332" s="41"/>
      <c r="X332" s="41"/>
      <c r="Y332" s="41"/>
      <c r="Z332" s="41"/>
      <c r="AA332" s="41"/>
      <c r="AB332" s="30"/>
      <c r="AC332" s="30"/>
      <c r="AD332" s="30"/>
      <c r="AE332" s="30"/>
      <c r="AF332" s="30"/>
      <c r="AG332" s="30"/>
      <c r="AH332" s="30"/>
      <c r="AI332" s="30"/>
      <c r="AJ332" s="30"/>
      <c r="AK332" s="30"/>
      <c r="AL332" s="30"/>
      <c r="AM332" s="30"/>
      <c r="AN332" s="30"/>
      <c r="AO332" s="30"/>
      <c r="AP332" s="30"/>
      <c r="AQ332" s="30"/>
      <c r="AR332" s="30"/>
      <c r="AS332" s="30"/>
      <c r="AT332" s="30"/>
      <c r="AU332" s="30"/>
    </row>
    <row r="333" spans="19:47" x14ac:dyDescent="0.3">
      <c r="S333" s="41"/>
      <c r="T333" s="41"/>
      <c r="U333" s="41"/>
      <c r="V333" s="41"/>
      <c r="W333" s="41"/>
      <c r="X333" s="41"/>
      <c r="Y333" s="41"/>
      <c r="Z333" s="41"/>
      <c r="AA333" s="41"/>
      <c r="AB333" s="30"/>
      <c r="AC333" s="30"/>
      <c r="AD333" s="30"/>
      <c r="AE333" s="30"/>
      <c r="AF333" s="30"/>
      <c r="AG333" s="30"/>
      <c r="AH333" s="30"/>
      <c r="AI333" s="30"/>
      <c r="AJ333" s="30"/>
      <c r="AK333" s="30"/>
      <c r="AL333" s="30"/>
      <c r="AM333" s="30"/>
      <c r="AN333" s="30"/>
      <c r="AO333" s="30"/>
      <c r="AP333" s="30"/>
      <c r="AQ333" s="30"/>
      <c r="AR333" s="30"/>
      <c r="AS333" s="30"/>
      <c r="AT333" s="30"/>
      <c r="AU333" s="30"/>
    </row>
    <row r="334" spans="19:47" x14ac:dyDescent="0.3">
      <c r="S334" s="41"/>
      <c r="T334" s="41"/>
      <c r="U334" s="41"/>
      <c r="V334" s="41"/>
      <c r="W334" s="41"/>
      <c r="X334" s="41"/>
      <c r="Y334" s="41"/>
      <c r="Z334" s="41"/>
      <c r="AA334" s="41"/>
      <c r="AB334" s="30"/>
      <c r="AC334" s="30"/>
      <c r="AD334" s="30"/>
      <c r="AE334" s="30"/>
      <c r="AF334" s="30"/>
      <c r="AG334" s="30"/>
      <c r="AH334" s="30"/>
      <c r="AI334" s="30"/>
      <c r="AJ334" s="30"/>
      <c r="AK334" s="30"/>
      <c r="AL334" s="30"/>
      <c r="AM334" s="30"/>
      <c r="AN334" s="30"/>
      <c r="AO334" s="30"/>
      <c r="AP334" s="30"/>
      <c r="AQ334" s="30"/>
      <c r="AR334" s="30"/>
      <c r="AS334" s="30"/>
      <c r="AT334" s="30"/>
      <c r="AU334" s="30"/>
    </row>
    <row r="335" spans="19:47" x14ac:dyDescent="0.3">
      <c r="S335" s="41"/>
      <c r="T335" s="41"/>
      <c r="U335" s="41"/>
      <c r="V335" s="41"/>
      <c r="W335" s="41"/>
      <c r="X335" s="41"/>
      <c r="Y335" s="41"/>
      <c r="Z335" s="41"/>
      <c r="AA335" s="41"/>
      <c r="AB335" s="30"/>
      <c r="AC335" s="30"/>
      <c r="AD335" s="30"/>
      <c r="AE335" s="30"/>
      <c r="AF335" s="30"/>
      <c r="AG335" s="30"/>
      <c r="AH335" s="30"/>
      <c r="AI335" s="30"/>
      <c r="AJ335" s="30"/>
      <c r="AK335" s="30"/>
      <c r="AL335" s="30"/>
      <c r="AM335" s="30"/>
      <c r="AN335" s="30"/>
      <c r="AO335" s="30"/>
      <c r="AP335" s="30"/>
      <c r="AQ335" s="30"/>
      <c r="AR335" s="30"/>
      <c r="AS335" s="30"/>
      <c r="AT335" s="30"/>
      <c r="AU335" s="30"/>
    </row>
    <row r="336" spans="19:47" x14ac:dyDescent="0.3">
      <c r="S336" s="41"/>
      <c r="T336" s="41"/>
      <c r="U336" s="41"/>
      <c r="V336" s="41"/>
      <c r="W336" s="41"/>
      <c r="X336" s="41"/>
      <c r="Y336" s="41"/>
      <c r="Z336" s="41"/>
      <c r="AA336" s="41"/>
      <c r="AB336" s="30"/>
      <c r="AC336" s="30"/>
      <c r="AD336" s="30"/>
      <c r="AE336" s="30"/>
      <c r="AF336" s="30"/>
      <c r="AG336" s="30"/>
      <c r="AH336" s="30"/>
      <c r="AI336" s="30"/>
      <c r="AJ336" s="30"/>
      <c r="AK336" s="30"/>
      <c r="AL336" s="30"/>
      <c r="AM336" s="30"/>
      <c r="AN336" s="30"/>
      <c r="AO336" s="30"/>
      <c r="AP336" s="30"/>
      <c r="AQ336" s="30"/>
      <c r="AR336" s="30"/>
      <c r="AS336" s="30"/>
      <c r="AT336" s="30"/>
      <c r="AU336" s="30"/>
    </row>
    <row r="337" spans="19:47" x14ac:dyDescent="0.3">
      <c r="S337" s="41"/>
      <c r="T337" s="41"/>
      <c r="U337" s="41"/>
      <c r="V337" s="41"/>
      <c r="W337" s="41"/>
      <c r="X337" s="41"/>
      <c r="Y337" s="41"/>
      <c r="Z337" s="41"/>
      <c r="AA337" s="41"/>
      <c r="AB337" s="30"/>
      <c r="AC337" s="30"/>
      <c r="AD337" s="30"/>
      <c r="AE337" s="30"/>
      <c r="AF337" s="30"/>
      <c r="AG337" s="30"/>
      <c r="AH337" s="30"/>
      <c r="AI337" s="30"/>
      <c r="AJ337" s="30"/>
      <c r="AK337" s="30"/>
      <c r="AL337" s="30"/>
      <c r="AM337" s="30"/>
      <c r="AN337" s="30"/>
      <c r="AO337" s="30"/>
      <c r="AP337" s="30"/>
      <c r="AQ337" s="30"/>
      <c r="AR337" s="30"/>
      <c r="AS337" s="30"/>
      <c r="AT337" s="30"/>
      <c r="AU337" s="30"/>
    </row>
    <row r="338" spans="19:47" x14ac:dyDescent="0.3">
      <c r="S338" s="41"/>
      <c r="T338" s="41"/>
      <c r="U338" s="41"/>
      <c r="V338" s="41"/>
      <c r="W338" s="41"/>
      <c r="X338" s="41"/>
      <c r="Y338" s="41"/>
      <c r="Z338" s="41"/>
      <c r="AA338" s="41"/>
      <c r="AB338" s="30"/>
      <c r="AC338" s="30"/>
      <c r="AD338" s="30"/>
      <c r="AE338" s="30"/>
      <c r="AF338" s="30"/>
      <c r="AG338" s="30"/>
      <c r="AH338" s="30"/>
      <c r="AI338" s="30"/>
      <c r="AJ338" s="30"/>
      <c r="AK338" s="30"/>
      <c r="AL338" s="30"/>
      <c r="AM338" s="30"/>
      <c r="AN338" s="30"/>
      <c r="AO338" s="30"/>
      <c r="AP338" s="30"/>
      <c r="AQ338" s="30"/>
      <c r="AR338" s="30"/>
      <c r="AS338" s="30"/>
      <c r="AT338" s="30"/>
      <c r="AU338" s="30"/>
    </row>
    <row r="339" spans="19:47" x14ac:dyDescent="0.3">
      <c r="S339" s="41"/>
      <c r="T339" s="41"/>
      <c r="U339" s="41"/>
      <c r="V339" s="41"/>
      <c r="W339" s="41"/>
      <c r="X339" s="41"/>
      <c r="Y339" s="41"/>
      <c r="Z339" s="41"/>
      <c r="AA339" s="41"/>
      <c r="AB339" s="30"/>
      <c r="AC339" s="30"/>
      <c r="AD339" s="30"/>
      <c r="AE339" s="30"/>
      <c r="AF339" s="30"/>
      <c r="AG339" s="30"/>
      <c r="AH339" s="30"/>
      <c r="AI339" s="30"/>
      <c r="AJ339" s="30"/>
      <c r="AK339" s="30"/>
      <c r="AL339" s="30"/>
      <c r="AM339" s="30"/>
      <c r="AN339" s="30"/>
      <c r="AO339" s="30"/>
      <c r="AP339" s="30"/>
      <c r="AQ339" s="30"/>
      <c r="AR339" s="30"/>
      <c r="AS339" s="30"/>
      <c r="AT339" s="30"/>
      <c r="AU339" s="30"/>
    </row>
    <row r="340" spans="19:47" x14ac:dyDescent="0.3">
      <c r="S340" s="41"/>
      <c r="T340" s="41"/>
      <c r="U340" s="41"/>
      <c r="V340" s="41"/>
      <c r="W340" s="41"/>
      <c r="X340" s="41"/>
      <c r="Y340" s="41"/>
      <c r="Z340" s="41"/>
      <c r="AA340" s="41"/>
      <c r="AB340" s="30"/>
      <c r="AC340" s="30"/>
      <c r="AD340" s="30"/>
      <c r="AE340" s="30"/>
      <c r="AF340" s="30"/>
      <c r="AG340" s="30"/>
      <c r="AH340" s="30"/>
      <c r="AI340" s="30"/>
      <c r="AJ340" s="30"/>
      <c r="AK340" s="30"/>
      <c r="AL340" s="30"/>
      <c r="AM340" s="30"/>
      <c r="AN340" s="30"/>
      <c r="AO340" s="30"/>
      <c r="AP340" s="30"/>
      <c r="AQ340" s="30"/>
      <c r="AR340" s="30"/>
      <c r="AS340" s="30"/>
      <c r="AT340" s="30"/>
      <c r="AU340" s="30"/>
    </row>
    <row r="341" spans="19:47" x14ac:dyDescent="0.3">
      <c r="S341" s="41"/>
      <c r="T341" s="41"/>
      <c r="U341" s="41"/>
      <c r="V341" s="41"/>
      <c r="W341" s="41"/>
      <c r="X341" s="41"/>
      <c r="Y341" s="41"/>
      <c r="Z341" s="41"/>
      <c r="AA341" s="41"/>
      <c r="AB341" s="30"/>
      <c r="AC341" s="30"/>
      <c r="AD341" s="30"/>
      <c r="AE341" s="30"/>
      <c r="AF341" s="30"/>
      <c r="AG341" s="30"/>
      <c r="AH341" s="30"/>
      <c r="AI341" s="30"/>
      <c r="AJ341" s="30"/>
      <c r="AK341" s="30"/>
      <c r="AL341" s="30"/>
      <c r="AM341" s="30"/>
      <c r="AN341" s="30"/>
      <c r="AO341" s="30"/>
      <c r="AP341" s="30"/>
      <c r="AQ341" s="30"/>
      <c r="AR341" s="30"/>
      <c r="AS341" s="30"/>
      <c r="AT341" s="30"/>
      <c r="AU341" s="30"/>
    </row>
    <row r="342" spans="19:47" x14ac:dyDescent="0.3">
      <c r="S342" s="41"/>
      <c r="T342" s="41"/>
      <c r="U342" s="41"/>
      <c r="V342" s="41"/>
      <c r="W342" s="41"/>
      <c r="X342" s="41"/>
      <c r="Y342" s="41"/>
      <c r="Z342" s="41"/>
      <c r="AA342" s="41"/>
      <c r="AB342" s="30"/>
      <c r="AC342" s="30"/>
      <c r="AD342" s="30"/>
      <c r="AE342" s="30"/>
      <c r="AF342" s="30"/>
      <c r="AG342" s="30"/>
      <c r="AH342" s="30"/>
      <c r="AI342" s="30"/>
      <c r="AJ342" s="30"/>
      <c r="AK342" s="30"/>
      <c r="AL342" s="30"/>
      <c r="AM342" s="30"/>
      <c r="AN342" s="30"/>
      <c r="AO342" s="30"/>
      <c r="AP342" s="30"/>
      <c r="AQ342" s="30"/>
      <c r="AR342" s="30"/>
      <c r="AS342" s="30"/>
      <c r="AT342" s="30"/>
      <c r="AU342" s="30"/>
    </row>
    <row r="343" spans="19:47" x14ac:dyDescent="0.3">
      <c r="S343" s="41"/>
      <c r="T343" s="41"/>
      <c r="U343" s="41"/>
      <c r="V343" s="41"/>
      <c r="W343" s="41"/>
      <c r="X343" s="41"/>
      <c r="Y343" s="41"/>
      <c r="Z343" s="41"/>
      <c r="AA343" s="41"/>
      <c r="AB343" s="30"/>
      <c r="AC343" s="30"/>
      <c r="AD343" s="30"/>
      <c r="AE343" s="30"/>
      <c r="AF343" s="30"/>
      <c r="AG343" s="30"/>
      <c r="AH343" s="30"/>
      <c r="AI343" s="30"/>
      <c r="AJ343" s="30"/>
      <c r="AK343" s="30"/>
      <c r="AL343" s="30"/>
      <c r="AM343" s="30"/>
      <c r="AN343" s="30"/>
      <c r="AO343" s="30"/>
      <c r="AP343" s="30"/>
      <c r="AQ343" s="30"/>
      <c r="AR343" s="30"/>
      <c r="AS343" s="30"/>
      <c r="AT343" s="30"/>
      <c r="AU343" s="30"/>
    </row>
    <row r="344" spans="19:47" x14ac:dyDescent="0.3">
      <c r="S344" s="41"/>
      <c r="T344" s="41"/>
      <c r="U344" s="41"/>
      <c r="V344" s="41"/>
      <c r="W344" s="41"/>
      <c r="X344" s="41"/>
      <c r="Y344" s="41"/>
      <c r="Z344" s="41"/>
      <c r="AA344" s="41"/>
      <c r="AB344" s="30"/>
      <c r="AC344" s="30"/>
      <c r="AD344" s="30"/>
      <c r="AE344" s="30"/>
      <c r="AF344" s="30"/>
      <c r="AG344" s="30"/>
      <c r="AH344" s="30"/>
      <c r="AI344" s="30"/>
      <c r="AJ344" s="30"/>
      <c r="AK344" s="30"/>
      <c r="AL344" s="30"/>
      <c r="AM344" s="30"/>
      <c r="AN344" s="30"/>
      <c r="AO344" s="30"/>
      <c r="AP344" s="30"/>
      <c r="AQ344" s="30"/>
      <c r="AR344" s="30"/>
      <c r="AS344" s="30"/>
      <c r="AT344" s="30"/>
      <c r="AU344" s="30"/>
    </row>
    <row r="345" spans="19:47" x14ac:dyDescent="0.3">
      <c r="S345" s="41"/>
      <c r="T345" s="41"/>
      <c r="U345" s="41"/>
      <c r="V345" s="41"/>
      <c r="W345" s="41"/>
      <c r="X345" s="41"/>
      <c r="Y345" s="41"/>
      <c r="Z345" s="41"/>
      <c r="AA345" s="41"/>
      <c r="AB345" s="30"/>
      <c r="AC345" s="30"/>
      <c r="AD345" s="30"/>
      <c r="AE345" s="30"/>
      <c r="AF345" s="30"/>
      <c r="AG345" s="30"/>
      <c r="AH345" s="30"/>
      <c r="AI345" s="30"/>
      <c r="AJ345" s="30"/>
      <c r="AK345" s="30"/>
      <c r="AL345" s="30"/>
      <c r="AM345" s="30"/>
      <c r="AN345" s="30"/>
      <c r="AO345" s="30"/>
      <c r="AP345" s="30"/>
      <c r="AQ345" s="30"/>
      <c r="AR345" s="30"/>
      <c r="AS345" s="30"/>
      <c r="AT345" s="30"/>
      <c r="AU345" s="30"/>
    </row>
    <row r="346" spans="19:47" x14ac:dyDescent="0.3">
      <c r="S346" s="41"/>
      <c r="T346" s="41"/>
      <c r="U346" s="41"/>
      <c r="V346" s="41"/>
      <c r="W346" s="41"/>
      <c r="X346" s="41"/>
      <c r="Y346" s="41"/>
      <c r="Z346" s="41"/>
      <c r="AA346" s="41"/>
      <c r="AB346" s="30"/>
      <c r="AC346" s="30"/>
      <c r="AD346" s="30"/>
      <c r="AE346" s="30"/>
      <c r="AF346" s="30"/>
      <c r="AG346" s="30"/>
      <c r="AH346" s="30"/>
      <c r="AI346" s="30"/>
      <c r="AJ346" s="30"/>
      <c r="AK346" s="30"/>
      <c r="AL346" s="30"/>
      <c r="AM346" s="30"/>
      <c r="AN346" s="30"/>
      <c r="AO346" s="30"/>
      <c r="AP346" s="30"/>
      <c r="AQ346" s="30"/>
      <c r="AR346" s="30"/>
      <c r="AS346" s="30"/>
      <c r="AT346" s="30"/>
      <c r="AU346" s="30"/>
    </row>
    <row r="347" spans="19:47" x14ac:dyDescent="0.3">
      <c r="S347" s="41"/>
      <c r="T347" s="41"/>
      <c r="U347" s="41"/>
      <c r="V347" s="41"/>
      <c r="W347" s="41"/>
      <c r="X347" s="41"/>
      <c r="Y347" s="41"/>
      <c r="Z347" s="41"/>
      <c r="AA347" s="41"/>
      <c r="AB347" s="30"/>
      <c r="AC347" s="30"/>
      <c r="AD347" s="30"/>
      <c r="AE347" s="30"/>
      <c r="AF347" s="30"/>
      <c r="AG347" s="30"/>
      <c r="AH347" s="30"/>
      <c r="AI347" s="30"/>
      <c r="AJ347" s="30"/>
      <c r="AK347" s="30"/>
      <c r="AL347" s="30"/>
      <c r="AM347" s="30"/>
      <c r="AN347" s="30"/>
      <c r="AO347" s="30"/>
      <c r="AP347" s="30"/>
      <c r="AQ347" s="30"/>
      <c r="AR347" s="30"/>
      <c r="AS347" s="30"/>
      <c r="AT347" s="30"/>
      <c r="AU347" s="30"/>
    </row>
    <row r="348" spans="19:47" x14ac:dyDescent="0.3">
      <c r="S348" s="41"/>
      <c r="T348" s="41"/>
      <c r="U348" s="41"/>
      <c r="V348" s="41"/>
      <c r="W348" s="41"/>
      <c r="X348" s="41"/>
      <c r="Y348" s="41"/>
      <c r="Z348" s="41"/>
      <c r="AA348" s="41"/>
      <c r="AB348" s="30"/>
      <c r="AC348" s="30"/>
      <c r="AD348" s="30"/>
      <c r="AE348" s="30"/>
      <c r="AF348" s="30"/>
      <c r="AG348" s="30"/>
      <c r="AH348" s="30"/>
      <c r="AI348" s="30"/>
      <c r="AJ348" s="30"/>
      <c r="AK348" s="30"/>
      <c r="AL348" s="30"/>
      <c r="AM348" s="30"/>
      <c r="AN348" s="30"/>
      <c r="AO348" s="30"/>
      <c r="AP348" s="30"/>
      <c r="AQ348" s="30"/>
      <c r="AR348" s="30"/>
      <c r="AS348" s="30"/>
      <c r="AT348" s="30"/>
      <c r="AU348" s="30"/>
    </row>
    <row r="349" spans="19:47" x14ac:dyDescent="0.3">
      <c r="S349" s="41"/>
      <c r="T349" s="41"/>
      <c r="U349" s="41"/>
      <c r="V349" s="41"/>
      <c r="W349" s="41"/>
      <c r="X349" s="41"/>
      <c r="Y349" s="41"/>
      <c r="Z349" s="41"/>
      <c r="AA349" s="41"/>
      <c r="AB349" s="30"/>
      <c r="AC349" s="30"/>
      <c r="AD349" s="30"/>
      <c r="AE349" s="30"/>
      <c r="AF349" s="30"/>
      <c r="AG349" s="30"/>
      <c r="AH349" s="30"/>
      <c r="AI349" s="30"/>
      <c r="AJ349" s="30"/>
      <c r="AK349" s="30"/>
      <c r="AL349" s="30"/>
      <c r="AM349" s="30"/>
      <c r="AN349" s="30"/>
      <c r="AO349" s="30"/>
      <c r="AP349" s="30"/>
      <c r="AQ349" s="30"/>
      <c r="AR349" s="30"/>
      <c r="AS349" s="30"/>
      <c r="AT349" s="30"/>
      <c r="AU349" s="30"/>
    </row>
    <row r="350" spans="19:47" x14ac:dyDescent="0.3">
      <c r="S350" s="41"/>
      <c r="T350" s="41"/>
      <c r="U350" s="41"/>
      <c r="V350" s="41"/>
      <c r="W350" s="41"/>
      <c r="X350" s="41"/>
      <c r="Y350" s="41"/>
      <c r="Z350" s="41"/>
      <c r="AA350" s="41"/>
      <c r="AB350" s="30"/>
      <c r="AC350" s="30"/>
      <c r="AD350" s="30"/>
      <c r="AE350" s="30"/>
      <c r="AF350" s="30"/>
      <c r="AG350" s="30"/>
      <c r="AH350" s="30"/>
      <c r="AI350" s="30"/>
      <c r="AJ350" s="30"/>
      <c r="AK350" s="30"/>
      <c r="AL350" s="30"/>
      <c r="AM350" s="30"/>
      <c r="AN350" s="30"/>
      <c r="AO350" s="30"/>
      <c r="AP350" s="30"/>
      <c r="AQ350" s="30"/>
      <c r="AR350" s="30"/>
      <c r="AS350" s="30"/>
      <c r="AT350" s="30"/>
      <c r="AU350" s="30"/>
    </row>
    <row r="351" spans="19:47" x14ac:dyDescent="0.3">
      <c r="S351" s="41"/>
      <c r="T351" s="41"/>
      <c r="U351" s="41"/>
      <c r="V351" s="41"/>
      <c r="W351" s="41"/>
      <c r="X351" s="41"/>
      <c r="Y351" s="41"/>
      <c r="Z351" s="41"/>
      <c r="AA351" s="41"/>
      <c r="AB351" s="30"/>
      <c r="AC351" s="30"/>
      <c r="AD351" s="30"/>
      <c r="AE351" s="30"/>
      <c r="AF351" s="30"/>
      <c r="AG351" s="30"/>
      <c r="AH351" s="30"/>
      <c r="AI351" s="30"/>
      <c r="AJ351" s="30"/>
      <c r="AK351" s="30"/>
      <c r="AL351" s="30"/>
      <c r="AM351" s="30"/>
      <c r="AN351" s="30"/>
      <c r="AO351" s="30"/>
      <c r="AP351" s="30"/>
      <c r="AQ351" s="30"/>
      <c r="AR351" s="30"/>
      <c r="AS351" s="30"/>
      <c r="AT351" s="30"/>
      <c r="AU351" s="30"/>
    </row>
    <row r="352" spans="19:47" x14ac:dyDescent="0.3">
      <c r="S352" s="41"/>
      <c r="T352" s="41"/>
      <c r="U352" s="41"/>
      <c r="V352" s="41"/>
      <c r="W352" s="41"/>
      <c r="X352" s="41"/>
      <c r="Y352" s="41"/>
      <c r="Z352" s="41"/>
      <c r="AA352" s="41"/>
      <c r="AB352" s="30"/>
      <c r="AC352" s="30"/>
      <c r="AD352" s="30"/>
      <c r="AE352" s="30"/>
      <c r="AF352" s="30"/>
      <c r="AG352" s="30"/>
      <c r="AH352" s="30"/>
      <c r="AI352" s="30"/>
      <c r="AJ352" s="30"/>
      <c r="AK352" s="30"/>
      <c r="AL352" s="30"/>
      <c r="AM352" s="30"/>
      <c r="AN352" s="30"/>
      <c r="AO352" s="30"/>
      <c r="AP352" s="30"/>
      <c r="AQ352" s="30"/>
      <c r="AR352" s="30"/>
      <c r="AS352" s="30"/>
      <c r="AT352" s="30"/>
      <c r="AU352" s="30"/>
    </row>
    <row r="353" spans="19:47" x14ac:dyDescent="0.3">
      <c r="S353" s="41"/>
      <c r="T353" s="41"/>
      <c r="U353" s="41"/>
      <c r="V353" s="41"/>
      <c r="W353" s="41"/>
      <c r="X353" s="41"/>
      <c r="Y353" s="41"/>
      <c r="Z353" s="41"/>
      <c r="AA353" s="41"/>
      <c r="AB353" s="30"/>
      <c r="AC353" s="30"/>
      <c r="AD353" s="30"/>
      <c r="AE353" s="30"/>
      <c r="AF353" s="30"/>
      <c r="AG353" s="30"/>
      <c r="AH353" s="30"/>
      <c r="AI353" s="30"/>
      <c r="AJ353" s="30"/>
      <c r="AK353" s="30"/>
      <c r="AL353" s="30"/>
      <c r="AM353" s="30"/>
      <c r="AN353" s="30"/>
      <c r="AO353" s="30"/>
      <c r="AP353" s="30"/>
      <c r="AQ353" s="30"/>
      <c r="AR353" s="30"/>
      <c r="AS353" s="30"/>
      <c r="AT353" s="30"/>
      <c r="AU353" s="30"/>
    </row>
    <row r="354" spans="19:47" x14ac:dyDescent="0.3">
      <c r="S354" s="41"/>
      <c r="T354" s="41"/>
      <c r="U354" s="41"/>
      <c r="V354" s="41"/>
      <c r="W354" s="41"/>
      <c r="X354" s="41"/>
      <c r="Y354" s="41"/>
      <c r="Z354" s="41"/>
      <c r="AA354" s="41"/>
      <c r="AB354" s="30"/>
      <c r="AC354" s="30"/>
      <c r="AD354" s="30"/>
      <c r="AE354" s="30"/>
      <c r="AF354" s="30"/>
      <c r="AG354" s="30"/>
      <c r="AH354" s="30"/>
      <c r="AI354" s="30"/>
      <c r="AJ354" s="30"/>
      <c r="AK354" s="30"/>
      <c r="AL354" s="30"/>
      <c r="AM354" s="30"/>
      <c r="AN354" s="30"/>
      <c r="AO354" s="30"/>
      <c r="AP354" s="30"/>
      <c r="AQ354" s="30"/>
      <c r="AR354" s="30"/>
      <c r="AS354" s="30"/>
      <c r="AT354" s="30"/>
      <c r="AU354" s="30"/>
    </row>
    <row r="355" spans="19:47" x14ac:dyDescent="0.3">
      <c r="S355" s="41"/>
      <c r="T355" s="41"/>
      <c r="U355" s="41"/>
      <c r="V355" s="41"/>
      <c r="W355" s="41"/>
      <c r="X355" s="41"/>
      <c r="Y355" s="41"/>
      <c r="Z355" s="41"/>
      <c r="AA355" s="41"/>
      <c r="AB355" s="30"/>
      <c r="AC355" s="30"/>
      <c r="AD355" s="30"/>
      <c r="AE355" s="30"/>
      <c r="AF355" s="30"/>
      <c r="AG355" s="30"/>
      <c r="AH355" s="30"/>
      <c r="AI355" s="30"/>
      <c r="AJ355" s="30"/>
      <c r="AK355" s="30"/>
      <c r="AL355" s="30"/>
      <c r="AM355" s="30"/>
      <c r="AN355" s="30"/>
      <c r="AO355" s="30"/>
      <c r="AP355" s="30"/>
      <c r="AQ355" s="30"/>
      <c r="AR355" s="30"/>
      <c r="AS355" s="30"/>
      <c r="AT355" s="30"/>
      <c r="AU355" s="30"/>
    </row>
    <row r="356" spans="19:47" x14ac:dyDescent="0.3">
      <c r="S356" s="41"/>
      <c r="T356" s="41"/>
      <c r="U356" s="41"/>
      <c r="V356" s="41"/>
      <c r="W356" s="41"/>
      <c r="X356" s="41"/>
      <c r="Y356" s="41"/>
      <c r="Z356" s="41"/>
      <c r="AA356" s="41"/>
      <c r="AB356" s="30"/>
      <c r="AC356" s="30"/>
      <c r="AD356" s="30"/>
      <c r="AE356" s="30"/>
      <c r="AF356" s="30"/>
      <c r="AG356" s="30"/>
      <c r="AH356" s="30"/>
      <c r="AI356" s="30"/>
      <c r="AJ356" s="30"/>
      <c r="AK356" s="30"/>
      <c r="AL356" s="30"/>
      <c r="AM356" s="30"/>
      <c r="AN356" s="30"/>
      <c r="AO356" s="30"/>
      <c r="AP356" s="30"/>
      <c r="AQ356" s="30"/>
      <c r="AR356" s="30"/>
      <c r="AS356" s="30"/>
      <c r="AT356" s="30"/>
      <c r="AU356" s="30"/>
    </row>
    <row r="357" spans="19:47" x14ac:dyDescent="0.3">
      <c r="S357" s="41"/>
      <c r="T357" s="41"/>
      <c r="U357" s="41"/>
      <c r="V357" s="41"/>
      <c r="W357" s="41"/>
      <c r="X357" s="41"/>
      <c r="Y357" s="41"/>
      <c r="Z357" s="41"/>
      <c r="AA357" s="41"/>
      <c r="AB357" s="30"/>
      <c r="AC357" s="30"/>
      <c r="AD357" s="30"/>
      <c r="AE357" s="30"/>
      <c r="AF357" s="30"/>
      <c r="AG357" s="30"/>
      <c r="AH357" s="30"/>
      <c r="AI357" s="30"/>
      <c r="AJ357" s="30"/>
      <c r="AK357" s="30"/>
      <c r="AL357" s="30"/>
      <c r="AM357" s="30"/>
      <c r="AN357" s="30"/>
      <c r="AO357" s="30"/>
      <c r="AP357" s="30"/>
      <c r="AQ357" s="30"/>
      <c r="AR357" s="30"/>
      <c r="AS357" s="30"/>
      <c r="AT357" s="30"/>
      <c r="AU357" s="30"/>
    </row>
    <row r="358" spans="19:47" x14ac:dyDescent="0.3">
      <c r="S358" s="41"/>
      <c r="T358" s="41"/>
      <c r="U358" s="41"/>
      <c r="V358" s="41"/>
      <c r="W358" s="41"/>
      <c r="X358" s="41"/>
      <c r="Y358" s="41"/>
      <c r="Z358" s="41"/>
      <c r="AA358" s="41"/>
      <c r="AB358" s="30"/>
      <c r="AC358" s="30"/>
      <c r="AD358" s="30"/>
      <c r="AE358" s="30"/>
      <c r="AF358" s="30"/>
      <c r="AG358" s="30"/>
      <c r="AH358" s="30"/>
      <c r="AI358" s="30"/>
      <c r="AJ358" s="30"/>
      <c r="AK358" s="30"/>
      <c r="AL358" s="30"/>
      <c r="AM358" s="30"/>
      <c r="AN358" s="30"/>
      <c r="AO358" s="30"/>
      <c r="AP358" s="30"/>
      <c r="AQ358" s="30"/>
      <c r="AR358" s="30"/>
      <c r="AS358" s="30"/>
      <c r="AT358" s="30"/>
      <c r="AU358" s="30"/>
    </row>
    <row r="359" spans="19:47" x14ac:dyDescent="0.3">
      <c r="S359" s="41"/>
      <c r="T359" s="41"/>
      <c r="U359" s="41"/>
      <c r="V359" s="41"/>
      <c r="W359" s="41"/>
      <c r="X359" s="41"/>
      <c r="Y359" s="41"/>
      <c r="Z359" s="41"/>
      <c r="AA359" s="41"/>
      <c r="AB359" s="30"/>
      <c r="AC359" s="30"/>
      <c r="AD359" s="30"/>
      <c r="AE359" s="30"/>
      <c r="AF359" s="30"/>
      <c r="AG359" s="30"/>
      <c r="AH359" s="30"/>
      <c r="AI359" s="30"/>
      <c r="AJ359" s="30"/>
      <c r="AK359" s="30"/>
      <c r="AL359" s="30"/>
      <c r="AM359" s="30"/>
      <c r="AN359" s="30"/>
      <c r="AO359" s="30"/>
      <c r="AP359" s="30"/>
      <c r="AQ359" s="30"/>
      <c r="AR359" s="30"/>
      <c r="AS359" s="30"/>
      <c r="AT359" s="30"/>
      <c r="AU359" s="30"/>
    </row>
    <row r="360" spans="19:47" x14ac:dyDescent="0.3">
      <c r="S360" s="41"/>
      <c r="T360" s="41"/>
      <c r="U360" s="41"/>
      <c r="V360" s="41"/>
      <c r="W360" s="41"/>
      <c r="X360" s="41"/>
      <c r="Y360" s="41"/>
      <c r="Z360" s="41"/>
      <c r="AA360" s="41"/>
      <c r="AB360" s="30"/>
      <c r="AC360" s="30"/>
      <c r="AD360" s="30"/>
      <c r="AE360" s="30"/>
      <c r="AF360" s="30"/>
      <c r="AG360" s="30"/>
      <c r="AH360" s="30"/>
      <c r="AI360" s="30"/>
      <c r="AJ360" s="30"/>
      <c r="AK360" s="30"/>
      <c r="AL360" s="30"/>
      <c r="AM360" s="30"/>
      <c r="AN360" s="30"/>
      <c r="AO360" s="30"/>
      <c r="AP360" s="30"/>
      <c r="AQ360" s="30"/>
      <c r="AR360" s="30"/>
      <c r="AS360" s="30"/>
      <c r="AT360" s="30"/>
      <c r="AU360" s="30"/>
    </row>
    <row r="361" spans="19:47" x14ac:dyDescent="0.3">
      <c r="S361" s="41"/>
      <c r="T361" s="41"/>
      <c r="U361" s="41"/>
      <c r="V361" s="41"/>
      <c r="W361" s="41"/>
      <c r="X361" s="41"/>
      <c r="Y361" s="41"/>
      <c r="Z361" s="41"/>
      <c r="AA361" s="41"/>
      <c r="AB361" s="30"/>
      <c r="AC361" s="30"/>
      <c r="AD361" s="30"/>
      <c r="AE361" s="30"/>
      <c r="AF361" s="30"/>
      <c r="AG361" s="30"/>
      <c r="AH361" s="30"/>
      <c r="AI361" s="30"/>
      <c r="AJ361" s="30"/>
      <c r="AK361" s="30"/>
      <c r="AL361" s="30"/>
      <c r="AM361" s="30"/>
      <c r="AN361" s="30"/>
      <c r="AO361" s="30"/>
      <c r="AP361" s="30"/>
      <c r="AQ361" s="30"/>
      <c r="AR361" s="30"/>
      <c r="AS361" s="30"/>
      <c r="AT361" s="30"/>
      <c r="AU361" s="30"/>
    </row>
    <row r="362" spans="19:47" x14ac:dyDescent="0.3">
      <c r="S362" s="41"/>
      <c r="T362" s="41"/>
      <c r="U362" s="41"/>
      <c r="V362" s="41"/>
      <c r="W362" s="41"/>
      <c r="X362" s="41"/>
      <c r="Y362" s="41"/>
      <c r="Z362" s="41"/>
      <c r="AA362" s="41"/>
      <c r="AB362" s="30"/>
      <c r="AC362" s="30"/>
      <c r="AD362" s="30"/>
      <c r="AE362" s="30"/>
      <c r="AF362" s="30"/>
      <c r="AG362" s="30"/>
      <c r="AH362" s="30"/>
      <c r="AI362" s="30"/>
      <c r="AJ362" s="30"/>
      <c r="AK362" s="30"/>
      <c r="AL362" s="30"/>
      <c r="AM362" s="30"/>
      <c r="AN362" s="30"/>
      <c r="AO362" s="30"/>
      <c r="AP362" s="30"/>
      <c r="AQ362" s="30"/>
      <c r="AR362" s="30"/>
      <c r="AS362" s="30"/>
      <c r="AT362" s="30"/>
      <c r="AU362" s="30"/>
    </row>
    <row r="363" spans="19:47" x14ac:dyDescent="0.3">
      <c r="S363" s="41"/>
      <c r="T363" s="41"/>
      <c r="U363" s="41"/>
      <c r="V363" s="41"/>
      <c r="W363" s="41"/>
      <c r="X363" s="41"/>
      <c r="Y363" s="41"/>
      <c r="Z363" s="41"/>
      <c r="AA363" s="41"/>
      <c r="AB363" s="30"/>
      <c r="AC363" s="30"/>
      <c r="AD363" s="30"/>
      <c r="AE363" s="30"/>
      <c r="AF363" s="30"/>
      <c r="AG363" s="30"/>
      <c r="AH363" s="30"/>
      <c r="AI363" s="30"/>
      <c r="AJ363" s="30"/>
      <c r="AK363" s="30"/>
      <c r="AL363" s="30"/>
      <c r="AM363" s="30"/>
      <c r="AN363" s="30"/>
      <c r="AO363" s="30"/>
      <c r="AP363" s="30"/>
      <c r="AQ363" s="30"/>
      <c r="AR363" s="30"/>
      <c r="AS363" s="30"/>
      <c r="AT363" s="30"/>
      <c r="AU363" s="30"/>
    </row>
    <row r="364" spans="19:47" x14ac:dyDescent="0.3">
      <c r="S364" s="41"/>
      <c r="T364" s="41"/>
      <c r="U364" s="41"/>
      <c r="V364" s="41"/>
      <c r="W364" s="41"/>
      <c r="X364" s="41"/>
      <c r="Y364" s="41"/>
      <c r="Z364" s="41"/>
      <c r="AA364" s="41"/>
      <c r="AB364" s="30"/>
      <c r="AC364" s="30"/>
      <c r="AD364" s="30"/>
      <c r="AE364" s="30"/>
      <c r="AF364" s="30"/>
      <c r="AG364" s="30"/>
      <c r="AH364" s="30"/>
      <c r="AI364" s="30"/>
      <c r="AJ364" s="30"/>
      <c r="AK364" s="30"/>
      <c r="AL364" s="30"/>
      <c r="AM364" s="30"/>
      <c r="AN364" s="30"/>
      <c r="AO364" s="30"/>
      <c r="AP364" s="30"/>
      <c r="AQ364" s="30"/>
      <c r="AR364" s="30"/>
      <c r="AS364" s="30"/>
      <c r="AT364" s="30"/>
      <c r="AU364" s="30"/>
    </row>
    <row r="365" spans="19:47" x14ac:dyDescent="0.3">
      <c r="S365" s="41"/>
      <c r="T365" s="41"/>
      <c r="U365" s="41"/>
      <c r="V365" s="41"/>
      <c r="W365" s="41"/>
      <c r="X365" s="41"/>
      <c r="Y365" s="41"/>
      <c r="Z365" s="41"/>
      <c r="AA365" s="41"/>
      <c r="AB365" s="30"/>
      <c r="AC365" s="30"/>
      <c r="AD365" s="30"/>
      <c r="AE365" s="30"/>
      <c r="AF365" s="30"/>
      <c r="AG365" s="30"/>
      <c r="AH365" s="30"/>
      <c r="AI365" s="30"/>
      <c r="AJ365" s="30"/>
      <c r="AK365" s="30"/>
      <c r="AL365" s="30"/>
      <c r="AM365" s="30"/>
      <c r="AN365" s="30"/>
      <c r="AO365" s="30"/>
      <c r="AP365" s="30"/>
      <c r="AQ365" s="30"/>
      <c r="AR365" s="30"/>
      <c r="AS365" s="30"/>
      <c r="AT365" s="30"/>
      <c r="AU365" s="30"/>
    </row>
    <row r="366" spans="19:47" x14ac:dyDescent="0.3">
      <c r="S366" s="41"/>
      <c r="T366" s="41"/>
      <c r="U366" s="41"/>
      <c r="V366" s="41"/>
      <c r="W366" s="41"/>
      <c r="X366" s="41"/>
      <c r="Y366" s="41"/>
      <c r="Z366" s="41"/>
      <c r="AA366" s="41"/>
      <c r="AB366" s="30"/>
      <c r="AC366" s="30"/>
      <c r="AD366" s="30"/>
      <c r="AE366" s="30"/>
      <c r="AF366" s="30"/>
      <c r="AG366" s="30"/>
      <c r="AH366" s="30"/>
      <c r="AI366" s="30"/>
      <c r="AJ366" s="30"/>
      <c r="AK366" s="30"/>
      <c r="AL366" s="30"/>
      <c r="AM366" s="30"/>
      <c r="AN366" s="30"/>
      <c r="AO366" s="30"/>
      <c r="AP366" s="30"/>
      <c r="AQ366" s="30"/>
      <c r="AR366" s="30"/>
      <c r="AS366" s="30"/>
      <c r="AT366" s="30"/>
      <c r="AU366" s="30"/>
    </row>
    <row r="367" spans="19:47" x14ac:dyDescent="0.3">
      <c r="S367" s="41"/>
      <c r="T367" s="41"/>
      <c r="U367" s="41"/>
      <c r="V367" s="41"/>
      <c r="W367" s="41"/>
      <c r="X367" s="41"/>
      <c r="Y367" s="41"/>
      <c r="Z367" s="41"/>
      <c r="AA367" s="41"/>
      <c r="AB367" s="30"/>
      <c r="AC367" s="30"/>
      <c r="AD367" s="30"/>
      <c r="AE367" s="30"/>
      <c r="AF367" s="30"/>
      <c r="AG367" s="30"/>
      <c r="AH367" s="30"/>
      <c r="AI367" s="30"/>
      <c r="AJ367" s="30"/>
      <c r="AK367" s="30"/>
      <c r="AL367" s="30"/>
      <c r="AM367" s="30"/>
      <c r="AN367" s="30"/>
      <c r="AO367" s="30"/>
      <c r="AP367" s="30"/>
      <c r="AQ367" s="30"/>
      <c r="AR367" s="30"/>
      <c r="AS367" s="30"/>
      <c r="AT367" s="30"/>
      <c r="AU367" s="30"/>
    </row>
    <row r="368" spans="19:47" x14ac:dyDescent="0.3">
      <c r="S368" s="41"/>
      <c r="T368" s="41"/>
      <c r="U368" s="41"/>
      <c r="V368" s="41"/>
      <c r="W368" s="41"/>
      <c r="X368" s="41"/>
      <c r="Y368" s="41"/>
      <c r="Z368" s="41"/>
      <c r="AA368" s="41"/>
      <c r="AB368" s="30"/>
      <c r="AC368" s="30"/>
      <c r="AD368" s="30"/>
      <c r="AE368" s="30"/>
      <c r="AF368" s="30"/>
      <c r="AG368" s="30"/>
      <c r="AH368" s="30"/>
      <c r="AI368" s="30"/>
      <c r="AJ368" s="30"/>
      <c r="AK368" s="30"/>
      <c r="AL368" s="30"/>
      <c r="AM368" s="30"/>
      <c r="AN368" s="30"/>
      <c r="AO368" s="30"/>
      <c r="AP368" s="30"/>
      <c r="AQ368" s="30"/>
      <c r="AR368" s="30"/>
      <c r="AS368" s="30"/>
      <c r="AT368" s="30"/>
      <c r="AU368" s="30"/>
    </row>
    <row r="369" spans="19:47" x14ac:dyDescent="0.3">
      <c r="S369" s="41"/>
      <c r="T369" s="41"/>
      <c r="U369" s="41"/>
      <c r="V369" s="41"/>
      <c r="W369" s="41"/>
      <c r="X369" s="41"/>
      <c r="Y369" s="41"/>
      <c r="Z369" s="41"/>
      <c r="AA369" s="41"/>
      <c r="AB369" s="30"/>
      <c r="AC369" s="30"/>
      <c r="AD369" s="30"/>
      <c r="AE369" s="30"/>
      <c r="AF369" s="30"/>
      <c r="AG369" s="30"/>
      <c r="AH369" s="30"/>
      <c r="AI369" s="30"/>
      <c r="AJ369" s="30"/>
      <c r="AK369" s="30"/>
      <c r="AL369" s="30"/>
      <c r="AM369" s="30"/>
      <c r="AN369" s="30"/>
      <c r="AO369" s="30"/>
      <c r="AP369" s="30"/>
      <c r="AQ369" s="30"/>
      <c r="AR369" s="30"/>
      <c r="AS369" s="30"/>
      <c r="AT369" s="30"/>
      <c r="AU369" s="30"/>
    </row>
    <row r="370" spans="19:47" x14ac:dyDescent="0.3">
      <c r="S370" s="41"/>
      <c r="T370" s="41"/>
      <c r="U370" s="41"/>
      <c r="V370" s="41"/>
      <c r="W370" s="41"/>
      <c r="X370" s="41"/>
      <c r="Y370" s="41"/>
      <c r="Z370" s="41"/>
      <c r="AA370" s="41"/>
      <c r="AB370" s="30"/>
      <c r="AC370" s="30"/>
      <c r="AD370" s="30"/>
      <c r="AE370" s="30"/>
      <c r="AF370" s="30"/>
      <c r="AG370" s="30"/>
      <c r="AH370" s="30"/>
      <c r="AI370" s="30"/>
      <c r="AJ370" s="30"/>
      <c r="AK370" s="30"/>
      <c r="AL370" s="30"/>
      <c r="AM370" s="30"/>
      <c r="AN370" s="30"/>
      <c r="AO370" s="30"/>
      <c r="AP370" s="30"/>
      <c r="AQ370" s="30"/>
      <c r="AR370" s="30"/>
      <c r="AS370" s="30"/>
      <c r="AT370" s="30"/>
      <c r="AU370" s="30"/>
    </row>
    <row r="371" spans="19:47" x14ac:dyDescent="0.3">
      <c r="S371" s="41"/>
      <c r="T371" s="41"/>
      <c r="U371" s="41"/>
      <c r="V371" s="41"/>
      <c r="W371" s="41"/>
      <c r="X371" s="41"/>
      <c r="Y371" s="41"/>
      <c r="Z371" s="41"/>
      <c r="AA371" s="41"/>
      <c r="AB371" s="30"/>
      <c r="AC371" s="30"/>
      <c r="AD371" s="30"/>
      <c r="AE371" s="30"/>
      <c r="AF371" s="30"/>
      <c r="AG371" s="30"/>
      <c r="AH371" s="30"/>
      <c r="AI371" s="30"/>
      <c r="AJ371" s="30"/>
      <c r="AK371" s="30"/>
      <c r="AL371" s="30"/>
      <c r="AM371" s="30"/>
      <c r="AN371" s="30"/>
      <c r="AO371" s="30"/>
      <c r="AP371" s="30"/>
      <c r="AQ371" s="30"/>
      <c r="AR371" s="30"/>
      <c r="AS371" s="30"/>
      <c r="AT371" s="30"/>
      <c r="AU371" s="30"/>
    </row>
    <row r="372" spans="19:47" x14ac:dyDescent="0.3">
      <c r="S372" s="41"/>
      <c r="T372" s="41"/>
      <c r="U372" s="41"/>
      <c r="V372" s="41"/>
      <c r="W372" s="41"/>
      <c r="X372" s="41"/>
      <c r="Y372" s="41"/>
      <c r="Z372" s="41"/>
      <c r="AA372" s="41"/>
      <c r="AB372" s="30"/>
      <c r="AC372" s="30"/>
      <c r="AD372" s="30"/>
      <c r="AE372" s="30"/>
      <c r="AF372" s="30"/>
      <c r="AG372" s="30"/>
      <c r="AH372" s="30"/>
      <c r="AI372" s="30"/>
      <c r="AJ372" s="30"/>
      <c r="AK372" s="30"/>
      <c r="AL372" s="30"/>
      <c r="AM372" s="30"/>
      <c r="AN372" s="30"/>
      <c r="AO372" s="30"/>
      <c r="AP372" s="30"/>
      <c r="AQ372" s="30"/>
      <c r="AR372" s="30"/>
      <c r="AS372" s="30"/>
      <c r="AT372" s="30"/>
      <c r="AU372" s="30"/>
    </row>
    <row r="373" spans="19:47" x14ac:dyDescent="0.3">
      <c r="S373" s="41"/>
      <c r="T373" s="41"/>
      <c r="U373" s="41"/>
      <c r="V373" s="41"/>
      <c r="W373" s="41"/>
      <c r="X373" s="41"/>
      <c r="Y373" s="41"/>
      <c r="Z373" s="41"/>
      <c r="AA373" s="41"/>
      <c r="AB373" s="30"/>
      <c r="AC373" s="30"/>
      <c r="AD373" s="30"/>
      <c r="AE373" s="30"/>
      <c r="AF373" s="30"/>
      <c r="AG373" s="30"/>
      <c r="AH373" s="30"/>
      <c r="AI373" s="30"/>
      <c r="AJ373" s="30"/>
      <c r="AK373" s="30"/>
      <c r="AL373" s="30"/>
      <c r="AM373" s="30"/>
      <c r="AN373" s="30"/>
      <c r="AO373" s="30"/>
      <c r="AP373" s="30"/>
      <c r="AQ373" s="30"/>
      <c r="AR373" s="30"/>
      <c r="AS373" s="30"/>
      <c r="AT373" s="30"/>
      <c r="AU373" s="30"/>
    </row>
    <row r="374" spans="19:47" x14ac:dyDescent="0.3">
      <c r="S374" s="41"/>
      <c r="T374" s="41"/>
      <c r="U374" s="41"/>
      <c r="V374" s="41"/>
      <c r="W374" s="41"/>
      <c r="X374" s="41"/>
      <c r="Y374" s="41"/>
      <c r="Z374" s="41"/>
      <c r="AA374" s="41"/>
      <c r="AB374" s="30"/>
      <c r="AC374" s="30"/>
      <c r="AD374" s="30"/>
      <c r="AE374" s="30"/>
      <c r="AF374" s="30"/>
      <c r="AG374" s="30"/>
      <c r="AH374" s="30"/>
      <c r="AI374" s="30"/>
      <c r="AJ374" s="30"/>
      <c r="AK374" s="30"/>
      <c r="AL374" s="30"/>
      <c r="AM374" s="30"/>
      <c r="AN374" s="30"/>
      <c r="AO374" s="30"/>
      <c r="AP374" s="30"/>
      <c r="AQ374" s="30"/>
      <c r="AR374" s="30"/>
      <c r="AS374" s="30"/>
      <c r="AT374" s="30"/>
      <c r="AU374" s="30"/>
    </row>
    <row r="375" spans="19:47" x14ac:dyDescent="0.3">
      <c r="S375" s="41"/>
      <c r="T375" s="41"/>
      <c r="U375" s="41"/>
      <c r="V375" s="41"/>
      <c r="W375" s="41"/>
      <c r="X375" s="41"/>
      <c r="Y375" s="41"/>
      <c r="Z375" s="41"/>
      <c r="AA375" s="41"/>
      <c r="AB375" s="30"/>
      <c r="AC375" s="30"/>
      <c r="AD375" s="30"/>
      <c r="AE375" s="30"/>
      <c r="AF375" s="30"/>
      <c r="AG375" s="30"/>
      <c r="AH375" s="30"/>
      <c r="AI375" s="30"/>
      <c r="AJ375" s="30"/>
      <c r="AK375" s="30"/>
      <c r="AL375" s="30"/>
      <c r="AM375" s="30"/>
      <c r="AN375" s="30"/>
      <c r="AO375" s="30"/>
      <c r="AP375" s="30"/>
      <c r="AQ375" s="30"/>
      <c r="AR375" s="30"/>
      <c r="AS375" s="30"/>
      <c r="AT375" s="30"/>
      <c r="AU375" s="30"/>
    </row>
    <row r="376" spans="19:47" x14ac:dyDescent="0.3">
      <c r="S376" s="41"/>
      <c r="T376" s="41"/>
      <c r="U376" s="41"/>
      <c r="V376" s="41"/>
      <c r="W376" s="41"/>
      <c r="X376" s="41"/>
      <c r="Y376" s="41"/>
      <c r="Z376" s="41"/>
      <c r="AA376" s="41"/>
      <c r="AB376" s="30"/>
      <c r="AC376" s="30"/>
      <c r="AD376" s="30"/>
      <c r="AE376" s="30"/>
      <c r="AF376" s="30"/>
      <c r="AG376" s="30"/>
      <c r="AH376" s="30"/>
      <c r="AI376" s="30"/>
      <c r="AJ376" s="30"/>
      <c r="AK376" s="30"/>
      <c r="AL376" s="30"/>
      <c r="AM376" s="30"/>
      <c r="AN376" s="30"/>
      <c r="AO376" s="30"/>
      <c r="AP376" s="30"/>
      <c r="AQ376" s="30"/>
      <c r="AR376" s="30"/>
      <c r="AS376" s="30"/>
      <c r="AT376" s="30"/>
      <c r="AU376" s="30"/>
    </row>
    <row r="377" spans="19:47" x14ac:dyDescent="0.3">
      <c r="S377" s="41"/>
      <c r="T377" s="41"/>
      <c r="U377" s="41"/>
      <c r="V377" s="41"/>
      <c r="W377" s="41"/>
      <c r="X377" s="41"/>
      <c r="Y377" s="41"/>
      <c r="Z377" s="41"/>
      <c r="AA377" s="41"/>
      <c r="AB377" s="30"/>
      <c r="AC377" s="30"/>
      <c r="AD377" s="30"/>
      <c r="AE377" s="30"/>
      <c r="AF377" s="30"/>
      <c r="AG377" s="30"/>
      <c r="AH377" s="30"/>
      <c r="AI377" s="30"/>
      <c r="AJ377" s="30"/>
      <c r="AK377" s="30"/>
      <c r="AL377" s="30"/>
      <c r="AM377" s="30"/>
      <c r="AN377" s="30"/>
      <c r="AO377" s="30"/>
      <c r="AP377" s="30"/>
      <c r="AQ377" s="30"/>
      <c r="AR377" s="30"/>
      <c r="AS377" s="30"/>
      <c r="AT377" s="30"/>
      <c r="AU377" s="30"/>
    </row>
    <row r="378" spans="19:47" x14ac:dyDescent="0.3">
      <c r="S378" s="41"/>
      <c r="T378" s="41"/>
      <c r="U378" s="41"/>
      <c r="V378" s="41"/>
      <c r="W378" s="41"/>
      <c r="X378" s="41"/>
      <c r="Y378" s="41"/>
      <c r="Z378" s="41"/>
      <c r="AA378" s="41"/>
      <c r="AB378" s="30"/>
      <c r="AC378" s="30"/>
      <c r="AD378" s="30"/>
      <c r="AE378" s="30"/>
      <c r="AF378" s="30"/>
      <c r="AG378" s="30"/>
      <c r="AH378" s="30"/>
      <c r="AI378" s="30"/>
      <c r="AJ378" s="30"/>
      <c r="AK378" s="30"/>
      <c r="AL378" s="30"/>
      <c r="AM378" s="30"/>
      <c r="AN378" s="30"/>
      <c r="AO378" s="30"/>
      <c r="AP378" s="30"/>
      <c r="AQ378" s="30"/>
      <c r="AR378" s="30"/>
      <c r="AS378" s="30"/>
      <c r="AT378" s="30"/>
      <c r="AU378" s="30"/>
    </row>
    <row r="379" spans="19:47" x14ac:dyDescent="0.3">
      <c r="S379" s="41"/>
      <c r="T379" s="41"/>
      <c r="U379" s="41"/>
      <c r="V379" s="41"/>
      <c r="W379" s="41"/>
      <c r="X379" s="41"/>
      <c r="Y379" s="41"/>
      <c r="Z379" s="41"/>
      <c r="AA379" s="41"/>
      <c r="AB379" s="30"/>
      <c r="AC379" s="30"/>
      <c r="AD379" s="30"/>
      <c r="AE379" s="30"/>
      <c r="AF379" s="30"/>
      <c r="AG379" s="30"/>
      <c r="AH379" s="30"/>
      <c r="AI379" s="30"/>
      <c r="AJ379" s="30"/>
      <c r="AK379" s="30"/>
      <c r="AL379" s="30"/>
      <c r="AM379" s="30"/>
      <c r="AN379" s="30"/>
      <c r="AO379" s="30"/>
      <c r="AP379" s="30"/>
      <c r="AQ379" s="30"/>
      <c r="AR379" s="30"/>
      <c r="AS379" s="30"/>
      <c r="AT379" s="30"/>
      <c r="AU379" s="30"/>
    </row>
    <row r="380" spans="19:47" x14ac:dyDescent="0.3">
      <c r="S380" s="41"/>
      <c r="T380" s="41"/>
      <c r="U380" s="41"/>
      <c r="V380" s="41"/>
      <c r="W380" s="41"/>
      <c r="X380" s="41"/>
      <c r="Y380" s="41"/>
      <c r="Z380" s="41"/>
      <c r="AA380" s="41"/>
      <c r="AB380" s="30"/>
      <c r="AC380" s="30"/>
      <c r="AD380" s="30"/>
      <c r="AE380" s="30"/>
      <c r="AF380" s="30"/>
      <c r="AG380" s="30"/>
      <c r="AH380" s="30"/>
      <c r="AI380" s="30"/>
      <c r="AJ380" s="30"/>
      <c r="AK380" s="30"/>
      <c r="AL380" s="30"/>
      <c r="AM380" s="30"/>
      <c r="AN380" s="30"/>
      <c r="AO380" s="30"/>
      <c r="AP380" s="30"/>
      <c r="AQ380" s="30"/>
      <c r="AR380" s="30"/>
      <c r="AS380" s="30"/>
      <c r="AT380" s="30"/>
      <c r="AU380" s="30"/>
    </row>
    <row r="381" spans="19:47" x14ac:dyDescent="0.3">
      <c r="S381" s="41"/>
      <c r="T381" s="41"/>
      <c r="U381" s="41"/>
      <c r="V381" s="41"/>
      <c r="W381" s="41"/>
      <c r="X381" s="41"/>
      <c r="Y381" s="41"/>
      <c r="Z381" s="41"/>
      <c r="AA381" s="41"/>
      <c r="AB381" s="30"/>
      <c r="AC381" s="30"/>
      <c r="AD381" s="30"/>
      <c r="AE381" s="30"/>
      <c r="AF381" s="30"/>
      <c r="AG381" s="30"/>
      <c r="AH381" s="30"/>
      <c r="AI381" s="30"/>
      <c r="AJ381" s="30"/>
      <c r="AK381" s="30"/>
      <c r="AL381" s="30"/>
      <c r="AM381" s="30"/>
      <c r="AN381" s="30"/>
      <c r="AO381" s="30"/>
      <c r="AP381" s="30"/>
      <c r="AQ381" s="30"/>
      <c r="AR381" s="30"/>
      <c r="AS381" s="30"/>
      <c r="AT381" s="30"/>
      <c r="AU381" s="30"/>
    </row>
    <row r="382" spans="19:47" x14ac:dyDescent="0.3">
      <c r="S382" s="41"/>
      <c r="T382" s="41"/>
      <c r="U382" s="41"/>
      <c r="V382" s="41"/>
      <c r="W382" s="41"/>
      <c r="X382" s="41"/>
      <c r="Y382" s="41"/>
      <c r="Z382" s="41"/>
      <c r="AA382" s="41"/>
      <c r="AB382" s="30"/>
      <c r="AC382" s="30"/>
      <c r="AD382" s="30"/>
      <c r="AE382" s="30"/>
      <c r="AF382" s="30"/>
      <c r="AG382" s="30"/>
      <c r="AH382" s="30"/>
      <c r="AI382" s="30"/>
      <c r="AJ382" s="30"/>
      <c r="AK382" s="30"/>
      <c r="AL382" s="30"/>
      <c r="AM382" s="30"/>
      <c r="AN382" s="30"/>
      <c r="AO382" s="30"/>
      <c r="AP382" s="30"/>
      <c r="AQ382" s="30"/>
      <c r="AR382" s="30"/>
      <c r="AS382" s="30"/>
      <c r="AT382" s="30"/>
      <c r="AU382" s="30"/>
    </row>
    <row r="383" spans="19:47" x14ac:dyDescent="0.3">
      <c r="S383" s="41"/>
      <c r="T383" s="41"/>
      <c r="U383" s="41"/>
      <c r="V383" s="41"/>
      <c r="W383" s="41"/>
      <c r="X383" s="41"/>
      <c r="Y383" s="41"/>
      <c r="Z383" s="41"/>
      <c r="AA383" s="41"/>
      <c r="AB383" s="30"/>
      <c r="AC383" s="30"/>
      <c r="AD383" s="30"/>
      <c r="AE383" s="30"/>
      <c r="AF383" s="30"/>
      <c r="AG383" s="30"/>
      <c r="AH383" s="30"/>
      <c r="AI383" s="30"/>
      <c r="AJ383" s="30"/>
      <c r="AK383" s="30"/>
      <c r="AL383" s="30"/>
      <c r="AM383" s="30"/>
      <c r="AN383" s="30"/>
      <c r="AO383" s="30"/>
      <c r="AP383" s="30"/>
      <c r="AQ383" s="30"/>
      <c r="AR383" s="30"/>
      <c r="AS383" s="30"/>
      <c r="AT383" s="30"/>
      <c r="AU383" s="30"/>
    </row>
    <row r="384" spans="19:47" x14ac:dyDescent="0.3">
      <c r="S384" s="41"/>
      <c r="T384" s="41"/>
      <c r="U384" s="41"/>
      <c r="V384" s="41"/>
      <c r="W384" s="41"/>
      <c r="X384" s="41"/>
      <c r="Y384" s="41"/>
      <c r="Z384" s="41"/>
      <c r="AA384" s="41"/>
      <c r="AB384" s="30"/>
      <c r="AC384" s="30"/>
      <c r="AD384" s="30"/>
      <c r="AE384" s="30"/>
      <c r="AF384" s="30"/>
      <c r="AG384" s="30"/>
      <c r="AH384" s="30"/>
      <c r="AI384" s="30"/>
      <c r="AJ384" s="30"/>
      <c r="AK384" s="30"/>
      <c r="AL384" s="30"/>
      <c r="AM384" s="30"/>
      <c r="AN384" s="30"/>
      <c r="AO384" s="30"/>
      <c r="AP384" s="30"/>
      <c r="AQ384" s="30"/>
      <c r="AR384" s="30"/>
      <c r="AS384" s="30"/>
      <c r="AT384" s="30"/>
      <c r="AU384" s="30"/>
    </row>
    <row r="385" spans="19:47" x14ac:dyDescent="0.3">
      <c r="S385" s="41"/>
      <c r="T385" s="41"/>
      <c r="U385" s="41"/>
      <c r="V385" s="41"/>
      <c r="W385" s="41"/>
      <c r="X385" s="41"/>
      <c r="Y385" s="41"/>
      <c r="Z385" s="41"/>
      <c r="AA385" s="41"/>
      <c r="AB385" s="30"/>
      <c r="AC385" s="30"/>
      <c r="AD385" s="30"/>
      <c r="AE385" s="30"/>
      <c r="AF385" s="30"/>
      <c r="AG385" s="30"/>
      <c r="AH385" s="30"/>
      <c r="AI385" s="30"/>
      <c r="AJ385" s="30"/>
      <c r="AK385" s="30"/>
      <c r="AL385" s="30"/>
      <c r="AM385" s="30"/>
      <c r="AN385" s="30"/>
      <c r="AO385" s="30"/>
      <c r="AP385" s="30"/>
      <c r="AQ385" s="30"/>
      <c r="AR385" s="30"/>
      <c r="AS385" s="30"/>
      <c r="AT385" s="30"/>
      <c r="AU385" s="30"/>
    </row>
    <row r="386" spans="19:47" x14ac:dyDescent="0.3">
      <c r="S386" s="41"/>
      <c r="T386" s="41"/>
      <c r="U386" s="41"/>
      <c r="V386" s="41"/>
      <c r="W386" s="41"/>
      <c r="X386" s="41"/>
      <c r="Y386" s="41"/>
      <c r="Z386" s="41"/>
      <c r="AA386" s="41"/>
      <c r="AB386" s="30"/>
      <c r="AC386" s="30"/>
      <c r="AD386" s="30"/>
      <c r="AE386" s="30"/>
      <c r="AF386" s="30"/>
      <c r="AG386" s="30"/>
      <c r="AH386" s="30"/>
      <c r="AI386" s="30"/>
      <c r="AJ386" s="30"/>
      <c r="AK386" s="30"/>
      <c r="AL386" s="30"/>
      <c r="AM386" s="30"/>
      <c r="AN386" s="30"/>
      <c r="AO386" s="30"/>
      <c r="AP386" s="30"/>
      <c r="AQ386" s="30"/>
      <c r="AR386" s="30"/>
      <c r="AS386" s="30"/>
      <c r="AT386" s="30"/>
      <c r="AU386" s="30"/>
    </row>
    <row r="387" spans="19:47" x14ac:dyDescent="0.3">
      <c r="S387" s="41"/>
      <c r="T387" s="41"/>
      <c r="U387" s="41"/>
      <c r="V387" s="41"/>
      <c r="W387" s="41"/>
      <c r="X387" s="41"/>
      <c r="Y387" s="41"/>
      <c r="Z387" s="41"/>
      <c r="AA387" s="41"/>
      <c r="AB387" s="30"/>
      <c r="AC387" s="30"/>
      <c r="AD387" s="30"/>
      <c r="AE387" s="30"/>
      <c r="AF387" s="30"/>
      <c r="AG387" s="30"/>
      <c r="AH387" s="30"/>
      <c r="AI387" s="30"/>
      <c r="AJ387" s="30"/>
      <c r="AK387" s="30"/>
      <c r="AL387" s="30"/>
      <c r="AM387" s="30"/>
      <c r="AN387" s="30"/>
      <c r="AO387" s="30"/>
      <c r="AP387" s="30"/>
      <c r="AQ387" s="30"/>
      <c r="AR387" s="30"/>
      <c r="AS387" s="30"/>
      <c r="AT387" s="30"/>
      <c r="AU387" s="30"/>
    </row>
    <row r="388" spans="19:47" x14ac:dyDescent="0.3">
      <c r="S388" s="41"/>
      <c r="T388" s="41"/>
      <c r="U388" s="41"/>
      <c r="V388" s="41"/>
      <c r="W388" s="41"/>
      <c r="X388" s="41"/>
      <c r="Y388" s="41"/>
      <c r="Z388" s="41"/>
      <c r="AA388" s="41"/>
      <c r="AB388" s="30"/>
      <c r="AC388" s="30"/>
      <c r="AD388" s="30"/>
      <c r="AE388" s="30"/>
      <c r="AF388" s="30"/>
      <c r="AG388" s="30"/>
      <c r="AH388" s="30"/>
      <c r="AI388" s="30"/>
      <c r="AJ388" s="30"/>
      <c r="AK388" s="30"/>
      <c r="AL388" s="30"/>
      <c r="AM388" s="30"/>
      <c r="AN388" s="30"/>
      <c r="AO388" s="30"/>
      <c r="AP388" s="30"/>
      <c r="AQ388" s="30"/>
      <c r="AR388" s="30"/>
      <c r="AS388" s="30"/>
      <c r="AT388" s="30"/>
      <c r="AU388" s="30"/>
    </row>
    <row r="389" spans="19:47" x14ac:dyDescent="0.3">
      <c r="S389" s="41"/>
      <c r="T389" s="41"/>
      <c r="U389" s="41"/>
      <c r="V389" s="41"/>
      <c r="W389" s="41"/>
      <c r="X389" s="41"/>
      <c r="Y389" s="41"/>
      <c r="Z389" s="41"/>
      <c r="AA389" s="41"/>
      <c r="AB389" s="30"/>
      <c r="AC389" s="30"/>
      <c r="AD389" s="30"/>
      <c r="AE389" s="30"/>
      <c r="AF389" s="30"/>
      <c r="AG389" s="30"/>
      <c r="AH389" s="30"/>
      <c r="AI389" s="30"/>
      <c r="AJ389" s="30"/>
      <c r="AK389" s="30"/>
      <c r="AL389" s="30"/>
      <c r="AM389" s="30"/>
      <c r="AN389" s="30"/>
      <c r="AO389" s="30"/>
      <c r="AP389" s="30"/>
      <c r="AQ389" s="30"/>
      <c r="AR389" s="30"/>
      <c r="AS389" s="30"/>
      <c r="AT389" s="30"/>
      <c r="AU389" s="30"/>
    </row>
    <row r="390" spans="19:47" x14ac:dyDescent="0.3">
      <c r="S390" s="41"/>
      <c r="T390" s="41"/>
      <c r="U390" s="41"/>
      <c r="V390" s="41"/>
      <c r="W390" s="41"/>
      <c r="X390" s="41"/>
      <c r="Y390" s="41"/>
      <c r="Z390" s="41"/>
      <c r="AA390" s="41"/>
      <c r="AB390" s="30"/>
      <c r="AC390" s="30"/>
      <c r="AD390" s="30"/>
      <c r="AE390" s="30"/>
      <c r="AF390" s="30"/>
      <c r="AG390" s="30"/>
      <c r="AH390" s="30"/>
      <c r="AI390" s="30"/>
      <c r="AJ390" s="30"/>
      <c r="AK390" s="30"/>
      <c r="AL390" s="30"/>
      <c r="AM390" s="30"/>
      <c r="AN390" s="30"/>
      <c r="AO390" s="30"/>
      <c r="AP390" s="30"/>
      <c r="AQ390" s="30"/>
      <c r="AR390" s="30"/>
      <c r="AS390" s="30"/>
      <c r="AT390" s="30"/>
      <c r="AU390" s="30"/>
    </row>
    <row r="391" spans="19:47" x14ac:dyDescent="0.3">
      <c r="S391" s="41"/>
      <c r="T391" s="41"/>
      <c r="U391" s="41"/>
      <c r="V391" s="41"/>
      <c r="W391" s="41"/>
      <c r="X391" s="41"/>
      <c r="Y391" s="41"/>
      <c r="Z391" s="41"/>
      <c r="AA391" s="41"/>
      <c r="AB391" s="30"/>
      <c r="AC391" s="30"/>
      <c r="AD391" s="30"/>
      <c r="AE391" s="30"/>
      <c r="AF391" s="30"/>
      <c r="AG391" s="30"/>
      <c r="AH391" s="30"/>
      <c r="AI391" s="30"/>
      <c r="AJ391" s="30"/>
      <c r="AK391" s="30"/>
      <c r="AL391" s="30"/>
      <c r="AM391" s="30"/>
      <c r="AN391" s="30"/>
      <c r="AO391" s="30"/>
      <c r="AP391" s="30"/>
      <c r="AQ391" s="30"/>
      <c r="AR391" s="30"/>
      <c r="AS391" s="30"/>
      <c r="AT391" s="30"/>
      <c r="AU391" s="30"/>
    </row>
    <row r="392" spans="19:47" x14ac:dyDescent="0.3">
      <c r="S392" s="41"/>
      <c r="T392" s="41"/>
      <c r="U392" s="41"/>
      <c r="V392" s="41"/>
      <c r="W392" s="41"/>
      <c r="X392" s="41"/>
      <c r="Y392" s="41"/>
      <c r="Z392" s="41"/>
      <c r="AA392" s="41"/>
      <c r="AB392" s="30"/>
      <c r="AC392" s="30"/>
      <c r="AD392" s="30"/>
      <c r="AE392" s="30"/>
      <c r="AF392" s="30"/>
      <c r="AG392" s="30"/>
      <c r="AH392" s="30"/>
      <c r="AI392" s="30"/>
      <c r="AJ392" s="30"/>
      <c r="AK392" s="30"/>
      <c r="AL392" s="30"/>
      <c r="AM392" s="30"/>
      <c r="AN392" s="30"/>
      <c r="AO392" s="30"/>
      <c r="AP392" s="30"/>
      <c r="AQ392" s="30"/>
      <c r="AR392" s="30"/>
      <c r="AS392" s="30"/>
      <c r="AT392" s="30"/>
      <c r="AU392" s="30"/>
    </row>
  </sheetData>
  <mergeCells count="3">
    <mergeCell ref="K3:L3"/>
    <mergeCell ref="Q3:R3"/>
    <mergeCell ref="Q2:W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7CFCE-EEF7-4F2B-A4EA-565A2C2E940E}">
  <dimension ref="A1:AL392"/>
  <sheetViews>
    <sheetView workbookViewId="0"/>
  </sheetViews>
  <sheetFormatPr defaultRowHeight="14.4" x14ac:dyDescent="0.3"/>
  <cols>
    <col min="11" max="12" width="0" hidden="1" customWidth="1"/>
    <col min="16" max="16" width="12.6640625" customWidth="1"/>
    <col min="17" max="17" width="13.33203125" customWidth="1"/>
    <col min="30" max="30" width="20.44140625" customWidth="1"/>
  </cols>
  <sheetData>
    <row r="1" spans="1:38" ht="16.2" thickBot="1" x14ac:dyDescent="0.4">
      <c r="N1">
        <f>AVERAGE(N5:N14)</f>
        <v>0.47199999999999998</v>
      </c>
      <c r="O1">
        <f>AVERAGE(O5:O14)</f>
        <v>7.3159999999999998</v>
      </c>
      <c r="P1" s="30">
        <f>(10^(-O1))^2/(10^(-8.89)+10^(-O1))/N1</f>
        <v>9.9684521241922991E-8</v>
      </c>
      <c r="AD1" s="31" t="s">
        <v>44</v>
      </c>
      <c r="AE1" s="31" t="s">
        <v>45</v>
      </c>
      <c r="AF1" s="32">
        <f>0.0338844156139202*0.115/0.145</f>
        <v>2.6873846866212577E-2</v>
      </c>
      <c r="AK1" t="s">
        <v>46</v>
      </c>
      <c r="AL1" s="30">
        <v>1.2564274868501863E-8</v>
      </c>
    </row>
    <row r="2" spans="1:38" x14ac:dyDescent="0.3">
      <c r="N2" s="106" t="s">
        <v>107</v>
      </c>
      <c r="O2" s="107"/>
      <c r="P2" s="107"/>
      <c r="Q2" s="108"/>
      <c r="AD2" s="31"/>
      <c r="AE2" s="31"/>
      <c r="AF2" s="32"/>
      <c r="AL2" s="30"/>
    </row>
    <row r="3" spans="1:38" ht="15.6" x14ac:dyDescent="0.35">
      <c r="K3" s="86" t="s">
        <v>47</v>
      </c>
      <c r="L3" s="86"/>
      <c r="M3" s="33"/>
      <c r="N3" s="104" t="s">
        <v>108</v>
      </c>
      <c r="O3" s="105"/>
      <c r="P3" s="65" t="s">
        <v>46</v>
      </c>
      <c r="Q3" s="66" t="s">
        <v>46</v>
      </c>
      <c r="R3" s="34"/>
      <c r="S3" s="34" t="s">
        <v>48</v>
      </c>
      <c r="T3" s="33"/>
      <c r="U3" s="33"/>
      <c r="V3" s="33"/>
      <c r="W3" s="33"/>
      <c r="X3" s="34" t="s">
        <v>48</v>
      </c>
      <c r="Y3" s="33"/>
      <c r="Z3" s="33"/>
      <c r="AA3" s="33"/>
      <c r="AB3" s="33"/>
      <c r="AC3" s="33"/>
      <c r="AE3" s="31" t="s">
        <v>49</v>
      </c>
      <c r="AF3" s="35">
        <f>4.3*10^(-7)</f>
        <v>4.2999999999999996E-7</v>
      </c>
      <c r="AI3" t="s">
        <v>50</v>
      </c>
      <c r="AJ3" s="30"/>
    </row>
    <row r="4" spans="1:38" ht="16.2" thickBot="1" x14ac:dyDescent="0.4">
      <c r="A4" t="s">
        <v>51</v>
      </c>
      <c r="B4" t="s">
        <v>25</v>
      </c>
      <c r="C4" t="s">
        <v>14</v>
      </c>
      <c r="D4" t="s">
        <v>52</v>
      </c>
      <c r="E4" t="s">
        <v>53</v>
      </c>
      <c r="G4" t="s">
        <v>51</v>
      </c>
      <c r="H4" t="s">
        <v>54</v>
      </c>
      <c r="I4" t="s">
        <v>14</v>
      </c>
      <c r="J4" t="s">
        <v>53</v>
      </c>
      <c r="K4" s="36" t="s">
        <v>54</v>
      </c>
      <c r="L4" s="36" t="s">
        <v>14</v>
      </c>
      <c r="M4" s="36" t="s">
        <v>104</v>
      </c>
      <c r="N4" s="60" t="s">
        <v>54</v>
      </c>
      <c r="O4" s="61" t="s">
        <v>14</v>
      </c>
      <c r="P4" s="61" t="s">
        <v>105</v>
      </c>
      <c r="Q4" s="62" t="s">
        <v>106</v>
      </c>
      <c r="R4" s="36" t="s">
        <v>64</v>
      </c>
      <c r="S4" s="37" t="s">
        <v>65</v>
      </c>
      <c r="T4" s="36" t="s">
        <v>66</v>
      </c>
      <c r="U4" s="36" t="s">
        <v>67</v>
      </c>
      <c r="V4" s="36" t="s">
        <v>68</v>
      </c>
      <c r="W4" s="36" t="s">
        <v>69</v>
      </c>
      <c r="X4" s="37" t="s">
        <v>65</v>
      </c>
      <c r="Y4" s="36" t="s">
        <v>66</v>
      </c>
      <c r="Z4" s="36" t="s">
        <v>67</v>
      </c>
      <c r="AA4" s="36" t="s">
        <v>68</v>
      </c>
      <c r="AB4" s="36" t="s">
        <v>69</v>
      </c>
      <c r="AC4" s="36"/>
      <c r="AE4" s="31" t="s">
        <v>70</v>
      </c>
      <c r="AF4" s="35">
        <f>6.2*10^(-8)</f>
        <v>6.1999999999999999E-8</v>
      </c>
      <c r="AI4" s="38" t="s">
        <v>65</v>
      </c>
      <c r="AJ4" t="s">
        <v>71</v>
      </c>
      <c r="AK4" t="s">
        <v>72</v>
      </c>
      <c r="AL4" t="s">
        <v>73</v>
      </c>
    </row>
    <row r="5" spans="1:38" x14ac:dyDescent="0.3">
      <c r="A5" s="39">
        <v>82.004861111112405</v>
      </c>
      <c r="B5">
        <v>47.4</v>
      </c>
      <c r="C5">
        <v>7.28</v>
      </c>
      <c r="D5" s="39"/>
      <c r="E5" s="39"/>
      <c r="F5" s="39"/>
      <c r="G5" s="39">
        <v>82</v>
      </c>
      <c r="H5" s="40">
        <f>B5/100</f>
        <v>0.47399999999999998</v>
      </c>
      <c r="I5" s="41">
        <f>C5</f>
        <v>7.28</v>
      </c>
      <c r="J5" s="39">
        <f>$J$7+($J$14-$J$7)*(G5-$G$7)/($G$14-$G$7)</f>
        <v>992.11310382686713</v>
      </c>
      <c r="K5">
        <v>0.47399999999999998</v>
      </c>
      <c r="L5">
        <v>7.32</v>
      </c>
      <c r="M5" s="29">
        <f>J5/1000/14</f>
        <v>7.0865221701919084E-2</v>
      </c>
      <c r="N5" s="56">
        <v>0.47399999999999998</v>
      </c>
      <c r="O5" s="56">
        <v>7.28</v>
      </c>
      <c r="P5" s="57">
        <f>-LOG10(($AL$15*N5+(($AL$15*N5)^2-4*M5*(-$AL$15*N5*10^(-8.89)))^0.5)/(2*M5))</f>
        <v>7.3361697155726642</v>
      </c>
      <c r="Q5" s="57">
        <f>-LOG10(W5)</f>
        <v>7.3510699740869958</v>
      </c>
      <c r="R5" s="41">
        <f>-LOG(AB5)</f>
        <v>7.3496007886758203</v>
      </c>
      <c r="S5" s="30">
        <f>$AG$10*(1/($AF$4/10^(-P5)+1)-1/($AF$4/10^(-$AE$16)+1))</f>
        <v>2.4716233834826276E-3</v>
      </c>
      <c r="T5" s="30">
        <f>M5+S5</f>
        <v>7.3336845085401711E-2</v>
      </c>
      <c r="U5" s="30">
        <f>S5*10^(-8.89)-$AL$15*N5</f>
        <v>-3.1758648395145793E-9</v>
      </c>
      <c r="V5" s="30">
        <f>-$AL$15*N5*10^(-8.89)</f>
        <v>-4.0954083295499717E-18</v>
      </c>
      <c r="W5" s="30">
        <f>(-U5+(U5*U5-4*T5*V5)^0.5)/(2*T5)</f>
        <v>4.4558444947236042E-8</v>
      </c>
      <c r="X5" s="30">
        <f>$AG$10*(1/($AF$4/10^(-Q5)+1)-1/($AF$4/10^(-$AE$16)+1))</f>
        <v>2.2241378879481874E-3</v>
      </c>
      <c r="Y5" s="30">
        <f>M5+X5</f>
        <v>7.3089359589867273E-2</v>
      </c>
      <c r="Z5" s="30">
        <f>X5*10^(-8.89)-$AL$15*N5</f>
        <v>-3.176183662593252E-9</v>
      </c>
      <c r="AA5" s="30">
        <f>-$AL$15*N5*10^(-8.89)</f>
        <v>-4.0954083295499717E-18</v>
      </c>
      <c r="AB5" s="30">
        <f>(-Z5+(Z5*Z5-4*Y5*AA5)^0.5)/(2*Y5)</f>
        <v>4.4709438054195717E-8</v>
      </c>
      <c r="AD5" s="31"/>
      <c r="AE5" s="31"/>
      <c r="AF5" s="31"/>
      <c r="AG5" s="32"/>
      <c r="AH5" s="31"/>
      <c r="AI5" s="30">
        <f>$AG$10*(1/($AF$4/(10^(-O5))+1)-1/($AF$4/(10^(-$AE$16))+1))</f>
        <v>3.4146630003367298E-3</v>
      </c>
      <c r="AJ5" s="29">
        <f>(10^(-O5)/(10^(-8.89)+10^(-O5)))*(J5/1000/14)</f>
        <v>6.9167364245051474E-2</v>
      </c>
      <c r="AK5" s="29">
        <f>AJ5+AI5</f>
        <v>7.2582027245388203E-2</v>
      </c>
      <c r="AL5" s="30">
        <f>AK5*10^(-O5)/N5</f>
        <v>8.0362002908084229E-9</v>
      </c>
    </row>
    <row r="6" spans="1:38" ht="16.5" customHeight="1" x14ac:dyDescent="0.3">
      <c r="A6" s="39">
        <v>83.020833333335759</v>
      </c>
      <c r="B6">
        <v>47.7</v>
      </c>
      <c r="C6">
        <v>7.33</v>
      </c>
      <c r="D6" s="39">
        <v>12.5</v>
      </c>
      <c r="E6" s="39"/>
      <c r="F6" s="39"/>
      <c r="G6" s="39">
        <v>83</v>
      </c>
      <c r="H6" s="40">
        <f t="shared" ref="H6:H69" si="0">B6/100</f>
        <v>0.47700000000000004</v>
      </c>
      <c r="I6" s="41">
        <f t="shared" ref="I6:I69" si="1">C6</f>
        <v>7.33</v>
      </c>
      <c r="J6" s="39">
        <f>$J$7+($J$14-$J$7)*(G6-$G$7)/($G$14-$G$7)</f>
        <v>971.61991253511951</v>
      </c>
      <c r="K6">
        <v>0.48</v>
      </c>
      <c r="L6">
        <v>7.3</v>
      </c>
      <c r="M6" s="29">
        <f t="shared" ref="M6:M69" si="2">J6/1000/14</f>
        <v>6.9401422323937104E-2</v>
      </c>
      <c r="N6" s="54">
        <v>0.47699999999999998</v>
      </c>
      <c r="O6" s="54">
        <v>7.33</v>
      </c>
      <c r="P6" s="55">
        <f t="shared" ref="P6:P69" si="3">-LOG10(($AL$15*N6+(($AL$15*N6)^2-4*M6*(-$AL$15*N6*10^(-8.89)))^0.5)/(2*M6))</f>
        <v>7.3246733477355894</v>
      </c>
      <c r="Q6" s="55">
        <f t="shared" ref="Q6:Q69" si="4">-LOG10(W6)</f>
        <v>7.3410401901893501</v>
      </c>
      <c r="R6" s="41">
        <f t="shared" ref="R6:R69" si="5">-LOG(AB6)</f>
        <v>7.3393915542201285</v>
      </c>
      <c r="S6" s="30">
        <f t="shared" ref="S6:S69" si="6">$AG$10*(1/($AF$4/10^(-P6)+1)-1/($AF$4/10^(-$AE$16)+1))</f>
        <v>2.6634339334844449E-3</v>
      </c>
      <c r="T6" s="30">
        <f t="shared" ref="T6:T69" si="7">M6+S6</f>
        <v>7.2064856257421553E-2</v>
      </c>
      <c r="U6" s="30">
        <f t="shared" ref="U6:U69" si="8">S6*10^(-8.89)-$AL$15*N6</f>
        <v>-3.1957383023635183E-9</v>
      </c>
      <c r="V6" s="30">
        <f t="shared" ref="V6:V69" si="9">-$AL$15*N6*10^(-8.89)</f>
        <v>-4.1213286354331992E-18</v>
      </c>
      <c r="W6" s="30">
        <f t="shared" ref="W6:W69" si="10">(-U6+(U6*U6-4*T6*V6)^0.5)/(2*T6)</f>
        <v>4.559947156408288E-8</v>
      </c>
      <c r="X6" s="30">
        <f t="shared" ref="X6:X69" si="11">$AG$10*(1/($AF$4/10^(-Q6)+1)-1/($AF$4/10^(-$AE$16)+1))</f>
        <v>2.3905831217256941E-3</v>
      </c>
      <c r="Y6" s="30">
        <f t="shared" ref="Y6:Y69" si="12">M6+X6</f>
        <v>7.1792005445662804E-2</v>
      </c>
      <c r="Z6" s="30">
        <f t="shared" ref="Z6:Z69" si="13">X6*10^(-8.89)-$AL$15*N6</f>
        <v>-3.1960898022994457E-9</v>
      </c>
      <c r="AA6" s="30">
        <f t="shared" ref="AA6:AA69" si="14">-$AL$15*N6*10^(-8.89)</f>
        <v>-4.1213286354331992E-18</v>
      </c>
      <c r="AB6" s="30">
        <f t="shared" ref="AB6:AB69" si="15">(-Z6+(Z6*Z6-4*Y6*AA6)^0.5)/(2*Y6)</f>
        <v>4.5772901813280247E-8</v>
      </c>
      <c r="AI6" s="30">
        <f t="shared" ref="AI6:AI14" si="16">$AG$10*(1/($AF$4/(10^(-O6))+1)-1/($AF$4/(10^(-$AE$16))+1))</f>
        <v>2.5744731107450263E-3</v>
      </c>
      <c r="AJ6" s="29">
        <f t="shared" ref="AJ6:AJ14" si="17">(10^(-O6)/(10^(-8.89)+10^(-O6)))*(J6/1000/14)</f>
        <v>6.7541183657079479E-2</v>
      </c>
      <c r="AK6" s="29">
        <f t="shared" ref="AK6:AK14" si="18">AJ6+AI6</f>
        <v>7.0115656767824511E-2</v>
      </c>
      <c r="AL6" s="30">
        <f t="shared" ref="AL6:AL14" si="19">AK6*10^(-O6)/N6</f>
        <v>6.8753787473255881E-9</v>
      </c>
    </row>
    <row r="7" spans="1:38" x14ac:dyDescent="0.3">
      <c r="A7" s="39">
        <v>84.009027777778101</v>
      </c>
      <c r="B7">
        <v>47.6</v>
      </c>
      <c r="C7">
        <v>7.31</v>
      </c>
      <c r="D7" s="39"/>
      <c r="E7" s="39">
        <v>946.82656379821935</v>
      </c>
      <c r="F7" s="39">
        <v>955.42687868852465</v>
      </c>
      <c r="G7" s="39">
        <v>84</v>
      </c>
      <c r="H7" s="40">
        <f t="shared" si="0"/>
        <v>0.47600000000000003</v>
      </c>
      <c r="I7" s="41">
        <f t="shared" si="1"/>
        <v>7.31</v>
      </c>
      <c r="J7" s="42">
        <f>AVERAGE(E7:F7)</f>
        <v>951.126721243372</v>
      </c>
      <c r="K7">
        <v>0.47699999999999998</v>
      </c>
      <c r="L7">
        <v>7.29</v>
      </c>
      <c r="M7" s="29">
        <f t="shared" si="2"/>
        <v>6.7937622945955151E-2</v>
      </c>
      <c r="N7" s="54">
        <v>0.47599999999999998</v>
      </c>
      <c r="O7" s="54">
        <v>7.31</v>
      </c>
      <c r="P7" s="55">
        <f t="shared" si="3"/>
        <v>7.3165402121385137</v>
      </c>
      <c r="Q7" s="55">
        <f t="shared" si="4"/>
        <v>7.3340896402317952</v>
      </c>
      <c r="R7" s="41">
        <f t="shared" si="5"/>
        <v>7.3322840776594553</v>
      </c>
      <c r="S7" s="30">
        <f t="shared" si="6"/>
        <v>2.7995461045609809E-3</v>
      </c>
      <c r="T7" s="30">
        <f t="shared" si="7"/>
        <v>7.0737169050516135E-2</v>
      </c>
      <c r="U7" s="30">
        <f t="shared" si="8"/>
        <v>-3.1888561016854856E-9</v>
      </c>
      <c r="V7" s="30">
        <f t="shared" si="9"/>
        <v>-4.1126885334721231E-18</v>
      </c>
      <c r="W7" s="30">
        <f t="shared" si="10"/>
        <v>4.6335127218846204E-8</v>
      </c>
      <c r="X7" s="30">
        <f t="shared" si="11"/>
        <v>2.5062749498807697E-3</v>
      </c>
      <c r="Y7" s="30">
        <f t="shared" si="12"/>
        <v>7.0443897895835925E-2</v>
      </c>
      <c r="Z7" s="30">
        <f t="shared" si="13"/>
        <v>-3.1892339081190273E-9</v>
      </c>
      <c r="AA7" s="30">
        <f t="shared" si="14"/>
        <v>-4.1126885334721231E-18</v>
      </c>
      <c r="AB7" s="30">
        <f t="shared" si="15"/>
        <v>4.6528164719605804E-8</v>
      </c>
      <c r="AD7" s="31" t="s">
        <v>74</v>
      </c>
      <c r="AE7" s="31" t="s">
        <v>75</v>
      </c>
      <c r="AF7" t="s">
        <v>76</v>
      </c>
      <c r="AI7" s="30">
        <f t="shared" si="16"/>
        <v>2.9092319174877767E-3</v>
      </c>
      <c r="AJ7" s="29">
        <f t="shared" si="17"/>
        <v>6.6196478168916134E-2</v>
      </c>
      <c r="AK7" s="29">
        <f t="shared" si="18"/>
        <v>6.9105710086403913E-2</v>
      </c>
      <c r="AL7" s="30">
        <f t="shared" si="19"/>
        <v>7.1106119953228978E-9</v>
      </c>
    </row>
    <row r="8" spans="1:38" x14ac:dyDescent="0.3">
      <c r="A8" s="39">
        <v>84.993055555554747</v>
      </c>
      <c r="B8">
        <v>47.2</v>
      </c>
      <c r="C8">
        <v>7.31</v>
      </c>
      <c r="D8" s="39">
        <v>24.1</v>
      </c>
      <c r="E8" s="39"/>
      <c r="F8" s="39"/>
      <c r="G8" s="39">
        <v>85</v>
      </c>
      <c r="H8" s="40">
        <f t="shared" si="0"/>
        <v>0.47200000000000003</v>
      </c>
      <c r="I8" s="41">
        <f t="shared" si="1"/>
        <v>7.31</v>
      </c>
      <c r="J8" s="39">
        <f>$J$7+($J$14-$J$7)*(G8-$G$7)/($G$14-$G$7)</f>
        <v>930.6335299516245</v>
      </c>
      <c r="K8">
        <v>0.47599999999999998</v>
      </c>
      <c r="L8">
        <v>7.29</v>
      </c>
      <c r="M8" s="29">
        <f t="shared" si="2"/>
        <v>6.6473823567973184E-2</v>
      </c>
      <c r="N8" s="54">
        <v>0.47199999999999998</v>
      </c>
      <c r="O8" s="54">
        <v>7.31</v>
      </c>
      <c r="P8" s="55">
        <f t="shared" si="3"/>
        <v>7.3108914611584117</v>
      </c>
      <c r="Q8" s="55">
        <f t="shared" si="4"/>
        <v>7.3294130218784579</v>
      </c>
      <c r="R8" s="41">
        <f t="shared" si="5"/>
        <v>7.3274665099975493</v>
      </c>
      <c r="S8" s="30">
        <f t="shared" si="6"/>
        <v>2.8942695491617812E-3</v>
      </c>
      <c r="T8" s="30">
        <f t="shared" si="7"/>
        <v>6.936809311713496E-2</v>
      </c>
      <c r="U8" s="30">
        <f t="shared" si="8"/>
        <v>-3.1619066573117919E-9</v>
      </c>
      <c r="V8" s="30">
        <f t="shared" si="9"/>
        <v>-4.0781281256278195E-18</v>
      </c>
      <c r="W8" s="30">
        <f t="shared" si="10"/>
        <v>4.6836774410912086E-8</v>
      </c>
      <c r="X8" s="30">
        <f t="shared" si="11"/>
        <v>2.584268909302424E-3</v>
      </c>
      <c r="Y8" s="30">
        <f t="shared" si="12"/>
        <v>6.9058092477275609E-2</v>
      </c>
      <c r="Z8" s="30">
        <f t="shared" si="13"/>
        <v>-3.162306015497115E-9</v>
      </c>
      <c r="AA8" s="30">
        <f t="shared" si="14"/>
        <v>-4.0781281256278195E-18</v>
      </c>
      <c r="AB8" s="30">
        <f t="shared" si="15"/>
        <v>4.7047168408322124E-8</v>
      </c>
      <c r="AD8" s="31" t="s">
        <v>77</v>
      </c>
      <c r="AE8">
        <v>0.46799999999999997</v>
      </c>
      <c r="AF8" s="39">
        <v>136</v>
      </c>
      <c r="AG8" s="29">
        <f>AE8/AF8</f>
        <v>3.4411764705882353E-3</v>
      </c>
      <c r="AH8" t="s">
        <v>78</v>
      </c>
      <c r="AI8" s="30">
        <f t="shared" si="16"/>
        <v>2.9092319174877767E-3</v>
      </c>
      <c r="AJ8" s="29">
        <f t="shared" si="17"/>
        <v>6.4770193889801167E-2</v>
      </c>
      <c r="AK8" s="29">
        <f t="shared" si="18"/>
        <v>6.7679425807288945E-2</v>
      </c>
      <c r="AL8" s="30">
        <f t="shared" si="19"/>
        <v>7.0228706075059936E-9</v>
      </c>
    </row>
    <row r="9" spans="1:38" x14ac:dyDescent="0.3">
      <c r="A9" s="39">
        <v>85.984027777776646</v>
      </c>
      <c r="B9">
        <v>46.8</v>
      </c>
      <c r="C9">
        <v>7.37</v>
      </c>
      <c r="D9" s="39"/>
      <c r="E9" s="39"/>
      <c r="F9" s="39"/>
      <c r="G9" s="39">
        <v>86</v>
      </c>
      <c r="H9" s="40">
        <f t="shared" si="0"/>
        <v>0.46799999999999997</v>
      </c>
      <c r="I9" s="41">
        <f t="shared" si="1"/>
        <v>7.37</v>
      </c>
      <c r="J9" s="39">
        <f t="shared" ref="J9:J13" si="20">$J$7+($J$14-$J$7)*(G9-$G$7)/($G$14-$G$7)</f>
        <v>910.14033865987687</v>
      </c>
      <c r="K9">
        <v>0.46800000000000003</v>
      </c>
      <c r="L9">
        <v>7.37</v>
      </c>
      <c r="M9" s="29">
        <f t="shared" si="2"/>
        <v>6.5010024189991203E-2</v>
      </c>
      <c r="N9" s="54">
        <v>0.46800000000000003</v>
      </c>
      <c r="O9" s="54">
        <v>7.37</v>
      </c>
      <c r="P9" s="55">
        <f t="shared" si="3"/>
        <v>7.3050659005779242</v>
      </c>
      <c r="Q9" s="55">
        <f t="shared" si="4"/>
        <v>7.3246209553423487</v>
      </c>
      <c r="R9" s="41">
        <f t="shared" si="5"/>
        <v>7.3225209930821498</v>
      </c>
      <c r="S9" s="30">
        <f t="shared" si="6"/>
        <v>2.9921106629691822E-3</v>
      </c>
      <c r="T9" s="30">
        <f t="shared" si="7"/>
        <v>6.8002134852960389E-2</v>
      </c>
      <c r="U9" s="30">
        <f t="shared" si="8"/>
        <v>-3.1349531966021402E-9</v>
      </c>
      <c r="V9" s="30">
        <f t="shared" si="9"/>
        <v>-4.0435677177835167E-18</v>
      </c>
      <c r="W9" s="30">
        <f t="shared" si="10"/>
        <v>4.7356439740098679E-8</v>
      </c>
      <c r="X9" s="30">
        <f t="shared" si="11"/>
        <v>2.6643096797197871E-3</v>
      </c>
      <c r="Y9" s="30">
        <f t="shared" si="12"/>
        <v>6.7674333869710987E-2</v>
      </c>
      <c r="Z9" s="30">
        <f t="shared" si="13"/>
        <v>-3.1353754860718557E-9</v>
      </c>
      <c r="AA9" s="30">
        <f t="shared" si="14"/>
        <v>-4.0435677177835167E-18</v>
      </c>
      <c r="AB9" s="30">
        <f t="shared" si="15"/>
        <v>4.7585978815205763E-8</v>
      </c>
      <c r="AD9" s="31" t="s">
        <v>79</v>
      </c>
      <c r="AE9" s="41">
        <v>3.7099500000000001</v>
      </c>
      <c r="AF9" s="39">
        <v>142</v>
      </c>
      <c r="AG9" s="29">
        <f>AE9/AF9</f>
        <v>2.6126408450704224E-2</v>
      </c>
      <c r="AH9" t="s">
        <v>78</v>
      </c>
      <c r="AI9" s="30">
        <f t="shared" si="16"/>
        <v>1.9117359448592988E-3</v>
      </c>
      <c r="AJ9" s="29">
        <f t="shared" si="17"/>
        <v>6.3104304655887997E-2</v>
      </c>
      <c r="AK9" s="29">
        <f t="shared" si="18"/>
        <v>6.5016040600747296E-2</v>
      </c>
      <c r="AL9" s="30">
        <f t="shared" si="19"/>
        <v>5.9261776311648658E-9</v>
      </c>
    </row>
    <row r="10" spans="1:38" x14ac:dyDescent="0.3">
      <c r="A10" s="39">
        <v>86.986111111109494</v>
      </c>
      <c r="B10">
        <v>47.4</v>
      </c>
      <c r="C10">
        <v>7.31</v>
      </c>
      <c r="D10" s="39">
        <v>35.599999999999994</v>
      </c>
      <c r="E10" s="39"/>
      <c r="F10" s="39"/>
      <c r="G10" s="39">
        <v>87</v>
      </c>
      <c r="H10" s="40">
        <f t="shared" si="0"/>
        <v>0.47399999999999998</v>
      </c>
      <c r="I10" s="41">
        <f t="shared" si="1"/>
        <v>7.31</v>
      </c>
      <c r="J10" s="39">
        <f t="shared" si="20"/>
        <v>889.64714736812937</v>
      </c>
      <c r="K10">
        <v>0.47399999999999998</v>
      </c>
      <c r="L10">
        <v>7.32</v>
      </c>
      <c r="M10" s="29">
        <f t="shared" si="2"/>
        <v>6.3546224812009236E-2</v>
      </c>
      <c r="N10" s="54">
        <v>0.47399999999999998</v>
      </c>
      <c r="O10" s="54">
        <v>7.31</v>
      </c>
      <c r="P10" s="55">
        <f t="shared" si="3"/>
        <v>7.2900178819165893</v>
      </c>
      <c r="Q10" s="55">
        <f t="shared" si="4"/>
        <v>7.3116641133670459</v>
      </c>
      <c r="R10" s="41">
        <f t="shared" si="5"/>
        <v>7.3092880435337095</v>
      </c>
      <c r="S10" s="30">
        <f t="shared" si="6"/>
        <v>3.2455026024757099E-3</v>
      </c>
      <c r="T10" s="30">
        <f t="shared" si="7"/>
        <v>6.6791727414484942E-2</v>
      </c>
      <c r="U10" s="30">
        <f t="shared" si="8"/>
        <v>-3.1748678899576464E-9</v>
      </c>
      <c r="V10" s="30">
        <f t="shared" si="9"/>
        <v>-4.0954083295499717E-18</v>
      </c>
      <c r="W10" s="30">
        <f t="shared" si="10"/>
        <v>4.8790569416784443E-8</v>
      </c>
      <c r="X10" s="30">
        <f t="shared" si="11"/>
        <v>2.8813042205630838E-3</v>
      </c>
      <c r="Y10" s="30">
        <f t="shared" si="12"/>
        <v>6.6427529032572319E-2</v>
      </c>
      <c r="Z10" s="30">
        <f t="shared" si="13"/>
        <v>-3.1753370683598728E-9</v>
      </c>
      <c r="AA10" s="30">
        <f t="shared" si="14"/>
        <v>-4.0954083295499717E-18</v>
      </c>
      <c r="AB10" s="30">
        <f t="shared" si="15"/>
        <v>4.9058239203230456E-8</v>
      </c>
      <c r="AD10" s="31" t="s">
        <v>80</v>
      </c>
      <c r="AE10" s="41">
        <v>0.16875000000000001</v>
      </c>
      <c r="AF10" t="s">
        <v>81</v>
      </c>
      <c r="AG10" s="29">
        <f>AG8+AG9</f>
        <v>2.956758492129246E-2</v>
      </c>
      <c r="AH10" t="s">
        <v>78</v>
      </c>
      <c r="AI10" s="30">
        <f t="shared" si="16"/>
        <v>2.9092319174877767E-3</v>
      </c>
      <c r="AJ10" s="29">
        <f t="shared" si="17"/>
        <v>6.1917625331571212E-2</v>
      </c>
      <c r="AK10" s="29">
        <f t="shared" si="18"/>
        <v>6.4826857249058983E-2</v>
      </c>
      <c r="AL10" s="30">
        <f t="shared" si="19"/>
        <v>6.6984855710571455E-9</v>
      </c>
    </row>
    <row r="11" spans="1:38" x14ac:dyDescent="0.3">
      <c r="A11" s="39">
        <v>88.025694444440887</v>
      </c>
      <c r="B11">
        <v>47.4</v>
      </c>
      <c r="C11">
        <v>7.33</v>
      </c>
      <c r="D11" s="39"/>
      <c r="E11" s="39"/>
      <c r="F11" s="39"/>
      <c r="G11" s="39">
        <v>88</v>
      </c>
      <c r="H11" s="40">
        <f t="shared" si="0"/>
        <v>0.47399999999999998</v>
      </c>
      <c r="I11" s="41">
        <f t="shared" si="1"/>
        <v>7.33</v>
      </c>
      <c r="J11" s="39">
        <f t="shared" si="20"/>
        <v>869.15395607638186</v>
      </c>
      <c r="K11">
        <v>0.47399999999999998</v>
      </c>
      <c r="L11">
        <v>7.3</v>
      </c>
      <c r="M11" s="29">
        <f t="shared" si="2"/>
        <v>6.2082425434027276E-2</v>
      </c>
      <c r="N11" s="54">
        <v>0.47399999999999998</v>
      </c>
      <c r="O11" s="54">
        <v>7.33</v>
      </c>
      <c r="P11" s="55">
        <f t="shared" si="3"/>
        <v>7.280136276990901</v>
      </c>
      <c r="Q11" s="55">
        <f t="shared" si="4"/>
        <v>7.3033880238167654</v>
      </c>
      <c r="R11" s="41">
        <f t="shared" si="5"/>
        <v>7.3007790236411623</v>
      </c>
      <c r="S11" s="30">
        <f t="shared" si="6"/>
        <v>3.4123595694003678E-3</v>
      </c>
      <c r="T11" s="30">
        <f t="shared" si="7"/>
        <v>6.5494785003427647E-2</v>
      </c>
      <c r="U11" s="30">
        <f t="shared" si="8"/>
        <v>-3.1746529365448089E-9</v>
      </c>
      <c r="V11" s="30">
        <f t="shared" si="9"/>
        <v>-4.0954083295499717E-18</v>
      </c>
      <c r="W11" s="30">
        <f t="shared" si="10"/>
        <v>4.9729257647441195E-8</v>
      </c>
      <c r="X11" s="30">
        <f t="shared" si="11"/>
        <v>3.0203184341815442E-3</v>
      </c>
      <c r="Y11" s="30">
        <f t="shared" si="12"/>
        <v>6.5102743868208815E-2</v>
      </c>
      <c r="Z11" s="30">
        <f t="shared" si="13"/>
        <v>-3.1751579833615E-9</v>
      </c>
      <c r="AA11" s="30">
        <f t="shared" si="14"/>
        <v>-4.0954083295499717E-18</v>
      </c>
      <c r="AB11" s="30">
        <f t="shared" si="15"/>
        <v>5.0028902572294157E-8</v>
      </c>
      <c r="AD11" s="31" t="s">
        <v>82</v>
      </c>
      <c r="AE11">
        <v>0.22499999999999998</v>
      </c>
      <c r="AF11" s="31"/>
      <c r="AG11" s="35"/>
      <c r="AI11" s="30">
        <f t="shared" si="16"/>
        <v>2.5744731107450263E-3</v>
      </c>
      <c r="AJ11" s="29">
        <f t="shared" si="17"/>
        <v>6.0418365470160371E-2</v>
      </c>
      <c r="AK11" s="29">
        <f t="shared" si="18"/>
        <v>6.2992838580905403E-2</v>
      </c>
      <c r="AL11" s="30">
        <f t="shared" si="19"/>
        <v>6.2160262138652801E-9</v>
      </c>
    </row>
    <row r="12" spans="1:38" x14ac:dyDescent="0.3">
      <c r="A12" s="39">
        <v>88.999305555553292</v>
      </c>
      <c r="B12">
        <v>47</v>
      </c>
      <c r="C12">
        <v>7.29</v>
      </c>
      <c r="D12" s="39"/>
      <c r="E12" s="39"/>
      <c r="F12" s="39"/>
      <c r="G12" s="39">
        <v>89</v>
      </c>
      <c r="H12" s="40">
        <f t="shared" si="0"/>
        <v>0.47</v>
      </c>
      <c r="I12" s="41">
        <f t="shared" si="1"/>
        <v>7.29</v>
      </c>
      <c r="J12" s="39">
        <f t="shared" si="20"/>
        <v>848.66076478463435</v>
      </c>
      <c r="K12">
        <v>0.47</v>
      </c>
      <c r="L12">
        <v>7.28</v>
      </c>
      <c r="M12" s="29">
        <f t="shared" si="2"/>
        <v>6.0618626056045309E-2</v>
      </c>
      <c r="N12" s="54">
        <v>0.47</v>
      </c>
      <c r="O12" s="54">
        <v>7.29</v>
      </c>
      <c r="P12" s="55">
        <f t="shared" si="3"/>
        <v>7.2736094558410773</v>
      </c>
      <c r="Q12" s="55">
        <f t="shared" si="4"/>
        <v>7.2981556738310518</v>
      </c>
      <c r="R12" s="41">
        <f t="shared" si="5"/>
        <v>7.2953391498055877</v>
      </c>
      <c r="S12" s="30">
        <f t="shared" si="6"/>
        <v>3.5227451818077545E-3</v>
      </c>
      <c r="T12" s="30">
        <f t="shared" si="7"/>
        <v>6.4141371237853059E-2</v>
      </c>
      <c r="U12" s="30">
        <f t="shared" si="8"/>
        <v>-3.147683315390459E-9</v>
      </c>
      <c r="V12" s="30">
        <f t="shared" si="9"/>
        <v>-4.0608479217056681E-18</v>
      </c>
      <c r="W12" s="30">
        <f t="shared" si="10"/>
        <v>5.0332016020848997E-8</v>
      </c>
      <c r="X12" s="30">
        <f t="shared" si="11"/>
        <v>3.1083584938237747E-3</v>
      </c>
      <c r="Y12" s="30">
        <f t="shared" si="12"/>
        <v>6.3726984549869081E-2</v>
      </c>
      <c r="Z12" s="30">
        <f t="shared" si="13"/>
        <v>-3.1482171488554823E-9</v>
      </c>
      <c r="AA12" s="30">
        <f t="shared" si="14"/>
        <v>-4.0608479217056681E-18</v>
      </c>
      <c r="AB12" s="30">
        <f t="shared" si="15"/>
        <v>5.0659494298936538E-8</v>
      </c>
      <c r="AD12" s="31" t="s">
        <v>83</v>
      </c>
      <c r="AE12">
        <v>5.85</v>
      </c>
      <c r="AF12" s="31"/>
      <c r="AG12" s="35"/>
      <c r="AI12" s="30">
        <f t="shared" si="16"/>
        <v>3.2458042382887331E-3</v>
      </c>
      <c r="AJ12" s="29">
        <f t="shared" si="17"/>
        <v>5.9133265581397663E-2</v>
      </c>
      <c r="AK12" s="29">
        <f t="shared" si="18"/>
        <v>6.2379069819686397E-2</v>
      </c>
      <c r="AL12" s="30">
        <f t="shared" si="19"/>
        <v>6.8067693786847446E-9</v>
      </c>
    </row>
    <row r="13" spans="1:38" x14ac:dyDescent="0.3">
      <c r="A13" s="39">
        <v>90.013888888890506</v>
      </c>
      <c r="B13">
        <v>46.7</v>
      </c>
      <c r="C13">
        <v>7.31</v>
      </c>
      <c r="D13" s="39"/>
      <c r="E13" s="39"/>
      <c r="F13" s="39"/>
      <c r="G13" s="39">
        <v>90</v>
      </c>
      <c r="H13" s="40">
        <f t="shared" si="0"/>
        <v>0.46700000000000003</v>
      </c>
      <c r="I13" s="41">
        <f t="shared" si="1"/>
        <v>7.31</v>
      </c>
      <c r="J13" s="39">
        <f t="shared" si="20"/>
        <v>828.16757349288673</v>
      </c>
      <c r="K13">
        <v>0.46700000000000003</v>
      </c>
      <c r="L13">
        <v>7.29</v>
      </c>
      <c r="M13" s="29">
        <f t="shared" si="2"/>
        <v>5.9154826678063335E-2</v>
      </c>
      <c r="N13" s="54">
        <v>0.46700000000000003</v>
      </c>
      <c r="O13" s="54">
        <v>7.31</v>
      </c>
      <c r="P13" s="55">
        <f t="shared" si="3"/>
        <v>7.2659537893306183</v>
      </c>
      <c r="Q13" s="55">
        <f t="shared" si="4"/>
        <v>7.2919875341141793</v>
      </c>
      <c r="R13" s="41">
        <f t="shared" si="5"/>
        <v>7.2889319376843353</v>
      </c>
      <c r="S13" s="30">
        <f t="shared" si="6"/>
        <v>3.652382044891208E-3</v>
      </c>
      <c r="T13" s="30">
        <f t="shared" si="7"/>
        <v>6.2807208722954547E-2</v>
      </c>
      <c r="U13" s="30">
        <f t="shared" si="8"/>
        <v>-3.1273957480557203E-9</v>
      </c>
      <c r="V13" s="30">
        <f t="shared" si="9"/>
        <v>-4.0349276158224406E-18</v>
      </c>
      <c r="W13" s="30">
        <f t="shared" si="10"/>
        <v>5.1051965360017185E-8</v>
      </c>
      <c r="X13" s="30">
        <f t="shared" si="11"/>
        <v>3.2122853547406393E-3</v>
      </c>
      <c r="Y13" s="30">
        <f t="shared" si="12"/>
        <v>6.2367112032803977E-2</v>
      </c>
      <c r="Z13" s="30">
        <f t="shared" si="13"/>
        <v>-3.1279627024195087E-9</v>
      </c>
      <c r="AA13" s="30">
        <f t="shared" si="14"/>
        <v>-4.0349276158224406E-18</v>
      </c>
      <c r="AB13" s="30">
        <f t="shared" si="15"/>
        <v>5.1412421844304551E-8</v>
      </c>
      <c r="AD13" s="31" t="s">
        <v>84</v>
      </c>
      <c r="AE13" s="43">
        <v>34.954999999999998</v>
      </c>
      <c r="AF13" s="31"/>
      <c r="AI13" s="30">
        <f t="shared" si="16"/>
        <v>2.9092319174877767E-3</v>
      </c>
      <c r="AJ13" s="29">
        <f t="shared" si="17"/>
        <v>5.7638772494226304E-2</v>
      </c>
      <c r="AK13" s="29">
        <f t="shared" si="18"/>
        <v>6.0548004411714082E-2</v>
      </c>
      <c r="AL13" s="30">
        <f t="shared" si="19"/>
        <v>6.3501349284549798E-9</v>
      </c>
    </row>
    <row r="14" spans="1:38" x14ac:dyDescent="0.3">
      <c r="A14" s="39">
        <v>91.027777777781012</v>
      </c>
      <c r="B14">
        <v>46.8</v>
      </c>
      <c r="C14">
        <v>7.32</v>
      </c>
      <c r="D14" s="39">
        <v>0</v>
      </c>
      <c r="E14" s="39">
        <v>780.87854014598554</v>
      </c>
      <c r="F14" s="39">
        <v>834.47022425629291</v>
      </c>
      <c r="G14" s="39">
        <v>91</v>
      </c>
      <c r="H14" s="40">
        <f t="shared" si="0"/>
        <v>0.46799999999999997</v>
      </c>
      <c r="I14" s="41">
        <f t="shared" si="1"/>
        <v>7.32</v>
      </c>
      <c r="J14" s="42">
        <f>AVERAGE(E14:F14)</f>
        <v>807.67438220113922</v>
      </c>
      <c r="K14">
        <v>0.46700000000000003</v>
      </c>
      <c r="L14">
        <v>7.32</v>
      </c>
      <c r="M14" s="29">
        <f t="shared" si="2"/>
        <v>5.7691027300081368E-2</v>
      </c>
      <c r="N14" s="54">
        <v>0.46800000000000003</v>
      </c>
      <c r="O14" s="54">
        <v>7.32</v>
      </c>
      <c r="P14" s="55">
        <f t="shared" si="3"/>
        <v>7.2544074897015278</v>
      </c>
      <c r="Q14" s="55">
        <f t="shared" si="4"/>
        <v>7.2824659532120517</v>
      </c>
      <c r="R14" s="41">
        <f t="shared" si="5"/>
        <v>7.2790975808643568</v>
      </c>
      <c r="S14" s="30">
        <f t="shared" si="6"/>
        <v>3.848184448642572E-3</v>
      </c>
      <c r="T14" s="30">
        <f t="shared" si="7"/>
        <v>6.153921174872394E-2</v>
      </c>
      <c r="U14" s="30">
        <f t="shared" si="8"/>
        <v>-3.13385035993153E-9</v>
      </c>
      <c r="V14" s="30">
        <f t="shared" si="9"/>
        <v>-4.0435677177835167E-18</v>
      </c>
      <c r="W14" s="30">
        <f t="shared" si="10"/>
        <v>5.218360122965343E-8</v>
      </c>
      <c r="X14" s="30">
        <f t="shared" si="11"/>
        <v>3.3729914667954409E-3</v>
      </c>
      <c r="Y14" s="30">
        <f t="shared" si="12"/>
        <v>6.106401876687681E-2</v>
      </c>
      <c r="Z14" s="30">
        <f t="shared" si="13"/>
        <v>-3.1344625270773623E-9</v>
      </c>
      <c r="AA14" s="30">
        <f t="shared" si="14"/>
        <v>-4.0435677177835167E-18</v>
      </c>
      <c r="AB14" s="30">
        <f t="shared" si="15"/>
        <v>5.258990897719482E-8</v>
      </c>
      <c r="AD14" s="31" t="s">
        <v>85</v>
      </c>
      <c r="AE14">
        <v>1.8</v>
      </c>
      <c r="AF14" s="31"/>
      <c r="AG14" s="41"/>
      <c r="AI14" s="30">
        <f t="shared" si="16"/>
        <v>2.741604558468661E-3</v>
      </c>
      <c r="AJ14" s="29">
        <f t="shared" si="17"/>
        <v>5.6178951274058933E-2</v>
      </c>
      <c r="AK14" s="29">
        <f t="shared" si="18"/>
        <v>5.8920555832527595E-2</v>
      </c>
      <c r="AL14" s="30">
        <f t="shared" si="19"/>
        <v>6.0258869824409872E-9</v>
      </c>
    </row>
    <row r="15" spans="1:38" s="45" customFormat="1" x14ac:dyDescent="0.3">
      <c r="A15" s="44">
        <v>92.011111111110949</v>
      </c>
      <c r="B15" s="45">
        <v>41.1</v>
      </c>
      <c r="C15" s="45">
        <v>7.32</v>
      </c>
      <c r="D15" s="44"/>
      <c r="E15" s="44"/>
      <c r="F15" s="44"/>
      <c r="G15" s="44">
        <v>92</v>
      </c>
      <c r="H15" s="46">
        <f t="shared" si="0"/>
        <v>0.41100000000000003</v>
      </c>
      <c r="I15" s="47">
        <f t="shared" si="1"/>
        <v>7.32</v>
      </c>
      <c r="J15" s="44">
        <f>$J$14+($J$21-$J$14)*(G15-$G$14)/($G$21-$G$14)</f>
        <v>820.99739921470723</v>
      </c>
      <c r="K15" s="45">
        <v>0.41299999999999998</v>
      </c>
      <c r="L15" s="45">
        <v>7.32</v>
      </c>
      <c r="M15" s="29">
        <f t="shared" si="2"/>
        <v>5.864267137247909E-2</v>
      </c>
      <c r="N15" s="54">
        <v>0.41099999999999998</v>
      </c>
      <c r="O15" s="54">
        <v>7.32</v>
      </c>
      <c r="P15" s="55">
        <f t="shared" si="3"/>
        <v>7.3164120733534466</v>
      </c>
      <c r="Q15" s="55">
        <f t="shared" si="4"/>
        <v>7.3366944035778623</v>
      </c>
      <c r="R15" s="47">
        <f t="shared" si="5"/>
        <v>7.3342913666329785</v>
      </c>
      <c r="S15" s="49">
        <f t="shared" si="6"/>
        <v>2.8016931797983495E-3</v>
      </c>
      <c r="T15" s="49">
        <f t="shared" si="7"/>
        <v>6.144436455227744E-2</v>
      </c>
      <c r="U15" s="49">
        <f t="shared" si="8"/>
        <v>-2.7529078104636729E-9</v>
      </c>
      <c r="V15" s="49">
        <f t="shared" si="9"/>
        <v>-3.5510819060021902E-18</v>
      </c>
      <c r="W15" s="49">
        <f t="shared" si="10"/>
        <v>4.6058055250719849E-8</v>
      </c>
      <c r="X15" s="49">
        <f t="shared" si="11"/>
        <v>2.4628865446995165E-3</v>
      </c>
      <c r="Y15" s="49">
        <f t="shared" si="12"/>
        <v>6.1105557917178609E-2</v>
      </c>
      <c r="Z15" s="49">
        <f t="shared" si="13"/>
        <v>-2.7533442779594496E-9</v>
      </c>
      <c r="AA15" s="49">
        <f t="shared" si="14"/>
        <v>-3.5510819060021902E-18</v>
      </c>
      <c r="AB15" s="49">
        <f t="shared" si="15"/>
        <v>4.6313609911168864E-8</v>
      </c>
      <c r="AD15" s="50" t="s">
        <v>86</v>
      </c>
      <c r="AE15" s="51">
        <v>44.999600000000001</v>
      </c>
      <c r="AF15" s="50"/>
      <c r="AG15" s="48"/>
      <c r="AK15" s="45" t="s">
        <v>87</v>
      </c>
      <c r="AL15" s="49">
        <f>AVERAGE(AL5:AL14)</f>
        <v>6.7068542346630904E-9</v>
      </c>
    </row>
    <row r="16" spans="1:38" x14ac:dyDescent="0.3">
      <c r="A16" s="39">
        <v>93.020833333335759</v>
      </c>
      <c r="B16">
        <v>41.5</v>
      </c>
      <c r="C16">
        <v>7.29</v>
      </c>
      <c r="D16" s="39"/>
      <c r="E16" s="39"/>
      <c r="F16" s="39"/>
      <c r="G16" s="39">
        <v>93</v>
      </c>
      <c r="H16" s="40">
        <f t="shared" si="0"/>
        <v>0.41499999999999998</v>
      </c>
      <c r="I16" s="41">
        <f t="shared" si="1"/>
        <v>7.29</v>
      </c>
      <c r="J16" s="39">
        <f t="shared" ref="J16:J20" si="21">$J$14+($J$21-$J$14)*(G16-$G$14)/($G$21-$G$14)</f>
        <v>834.32041622827512</v>
      </c>
      <c r="K16">
        <v>0.41499999999999998</v>
      </c>
      <c r="L16">
        <v>7.28</v>
      </c>
      <c r="M16" s="29">
        <f t="shared" si="2"/>
        <v>5.9594315444876797E-2</v>
      </c>
      <c r="N16" s="54">
        <v>0.41499999999999998</v>
      </c>
      <c r="O16" s="54">
        <v>7.29</v>
      </c>
      <c r="P16" s="55">
        <f t="shared" si="3"/>
        <v>7.3191261085518668</v>
      </c>
      <c r="Q16" s="55">
        <f t="shared" si="4"/>
        <v>7.3387752972331972</v>
      </c>
      <c r="R16" s="41">
        <f t="shared" si="5"/>
        <v>7.3364831175029517</v>
      </c>
      <c r="S16" s="30">
        <f t="shared" si="6"/>
        <v>2.7562342046198343E-3</v>
      </c>
      <c r="T16" s="30">
        <f t="shared" si="7"/>
        <v>6.2350549649496628E-2</v>
      </c>
      <c r="U16" s="30">
        <f t="shared" si="8"/>
        <v>-2.7797937899067198E-9</v>
      </c>
      <c r="V16" s="30">
        <f t="shared" si="9"/>
        <v>-3.5856423138464938E-18</v>
      </c>
      <c r="W16" s="30">
        <f t="shared" si="10"/>
        <v>4.5837898939564286E-8</v>
      </c>
      <c r="X16" s="30">
        <f t="shared" si="11"/>
        <v>2.4282519494078078E-3</v>
      </c>
      <c r="Y16" s="30">
        <f t="shared" si="12"/>
        <v>6.2022567394284606E-2</v>
      </c>
      <c r="Z16" s="30">
        <f t="shared" si="13"/>
        <v>-2.78021631289996E-9</v>
      </c>
      <c r="AA16" s="30">
        <f t="shared" si="14"/>
        <v>-3.5856423138464938E-18</v>
      </c>
      <c r="AB16" s="30">
        <f t="shared" si="15"/>
        <v>4.608046813803729E-8</v>
      </c>
      <c r="AD16" s="31" t="s">
        <v>14</v>
      </c>
      <c r="AE16">
        <v>7.49</v>
      </c>
      <c r="AF16" s="31"/>
      <c r="AG16" s="29"/>
      <c r="AL16" s="30"/>
    </row>
    <row r="17" spans="1:33" x14ac:dyDescent="0.3">
      <c r="A17" s="39">
        <v>94.002083333332848</v>
      </c>
      <c r="B17">
        <v>41</v>
      </c>
      <c r="C17">
        <v>7.34</v>
      </c>
      <c r="D17" s="39">
        <v>15.1</v>
      </c>
      <c r="E17" s="39"/>
      <c r="F17" s="39"/>
      <c r="G17" s="39">
        <v>94</v>
      </c>
      <c r="H17" s="40">
        <f t="shared" si="0"/>
        <v>0.41</v>
      </c>
      <c r="I17" s="41">
        <f t="shared" si="1"/>
        <v>7.34</v>
      </c>
      <c r="J17" s="39">
        <f t="shared" si="21"/>
        <v>847.64343324184313</v>
      </c>
      <c r="K17">
        <v>0.41299999999999998</v>
      </c>
      <c r="L17">
        <v>7.32</v>
      </c>
      <c r="M17" s="29">
        <f t="shared" si="2"/>
        <v>6.0545959517274504E-2</v>
      </c>
      <c r="N17" s="54">
        <v>0.41</v>
      </c>
      <c r="O17" s="54">
        <v>7.34</v>
      </c>
      <c r="P17" s="55">
        <f t="shared" si="3"/>
        <v>7.3309570576510712</v>
      </c>
      <c r="Q17" s="55">
        <f t="shared" si="4"/>
        <v>7.3489452157020034</v>
      </c>
      <c r="R17" s="41">
        <f t="shared" si="5"/>
        <v>7.3468799245101915</v>
      </c>
      <c r="S17" s="30">
        <f t="shared" si="6"/>
        <v>2.5585052088754083E-3</v>
      </c>
      <c r="T17" s="30">
        <f t="shared" si="7"/>
        <v>6.3104464726149917E-2</v>
      </c>
      <c r="U17" s="30">
        <f t="shared" si="8"/>
        <v>-2.7465142430235285E-9</v>
      </c>
      <c r="V17" s="30">
        <f t="shared" si="9"/>
        <v>-3.5424418040411141E-18</v>
      </c>
      <c r="W17" s="30">
        <f t="shared" si="10"/>
        <v>4.4776978476082085E-8</v>
      </c>
      <c r="X17" s="30">
        <f t="shared" si="11"/>
        <v>2.2593474091859235E-3</v>
      </c>
      <c r="Y17" s="30">
        <f t="shared" si="12"/>
        <v>6.2805306926460427E-2</v>
      </c>
      <c r="Z17" s="30">
        <f t="shared" si="13"/>
        <v>-2.7468996329248638E-9</v>
      </c>
      <c r="AA17" s="30">
        <f t="shared" si="14"/>
        <v>-3.5424418040411141E-18</v>
      </c>
      <c r="AB17" s="30">
        <f t="shared" si="15"/>
        <v>4.4990422903441096E-8</v>
      </c>
      <c r="AD17" s="31" t="s">
        <v>88</v>
      </c>
      <c r="AE17" s="43">
        <v>17.829732499999999</v>
      </c>
      <c r="AF17" s="31"/>
      <c r="AG17" s="29"/>
    </row>
    <row r="18" spans="1:33" x14ac:dyDescent="0.3">
      <c r="A18" s="39">
        <v>95.010416666664241</v>
      </c>
      <c r="B18">
        <v>41.5</v>
      </c>
      <c r="C18">
        <v>7.37</v>
      </c>
      <c r="D18" s="39"/>
      <c r="E18" s="39"/>
      <c r="F18" s="39"/>
      <c r="G18" s="39">
        <v>95</v>
      </c>
      <c r="H18" s="40">
        <f t="shared" si="0"/>
        <v>0.41499999999999998</v>
      </c>
      <c r="I18" s="41">
        <f t="shared" si="1"/>
        <v>7.37</v>
      </c>
      <c r="J18" s="39">
        <f t="shared" si="21"/>
        <v>860.96645025541102</v>
      </c>
      <c r="K18">
        <v>0.43099999999999999</v>
      </c>
      <c r="L18">
        <v>7.29</v>
      </c>
      <c r="M18" s="29">
        <f t="shared" si="2"/>
        <v>6.1497603589672212E-2</v>
      </c>
      <c r="N18" s="54">
        <v>0.41499999999999998</v>
      </c>
      <c r="O18" s="54">
        <v>7.37</v>
      </c>
      <c r="P18" s="55">
        <f t="shared" si="3"/>
        <v>7.332426312643519</v>
      </c>
      <c r="Q18" s="55">
        <f t="shared" si="4"/>
        <v>7.3499754999368507</v>
      </c>
      <c r="R18" s="41">
        <f t="shared" si="5"/>
        <v>7.347990823120889</v>
      </c>
      <c r="S18" s="30">
        <f t="shared" si="6"/>
        <v>2.5340012887979262E-3</v>
      </c>
      <c r="T18" s="30">
        <f t="shared" si="7"/>
        <v>6.4031604878470136E-2</v>
      </c>
      <c r="U18" s="30">
        <f t="shared" si="8"/>
        <v>-2.7800800813608988E-9</v>
      </c>
      <c r="V18" s="30">
        <f t="shared" si="9"/>
        <v>-3.5856423138464938E-18</v>
      </c>
      <c r="W18" s="30">
        <f t="shared" si="10"/>
        <v>4.4670879183773229E-8</v>
      </c>
      <c r="X18" s="30">
        <f t="shared" si="11"/>
        <v>2.2422710009908846E-3</v>
      </c>
      <c r="Y18" s="30">
        <f t="shared" si="12"/>
        <v>6.373987459066309E-2</v>
      </c>
      <c r="Z18" s="30">
        <f t="shared" si="13"/>
        <v>-2.7804559027733816E-9</v>
      </c>
      <c r="AA18" s="30">
        <f t="shared" si="14"/>
        <v>-3.5856423138464938E-18</v>
      </c>
      <c r="AB18" s="30">
        <f t="shared" si="15"/>
        <v>4.4875487226798885E-8</v>
      </c>
      <c r="AD18" s="31" t="s">
        <v>89</v>
      </c>
      <c r="AE18">
        <v>0.58499999999999996</v>
      </c>
    </row>
    <row r="19" spans="1:33" x14ac:dyDescent="0.3">
      <c r="A19" s="39">
        <v>96.013888888890506</v>
      </c>
      <c r="B19">
        <v>41.7</v>
      </c>
      <c r="C19">
        <v>7.24</v>
      </c>
      <c r="D19" s="39"/>
      <c r="E19" s="39"/>
      <c r="F19" s="39"/>
      <c r="G19" s="39">
        <v>96</v>
      </c>
      <c r="H19" s="40">
        <f t="shared" si="0"/>
        <v>0.41700000000000004</v>
      </c>
      <c r="I19" s="41">
        <f t="shared" si="1"/>
        <v>7.24</v>
      </c>
      <c r="J19" s="39">
        <f t="shared" si="21"/>
        <v>874.28946726897902</v>
      </c>
      <c r="K19">
        <v>0.41199999999999998</v>
      </c>
      <c r="L19">
        <v>7.26</v>
      </c>
      <c r="M19" s="29">
        <f t="shared" si="2"/>
        <v>6.2449247662069933E-2</v>
      </c>
      <c r="N19" s="54">
        <v>0.41699999999999998</v>
      </c>
      <c r="O19" s="54">
        <v>7.24</v>
      </c>
      <c r="P19" s="55">
        <f t="shared" si="3"/>
        <v>7.3368865652709117</v>
      </c>
      <c r="Q19" s="55">
        <f t="shared" si="4"/>
        <v>7.3536765078669077</v>
      </c>
      <c r="R19" s="41">
        <f t="shared" si="5"/>
        <v>7.3518062995707245</v>
      </c>
      <c r="S19" s="30">
        <f t="shared" si="6"/>
        <v>2.4596871548119106E-3</v>
      </c>
      <c r="T19" s="30">
        <f t="shared" si="7"/>
        <v>6.4908934816881841E-2</v>
      </c>
      <c r="U19" s="30">
        <f t="shared" si="8"/>
        <v>-2.7935895249800165E-9</v>
      </c>
      <c r="V19" s="30">
        <f t="shared" si="9"/>
        <v>-3.6029225177686452E-18</v>
      </c>
      <c r="W19" s="30">
        <f t="shared" si="10"/>
        <v>4.4291816516150205E-8</v>
      </c>
      <c r="X19" s="30">
        <f t="shared" si="11"/>
        <v>2.1809833673605045E-3</v>
      </c>
      <c r="Y19" s="30">
        <f t="shared" si="12"/>
        <v>6.4630231029430441E-2</v>
      </c>
      <c r="Z19" s="30">
        <f t="shared" si="13"/>
        <v>-2.7939485650092561E-9</v>
      </c>
      <c r="AA19" s="30">
        <f t="shared" si="14"/>
        <v>-3.6029225177686452E-18</v>
      </c>
      <c r="AB19" s="30">
        <f t="shared" si="15"/>
        <v>4.4482962245694059E-8</v>
      </c>
      <c r="AD19" s="31" t="s">
        <v>90</v>
      </c>
      <c r="AE19" s="41">
        <v>0.83988000000000007</v>
      </c>
      <c r="AF19" s="31"/>
    </row>
    <row r="20" spans="1:33" x14ac:dyDescent="0.3">
      <c r="A20" s="39">
        <v>97.017361111109494</v>
      </c>
      <c r="B20">
        <v>42.5</v>
      </c>
      <c r="C20">
        <v>7.33</v>
      </c>
      <c r="D20" s="39">
        <v>7.8</v>
      </c>
      <c r="E20" s="39"/>
      <c r="F20" s="39"/>
      <c r="G20" s="39">
        <v>97</v>
      </c>
      <c r="H20" s="40">
        <f t="shared" si="0"/>
        <v>0.42499999999999999</v>
      </c>
      <c r="I20" s="41">
        <f t="shared" si="1"/>
        <v>7.33</v>
      </c>
      <c r="J20" s="39">
        <f t="shared" si="21"/>
        <v>887.61248428254692</v>
      </c>
      <c r="K20">
        <v>0.42099999999999999</v>
      </c>
      <c r="L20">
        <v>7.33</v>
      </c>
      <c r="M20" s="29">
        <f t="shared" si="2"/>
        <v>6.340089173446764E-2</v>
      </c>
      <c r="N20" s="54">
        <v>0.42499999999999999</v>
      </c>
      <c r="O20" s="54">
        <v>7.33</v>
      </c>
      <c r="P20" s="55">
        <f t="shared" si="3"/>
        <v>7.3352464101797654</v>
      </c>
      <c r="Q20" s="55">
        <f t="shared" si="4"/>
        <v>7.3519691926177853</v>
      </c>
      <c r="R20" s="41">
        <f t="shared" si="5"/>
        <v>7.3501331183174825</v>
      </c>
      <c r="S20" s="30">
        <f t="shared" si="6"/>
        <v>2.4870015597763637E-3</v>
      </c>
      <c r="T20" s="30">
        <f t="shared" si="7"/>
        <v>6.5887893294244007E-2</v>
      </c>
      <c r="U20" s="30">
        <f t="shared" si="8"/>
        <v>-2.8472091710873711E-9</v>
      </c>
      <c r="V20" s="30">
        <f t="shared" si="9"/>
        <v>-3.6720433334572531E-18</v>
      </c>
      <c r="W20" s="30">
        <f t="shared" si="10"/>
        <v>4.4466280922666312E-8</v>
      </c>
      <c r="X20" s="30">
        <f t="shared" si="11"/>
        <v>2.2092453397006477E-3</v>
      </c>
      <c r="Y20" s="30">
        <f t="shared" si="12"/>
        <v>6.5610137074168282E-2</v>
      </c>
      <c r="Z20" s="30">
        <f t="shared" si="13"/>
        <v>-2.8475669904133636E-9</v>
      </c>
      <c r="AA20" s="30">
        <f t="shared" si="14"/>
        <v>-3.6720433334572531E-18</v>
      </c>
      <c r="AB20" s="30">
        <f t="shared" si="15"/>
        <v>4.4654669735113626E-8</v>
      </c>
      <c r="AD20" s="31" t="s">
        <v>91</v>
      </c>
      <c r="AE20" s="41">
        <v>1.4248799999999999</v>
      </c>
      <c r="AF20" s="31"/>
      <c r="AG20" s="41"/>
    </row>
    <row r="21" spans="1:33" x14ac:dyDescent="0.3">
      <c r="A21" s="39">
        <v>98.01875000000291</v>
      </c>
      <c r="B21">
        <v>40.5</v>
      </c>
      <c r="C21">
        <v>7.28</v>
      </c>
      <c r="D21" s="39"/>
      <c r="E21" s="39">
        <v>919.26644228094574</v>
      </c>
      <c r="F21" s="39">
        <v>882.6045603112841</v>
      </c>
      <c r="G21" s="39">
        <v>98</v>
      </c>
      <c r="H21" s="40">
        <f t="shared" si="0"/>
        <v>0.40500000000000003</v>
      </c>
      <c r="I21" s="41">
        <f t="shared" si="1"/>
        <v>7.28</v>
      </c>
      <c r="J21" s="42">
        <f>AVERAGE(E21:F21)</f>
        <v>900.93550129611492</v>
      </c>
      <c r="K21">
        <v>0.41599999999999998</v>
      </c>
      <c r="L21">
        <v>7.3230000000000004</v>
      </c>
      <c r="M21" s="29">
        <f t="shared" si="2"/>
        <v>6.4352535806865355E-2</v>
      </c>
      <c r="N21" s="54">
        <v>0.40500000000000003</v>
      </c>
      <c r="O21" s="54">
        <v>7.28</v>
      </c>
      <c r="P21" s="55">
        <f t="shared" si="3"/>
        <v>7.361905579973878</v>
      </c>
      <c r="Q21" s="55">
        <f t="shared" si="4"/>
        <v>7.3755034901429557</v>
      </c>
      <c r="R21" s="41">
        <f t="shared" si="5"/>
        <v>7.3740368742814182</v>
      </c>
      <c r="S21" s="30">
        <f t="shared" si="6"/>
        <v>2.0450268536467138E-3</v>
      </c>
      <c r="T21" s="30">
        <f t="shared" si="7"/>
        <v>6.6397562660512069E-2</v>
      </c>
      <c r="U21" s="30">
        <f t="shared" si="8"/>
        <v>-2.7136414601111409E-9</v>
      </c>
      <c r="V21" s="30">
        <f t="shared" si="9"/>
        <v>-3.4992412942357351E-18</v>
      </c>
      <c r="W21" s="30">
        <f t="shared" si="10"/>
        <v>4.2120790176586289E-8</v>
      </c>
      <c r="X21" s="30">
        <f t="shared" si="11"/>
        <v>1.8213703944905029E-3</v>
      </c>
      <c r="Y21" s="30">
        <f t="shared" si="12"/>
        <v>6.6173906201355853E-2</v>
      </c>
      <c r="Z21" s="30">
        <f t="shared" si="13"/>
        <v>-2.7139295854443822E-9</v>
      </c>
      <c r="AA21" s="30">
        <f t="shared" si="14"/>
        <v>-3.4992412942357351E-18</v>
      </c>
      <c r="AB21" s="30">
        <f t="shared" si="15"/>
        <v>4.2263272861556505E-8</v>
      </c>
      <c r="AD21" s="31" t="s">
        <v>92</v>
      </c>
      <c r="AE21" s="43">
        <v>12.513146721127393</v>
      </c>
      <c r="AF21" s="31"/>
      <c r="AG21" s="29"/>
    </row>
    <row r="22" spans="1:33" x14ac:dyDescent="0.3">
      <c r="A22" s="39">
        <v>99.006944444445253</v>
      </c>
      <c r="B22">
        <v>41.7</v>
      </c>
      <c r="C22">
        <v>7.31</v>
      </c>
      <c r="D22" s="39">
        <v>0</v>
      </c>
      <c r="E22" s="39"/>
      <c r="F22" s="39"/>
      <c r="G22" s="39">
        <v>99</v>
      </c>
      <c r="H22" s="40">
        <f t="shared" si="0"/>
        <v>0.41700000000000004</v>
      </c>
      <c r="I22" s="41">
        <f t="shared" si="1"/>
        <v>7.31</v>
      </c>
      <c r="J22" s="39">
        <f>$J$21+($J$28-$J$21)*(G22-$G$21)/($G$28-$G$21)</f>
        <v>896.62410560285969</v>
      </c>
      <c r="K22">
        <v>0.41599999999999998</v>
      </c>
      <c r="L22">
        <v>7.33</v>
      </c>
      <c r="M22" s="29">
        <f t="shared" si="2"/>
        <v>6.4044578971632835E-2</v>
      </c>
      <c r="N22" s="54">
        <v>0.41699999999999998</v>
      </c>
      <c r="O22" s="54">
        <v>7.31</v>
      </c>
      <c r="P22" s="55">
        <f t="shared" si="3"/>
        <v>7.3475480238970281</v>
      </c>
      <c r="Q22" s="55">
        <f t="shared" si="4"/>
        <v>7.3627686497717004</v>
      </c>
      <c r="R22" s="41">
        <f t="shared" si="5"/>
        <v>7.3611159709374681</v>
      </c>
      <c r="S22" s="30">
        <f t="shared" si="6"/>
        <v>2.2825155462214385E-3</v>
      </c>
      <c r="T22" s="30">
        <f t="shared" si="7"/>
        <v>6.6327094517854276E-2</v>
      </c>
      <c r="U22" s="30">
        <f t="shared" si="8"/>
        <v>-2.793817766225356E-9</v>
      </c>
      <c r="V22" s="30">
        <f t="shared" si="9"/>
        <v>-3.6029225177686452E-18</v>
      </c>
      <c r="W22" s="30">
        <f t="shared" si="10"/>
        <v>4.3374187270771418E-8</v>
      </c>
      <c r="X22" s="30">
        <f t="shared" si="11"/>
        <v>2.0307934696637197E-3</v>
      </c>
      <c r="Y22" s="30">
        <f t="shared" si="12"/>
        <v>6.6075372441296548E-2</v>
      </c>
      <c r="Z22" s="30">
        <f t="shared" si="13"/>
        <v>-2.7941420470776328E-9</v>
      </c>
      <c r="AA22" s="30">
        <f t="shared" si="14"/>
        <v>-3.6029225177686452E-18</v>
      </c>
      <c r="AB22" s="30">
        <f t="shared" si="15"/>
        <v>4.3539559319043264E-8</v>
      </c>
      <c r="AD22" s="31" t="s">
        <v>93</v>
      </c>
      <c r="AE22" s="43">
        <v>30.478175213675215</v>
      </c>
      <c r="AF22" s="31"/>
      <c r="AG22" s="29"/>
    </row>
    <row r="23" spans="1:33" x14ac:dyDescent="0.3">
      <c r="A23" s="39">
        <v>100.0180555555562</v>
      </c>
      <c r="B23">
        <v>41.5</v>
      </c>
      <c r="C23">
        <v>7.31</v>
      </c>
      <c r="D23" s="39"/>
      <c r="E23" s="39"/>
      <c r="F23" s="39"/>
      <c r="G23" s="39">
        <v>100</v>
      </c>
      <c r="H23" s="40">
        <f t="shared" si="0"/>
        <v>0.41499999999999998</v>
      </c>
      <c r="I23" s="41">
        <f t="shared" si="1"/>
        <v>7.31</v>
      </c>
      <c r="J23" s="39">
        <f t="shared" ref="J23:J27" si="22">$J$21+($J$28-$J$21)*(G23-$G$21)/($G$28-$G$21)</f>
        <v>892.31270990960434</v>
      </c>
      <c r="K23">
        <v>0.41499999999999998</v>
      </c>
      <c r="L23">
        <v>7.32</v>
      </c>
      <c r="M23" s="29">
        <f t="shared" si="2"/>
        <v>6.3736622136400314E-2</v>
      </c>
      <c r="N23" s="54">
        <v>0.41499999999999998</v>
      </c>
      <c r="O23" s="54">
        <v>7.31</v>
      </c>
      <c r="P23" s="55">
        <f t="shared" si="3"/>
        <v>7.3475427962942934</v>
      </c>
      <c r="Q23" s="55">
        <f t="shared" si="4"/>
        <v>7.3628362565325016</v>
      </c>
      <c r="R23" s="41">
        <f t="shared" si="5"/>
        <v>7.3611679156856811</v>
      </c>
      <c r="S23" s="30">
        <f t="shared" si="6"/>
        <v>2.282602252395982E-3</v>
      </c>
      <c r="T23" s="30">
        <f t="shared" si="7"/>
        <v>6.6019224388796302E-2</v>
      </c>
      <c r="U23" s="30">
        <f t="shared" si="8"/>
        <v>-2.7804039460568396E-9</v>
      </c>
      <c r="V23" s="30">
        <f t="shared" si="9"/>
        <v>-3.5856423138464938E-18</v>
      </c>
      <c r="W23" s="30">
        <f t="shared" si="10"/>
        <v>4.3367435722697752E-8</v>
      </c>
      <c r="X23" s="30">
        <f t="shared" si="11"/>
        <v>2.0296787382044516E-3</v>
      </c>
      <c r="Y23" s="30">
        <f t="shared" si="12"/>
        <v>6.5766300874604763E-2</v>
      </c>
      <c r="Z23" s="30">
        <f t="shared" si="13"/>
        <v>-2.7807297746606096E-9</v>
      </c>
      <c r="AA23" s="30">
        <f t="shared" si="14"/>
        <v>-3.5856423138464938E-18</v>
      </c>
      <c r="AB23" s="30">
        <f t="shared" si="15"/>
        <v>4.3534351985561328E-8</v>
      </c>
      <c r="AD23" s="31" t="s">
        <v>94</v>
      </c>
      <c r="AE23" s="43">
        <v>606.21090499999991</v>
      </c>
      <c r="AF23" s="31"/>
      <c r="AG23" s="29"/>
    </row>
    <row r="24" spans="1:33" x14ac:dyDescent="0.3">
      <c r="A24" s="39">
        <v>101.02083333333576</v>
      </c>
      <c r="B24">
        <v>33.1</v>
      </c>
      <c r="C24">
        <v>7.43</v>
      </c>
      <c r="D24" s="39">
        <v>6.2</v>
      </c>
      <c r="E24" s="39"/>
      <c r="F24" s="39"/>
      <c r="G24" s="39">
        <v>101</v>
      </c>
      <c r="H24" s="40">
        <f t="shared" si="0"/>
        <v>0.33100000000000002</v>
      </c>
      <c r="I24" s="41">
        <f t="shared" si="1"/>
        <v>7.43</v>
      </c>
      <c r="J24" s="39">
        <f t="shared" si="22"/>
        <v>888.0013142163491</v>
      </c>
      <c r="K24">
        <v>0.33500000000000002</v>
      </c>
      <c r="L24">
        <v>7.39</v>
      </c>
      <c r="M24" s="29">
        <f t="shared" si="2"/>
        <v>6.3428665301167794E-2</v>
      </c>
      <c r="N24" s="54">
        <v>0.33100000000000002</v>
      </c>
      <c r="O24" s="54">
        <v>7.43</v>
      </c>
      <c r="P24" s="55">
        <f t="shared" si="3"/>
        <v>7.44077002689128</v>
      </c>
      <c r="Q24" s="55">
        <f t="shared" si="4"/>
        <v>7.4460037260642578</v>
      </c>
      <c r="R24" s="41">
        <f t="shared" si="5"/>
        <v>7.4454423774546745</v>
      </c>
      <c r="S24" s="30">
        <f t="shared" si="6"/>
        <v>7.6808897630576626E-4</v>
      </c>
      <c r="T24" s="30">
        <f t="shared" si="7"/>
        <v>6.4196754277473567E-2</v>
      </c>
      <c r="U24" s="30">
        <f t="shared" si="8"/>
        <v>-2.2189792613940964E-9</v>
      </c>
      <c r="V24" s="30">
        <f t="shared" si="9"/>
        <v>-2.8598737491161193E-18</v>
      </c>
      <c r="W24" s="30">
        <f t="shared" si="10"/>
        <v>3.5809336479878001E-8</v>
      </c>
      <c r="X24" s="30">
        <f t="shared" si="11"/>
        <v>6.8526355418586091E-4</v>
      </c>
      <c r="Y24" s="30">
        <f t="shared" si="12"/>
        <v>6.411392885535365E-2</v>
      </c>
      <c r="Z24" s="30">
        <f t="shared" si="13"/>
        <v>-2.2190859612070114E-9</v>
      </c>
      <c r="AA24" s="30">
        <f t="shared" si="14"/>
        <v>-2.8598737491161193E-18</v>
      </c>
      <c r="AB24" s="30">
        <f t="shared" si="15"/>
        <v>3.5855651869136879E-8</v>
      </c>
    </row>
    <row r="25" spans="1:33" x14ac:dyDescent="0.3">
      <c r="A25" s="39">
        <v>102.02430555555475</v>
      </c>
      <c r="B25">
        <v>38.1</v>
      </c>
      <c r="C25">
        <v>7.38</v>
      </c>
      <c r="D25" s="39"/>
      <c r="E25" s="39"/>
      <c r="F25" s="39"/>
      <c r="G25" s="39">
        <v>102</v>
      </c>
      <c r="H25" s="40">
        <f t="shared" si="0"/>
        <v>0.38100000000000001</v>
      </c>
      <c r="I25" s="41">
        <f t="shared" si="1"/>
        <v>7.38</v>
      </c>
      <c r="J25" s="39">
        <f t="shared" si="22"/>
        <v>883.68991852309375</v>
      </c>
      <c r="K25">
        <v>0.38800000000000001</v>
      </c>
      <c r="L25">
        <v>7.34</v>
      </c>
      <c r="M25" s="29">
        <f t="shared" si="2"/>
        <v>6.3120708465935274E-2</v>
      </c>
      <c r="N25" s="54">
        <v>0.38100000000000001</v>
      </c>
      <c r="O25" s="54">
        <v>7.38</v>
      </c>
      <c r="P25" s="55">
        <f t="shared" si="3"/>
        <v>7.3795244840554757</v>
      </c>
      <c r="Q25" s="55">
        <f t="shared" si="4"/>
        <v>7.3914488088589136</v>
      </c>
      <c r="R25" s="41">
        <f t="shared" si="5"/>
        <v>7.3901424514474012</v>
      </c>
      <c r="S25" s="30">
        <f t="shared" si="6"/>
        <v>1.7554846492607661E-3</v>
      </c>
      <c r="T25" s="30">
        <f t="shared" si="7"/>
        <v>6.4876193115196046E-2</v>
      </c>
      <c r="U25" s="30">
        <f t="shared" si="8"/>
        <v>-2.5530499610942229E-9</v>
      </c>
      <c r="V25" s="30">
        <f t="shared" si="9"/>
        <v>-3.2918788471699139E-18</v>
      </c>
      <c r="W25" s="30">
        <f t="shared" si="10"/>
        <v>4.0602351921842445E-8</v>
      </c>
      <c r="X25" s="30">
        <f t="shared" si="11"/>
        <v>1.5608090973925444E-3</v>
      </c>
      <c r="Y25" s="30">
        <f t="shared" si="12"/>
        <v>6.4681517563327823E-2</v>
      </c>
      <c r="Z25" s="30">
        <f t="shared" si="13"/>
        <v>-2.5533007517866428E-9</v>
      </c>
      <c r="AA25" s="30">
        <f t="shared" si="14"/>
        <v>-3.2918788471699139E-18</v>
      </c>
      <c r="AB25" s="30">
        <f t="shared" si="15"/>
        <v>4.07246676305015E-8</v>
      </c>
      <c r="AF25" s="31"/>
      <c r="AG25" s="29"/>
    </row>
    <row r="26" spans="1:33" x14ac:dyDescent="0.3">
      <c r="A26" s="39">
        <v>103.02083333333576</v>
      </c>
      <c r="B26">
        <v>39.200000000000003</v>
      </c>
      <c r="C26">
        <v>7.34</v>
      </c>
      <c r="D26" s="39"/>
      <c r="E26" s="39"/>
      <c r="F26" s="39"/>
      <c r="G26" s="39">
        <v>103</v>
      </c>
      <c r="H26" s="40">
        <f t="shared" si="0"/>
        <v>0.39200000000000002</v>
      </c>
      <c r="I26" s="41">
        <f t="shared" si="1"/>
        <v>7.34</v>
      </c>
      <c r="J26" s="39">
        <f t="shared" si="22"/>
        <v>879.37852282983852</v>
      </c>
      <c r="K26">
        <v>0.39500000000000002</v>
      </c>
      <c r="L26">
        <v>7.35</v>
      </c>
      <c r="M26" s="29">
        <f t="shared" si="2"/>
        <v>6.2812751630702754E-2</v>
      </c>
      <c r="N26" s="54">
        <v>0.39200000000000002</v>
      </c>
      <c r="O26" s="54">
        <v>7.34</v>
      </c>
      <c r="P26" s="55">
        <f t="shared" si="3"/>
        <v>7.3654541263636624</v>
      </c>
      <c r="Q26" s="55">
        <f t="shared" si="4"/>
        <v>7.378988116148145</v>
      </c>
      <c r="R26" s="41">
        <f t="shared" si="5"/>
        <v>7.3774945665824676</v>
      </c>
      <c r="S26" s="30">
        <f t="shared" si="6"/>
        <v>1.9865378101253076E-3</v>
      </c>
      <c r="T26" s="30">
        <f t="shared" si="7"/>
        <v>6.4799289440828065E-2</v>
      </c>
      <c r="U26" s="30">
        <f t="shared" si="8"/>
        <v>-2.6265277035446163E-9</v>
      </c>
      <c r="V26" s="30">
        <f t="shared" si="9"/>
        <v>-3.386919968741749E-18</v>
      </c>
      <c r="W26" s="30">
        <f t="shared" si="10"/>
        <v>4.1784180013776974E-8</v>
      </c>
      <c r="X26" s="30">
        <f t="shared" si="11"/>
        <v>1.7642664442034895E-3</v>
      </c>
      <c r="Y26" s="30">
        <f t="shared" si="12"/>
        <v>6.4577018074906248E-2</v>
      </c>
      <c r="Z26" s="30">
        <f t="shared" si="13"/>
        <v>-2.626814044532119E-9</v>
      </c>
      <c r="AA26" s="30">
        <f t="shared" si="14"/>
        <v>-3.386919968741749E-18</v>
      </c>
      <c r="AB26" s="30">
        <f t="shared" si="15"/>
        <v>4.1928124224009069E-8</v>
      </c>
    </row>
    <row r="27" spans="1:33" x14ac:dyDescent="0.3">
      <c r="A27" s="39">
        <v>104.02777777778101</v>
      </c>
      <c r="B27">
        <v>42.2</v>
      </c>
      <c r="C27">
        <v>7.32</v>
      </c>
      <c r="D27" s="39">
        <v>29.799999999999997</v>
      </c>
      <c r="E27" s="39"/>
      <c r="F27" s="39"/>
      <c r="G27" s="39">
        <v>104</v>
      </c>
      <c r="H27" s="40">
        <f t="shared" si="0"/>
        <v>0.42200000000000004</v>
      </c>
      <c r="I27" s="41">
        <f t="shared" si="1"/>
        <v>7.32</v>
      </c>
      <c r="J27" s="39">
        <f t="shared" si="22"/>
        <v>875.06712713658317</v>
      </c>
      <c r="K27">
        <v>0.40699999999999997</v>
      </c>
      <c r="L27">
        <v>7.34</v>
      </c>
      <c r="M27" s="29">
        <f t="shared" si="2"/>
        <v>6.2504794795470234E-2</v>
      </c>
      <c r="N27" s="54">
        <v>0.42199999999999999</v>
      </c>
      <c r="O27" s="54">
        <v>7.32</v>
      </c>
      <c r="P27" s="55">
        <f t="shared" si="3"/>
        <v>7.3322225885389303</v>
      </c>
      <c r="Q27" s="55">
        <f t="shared" si="4"/>
        <v>7.349517220145021</v>
      </c>
      <c r="R27" s="41">
        <f t="shared" si="5"/>
        <v>7.34759162847062</v>
      </c>
      <c r="S27" s="30">
        <f t="shared" si="6"/>
        <v>2.5373982524109469E-3</v>
      </c>
      <c r="T27" s="30">
        <f t="shared" si="7"/>
        <v>6.5042193047881183E-2</v>
      </c>
      <c r="U27" s="30">
        <f t="shared" si="8"/>
        <v>-2.8270236848666889E-9</v>
      </c>
      <c r="V27" s="30">
        <f t="shared" si="9"/>
        <v>-3.6461230275740256E-18</v>
      </c>
      <c r="W27" s="30">
        <f t="shared" si="10"/>
        <v>4.4718042035379571E-8</v>
      </c>
      <c r="X27" s="30">
        <f t="shared" si="11"/>
        <v>2.2498659327332368E-3</v>
      </c>
      <c r="Y27" s="30">
        <f t="shared" si="12"/>
        <v>6.4754660728203475E-2</v>
      </c>
      <c r="Z27" s="30">
        <f t="shared" si="13"/>
        <v>-2.8273940982486111E-9</v>
      </c>
      <c r="AA27" s="30">
        <f t="shared" si="14"/>
        <v>-3.6461230275740256E-18</v>
      </c>
      <c r="AB27" s="30">
        <f t="shared" si="15"/>
        <v>4.4916754824745153E-8</v>
      </c>
    </row>
    <row r="28" spans="1:33" x14ac:dyDescent="0.3">
      <c r="A28" s="39">
        <v>105.01388888889051</v>
      </c>
      <c r="B28">
        <v>42</v>
      </c>
      <c r="C28">
        <v>7.29</v>
      </c>
      <c r="D28" s="39"/>
      <c r="E28" s="39">
        <v>879.56240758293836</v>
      </c>
      <c r="F28" s="39">
        <v>861.94905530371739</v>
      </c>
      <c r="G28" s="39">
        <v>105</v>
      </c>
      <c r="H28" s="40">
        <f t="shared" si="0"/>
        <v>0.42</v>
      </c>
      <c r="I28" s="41">
        <f t="shared" si="1"/>
        <v>7.29</v>
      </c>
      <c r="J28" s="42">
        <f>AVERAGE(E28:F28)</f>
        <v>870.75573144332793</v>
      </c>
      <c r="K28">
        <v>0.41299999999999998</v>
      </c>
      <c r="L28">
        <v>7.35</v>
      </c>
      <c r="M28" s="29">
        <f t="shared" si="2"/>
        <v>6.2196837960237714E-2</v>
      </c>
      <c r="N28" s="54">
        <v>0.42</v>
      </c>
      <c r="O28" s="54">
        <v>7.29</v>
      </c>
      <c r="P28" s="55">
        <f t="shared" si="3"/>
        <v>7.3321428687269599</v>
      </c>
      <c r="Q28" s="55">
        <f t="shared" si="4"/>
        <v>7.3495303637928409</v>
      </c>
      <c r="R28" s="41">
        <f t="shared" si="5"/>
        <v>7.3475851973383337</v>
      </c>
      <c r="S28" s="30">
        <f t="shared" si="6"/>
        <v>2.5387275889541686E-3</v>
      </c>
      <c r="T28" s="30">
        <f t="shared" si="7"/>
        <v>6.4735565549191881E-2</v>
      </c>
      <c r="U28" s="30">
        <f t="shared" si="8"/>
        <v>-2.8136082638801565E-9</v>
      </c>
      <c r="V28" s="30">
        <f t="shared" si="9"/>
        <v>-3.6288428236518734E-18</v>
      </c>
      <c r="W28" s="30">
        <f t="shared" si="10"/>
        <v>4.4716688692598984E-8</v>
      </c>
      <c r="X28" s="30">
        <f t="shared" si="11"/>
        <v>2.2496480889537562E-3</v>
      </c>
      <c r="Y28" s="30">
        <f t="shared" si="12"/>
        <v>6.4446486049191468E-2</v>
      </c>
      <c r="Z28" s="30">
        <f t="shared" si="13"/>
        <v>-2.8139806704164359E-9</v>
      </c>
      <c r="AA28" s="30">
        <f t="shared" si="14"/>
        <v>-3.6288428236518734E-18</v>
      </c>
      <c r="AB28" s="30">
        <f t="shared" si="15"/>
        <v>4.4917419967276344E-8</v>
      </c>
    </row>
    <row r="29" spans="1:33" x14ac:dyDescent="0.3">
      <c r="A29" s="39">
        <v>106.02013888888905</v>
      </c>
      <c r="B29">
        <v>42.4</v>
      </c>
      <c r="C29">
        <v>7.33</v>
      </c>
      <c r="D29" s="39">
        <v>4.2</v>
      </c>
      <c r="E29" s="39"/>
      <c r="F29" s="39"/>
      <c r="G29" s="39">
        <v>106</v>
      </c>
      <c r="H29" s="40">
        <f t="shared" si="0"/>
        <v>0.42399999999999999</v>
      </c>
      <c r="I29" s="41">
        <f t="shared" si="1"/>
        <v>7.33</v>
      </c>
      <c r="J29" s="39">
        <f>$J$28+($J$35-$J$28)*(G29-$G$28)/($G$35-$G$28)</f>
        <v>870.3915553757937</v>
      </c>
      <c r="K29">
        <v>0.41799999999999998</v>
      </c>
      <c r="L29">
        <v>7.36</v>
      </c>
      <c r="M29" s="29">
        <f t="shared" si="2"/>
        <v>6.2170825383985266E-2</v>
      </c>
      <c r="N29" s="54">
        <v>0.42399999999999999</v>
      </c>
      <c r="O29" s="54">
        <v>7.33</v>
      </c>
      <c r="P29" s="55">
        <f t="shared" si="3"/>
        <v>7.3279568449049854</v>
      </c>
      <c r="Q29" s="55">
        <f t="shared" si="4"/>
        <v>7.3458201254760658</v>
      </c>
      <c r="R29" s="41">
        <f t="shared" si="5"/>
        <v>7.3438202643581443</v>
      </c>
      <c r="S29" s="30">
        <f t="shared" si="6"/>
        <v>2.6085783007427335E-3</v>
      </c>
      <c r="T29" s="30">
        <f t="shared" si="7"/>
        <v>6.4779403684727996E-2</v>
      </c>
      <c r="U29" s="30">
        <f t="shared" si="8"/>
        <v>-2.8403456956706623E-9</v>
      </c>
      <c r="V29" s="30">
        <f t="shared" si="9"/>
        <v>-3.6634032314961771E-18</v>
      </c>
      <c r="W29" s="30">
        <f t="shared" si="10"/>
        <v>4.5100346085240252E-8</v>
      </c>
      <c r="X29" s="30">
        <f t="shared" si="11"/>
        <v>2.3111838956080687E-3</v>
      </c>
      <c r="Y29" s="30">
        <f t="shared" si="12"/>
        <v>6.4482009279593341E-2</v>
      </c>
      <c r="Z29" s="30">
        <f t="shared" si="13"/>
        <v>-2.8407288138797528E-9</v>
      </c>
      <c r="AA29" s="30">
        <f t="shared" si="14"/>
        <v>-3.6634032314961771E-18</v>
      </c>
      <c r="AB29" s="30">
        <f t="shared" si="15"/>
        <v>4.5308505335143015E-8</v>
      </c>
      <c r="AD29" s="31"/>
      <c r="AE29" s="30"/>
      <c r="AF29" s="30"/>
      <c r="AG29" s="40"/>
    </row>
    <row r="30" spans="1:33" x14ac:dyDescent="0.3">
      <c r="A30" s="39">
        <v>107.01736111110949</v>
      </c>
      <c r="B30">
        <v>41</v>
      </c>
      <c r="C30">
        <v>7.26</v>
      </c>
      <c r="D30" s="39"/>
      <c r="E30" s="39"/>
      <c r="F30" s="39"/>
      <c r="G30" s="39">
        <v>107</v>
      </c>
      <c r="H30" s="40">
        <f t="shared" si="0"/>
        <v>0.41</v>
      </c>
      <c r="I30" s="41">
        <f t="shared" si="1"/>
        <v>7.26</v>
      </c>
      <c r="J30" s="39">
        <f t="shared" ref="J30:J34" si="23">$J$28+($J$35-$J$28)*(G30-$G$28)/($G$35-$G$28)</f>
        <v>870.02737930825947</v>
      </c>
      <c r="K30">
        <v>0.41099999999999998</v>
      </c>
      <c r="L30">
        <v>7.33</v>
      </c>
      <c r="M30" s="29">
        <f t="shared" si="2"/>
        <v>6.2144812807732819E-2</v>
      </c>
      <c r="N30" s="54">
        <v>0.41</v>
      </c>
      <c r="O30" s="54">
        <v>7.26</v>
      </c>
      <c r="P30" s="55">
        <f t="shared" si="3"/>
        <v>7.3419770762988366</v>
      </c>
      <c r="Q30" s="55">
        <f t="shared" si="4"/>
        <v>7.3582779363793307</v>
      </c>
      <c r="R30" s="41">
        <f t="shared" si="5"/>
        <v>7.3564545764122649</v>
      </c>
      <c r="S30" s="30">
        <f t="shared" si="6"/>
        <v>2.3750099167305543E-3</v>
      </c>
      <c r="T30" s="30">
        <f t="shared" si="7"/>
        <v>6.4519822724463369E-2</v>
      </c>
      <c r="U30" s="30">
        <f t="shared" si="8"/>
        <v>-2.746750630751372E-9</v>
      </c>
      <c r="V30" s="30">
        <f t="shared" si="9"/>
        <v>-3.5424418040411141E-18</v>
      </c>
      <c r="W30" s="30">
        <f t="shared" si="10"/>
        <v>4.3825014011953741E-8</v>
      </c>
      <c r="X30" s="30">
        <f t="shared" si="11"/>
        <v>2.1049065114794206E-3</v>
      </c>
      <c r="Y30" s="30">
        <f t="shared" si="12"/>
        <v>6.4249719319212237E-2</v>
      </c>
      <c r="Z30" s="30">
        <f t="shared" si="13"/>
        <v>-2.7470985913420975E-9</v>
      </c>
      <c r="AA30" s="30">
        <f t="shared" si="14"/>
        <v>-3.5424418040411141E-18</v>
      </c>
      <c r="AB30" s="30">
        <f t="shared" si="15"/>
        <v>4.4009397559538224E-8</v>
      </c>
      <c r="AE30" s="30"/>
    </row>
    <row r="31" spans="1:33" x14ac:dyDescent="0.3">
      <c r="A31" s="39">
        <v>108.01597222222335</v>
      </c>
      <c r="B31">
        <v>42.7</v>
      </c>
      <c r="C31">
        <v>7.29</v>
      </c>
      <c r="D31" s="39">
        <v>4.5</v>
      </c>
      <c r="E31" s="39"/>
      <c r="F31" s="39"/>
      <c r="G31" s="39">
        <v>108</v>
      </c>
      <c r="H31" s="40">
        <f t="shared" si="0"/>
        <v>0.42700000000000005</v>
      </c>
      <c r="I31" s="41">
        <f t="shared" si="1"/>
        <v>7.29</v>
      </c>
      <c r="J31" s="39">
        <f t="shared" si="23"/>
        <v>869.66320324072524</v>
      </c>
      <c r="K31">
        <v>0.41199999999999998</v>
      </c>
      <c r="L31">
        <v>7.34</v>
      </c>
      <c r="M31" s="29">
        <f t="shared" si="2"/>
        <v>6.2118800231480371E-2</v>
      </c>
      <c r="N31" s="54">
        <v>0.42699999999999999</v>
      </c>
      <c r="O31" s="54">
        <v>7.29</v>
      </c>
      <c r="P31" s="55">
        <f t="shared" si="3"/>
        <v>7.3246199539362875</v>
      </c>
      <c r="Q31" s="55">
        <f t="shared" si="4"/>
        <v>7.3428718583810602</v>
      </c>
      <c r="R31" s="41">
        <f t="shared" si="5"/>
        <v>7.3408263644160048</v>
      </c>
      <c r="S31" s="30">
        <f t="shared" si="6"/>
        <v>2.6643264185010071E-3</v>
      </c>
      <c r="T31" s="30">
        <f t="shared" si="7"/>
        <v>6.4783126649981385E-2</v>
      </c>
      <c r="U31" s="30">
        <f t="shared" si="8"/>
        <v>-2.8603944408869413E-9</v>
      </c>
      <c r="V31" s="30">
        <f t="shared" si="9"/>
        <v>-3.6893235373794046E-18</v>
      </c>
      <c r="W31" s="30">
        <f t="shared" si="10"/>
        <v>4.540755750551277E-8</v>
      </c>
      <c r="X31" s="30">
        <f t="shared" si="11"/>
        <v>2.3601413900825106E-3</v>
      </c>
      <c r="Y31" s="30">
        <f t="shared" si="12"/>
        <v>6.4478941621562882E-2</v>
      </c>
      <c r="Z31" s="30">
        <f t="shared" si="13"/>
        <v>-2.8607863071134332E-9</v>
      </c>
      <c r="AA31" s="30">
        <f t="shared" si="14"/>
        <v>-3.6893235373794046E-18</v>
      </c>
      <c r="AB31" s="30">
        <f t="shared" si="15"/>
        <v>4.5621928084651652E-8</v>
      </c>
    </row>
    <row r="32" spans="1:33" x14ac:dyDescent="0.3">
      <c r="A32" s="39">
        <v>109.02430555555475</v>
      </c>
      <c r="B32">
        <v>42</v>
      </c>
      <c r="C32">
        <v>7.27</v>
      </c>
      <c r="D32" s="39"/>
      <c r="E32" s="39"/>
      <c r="F32" s="39"/>
      <c r="G32" s="39">
        <v>109</v>
      </c>
      <c r="H32" s="40">
        <f t="shared" si="0"/>
        <v>0.42</v>
      </c>
      <c r="I32" s="41">
        <f t="shared" si="1"/>
        <v>7.27</v>
      </c>
      <c r="J32" s="39">
        <f t="shared" si="23"/>
        <v>869.29902717319089</v>
      </c>
      <c r="K32">
        <v>0.41199999999999998</v>
      </c>
      <c r="L32">
        <v>7.34</v>
      </c>
      <c r="M32" s="29">
        <f t="shared" si="2"/>
        <v>6.2092787655227917E-2</v>
      </c>
      <c r="N32" s="54">
        <v>0.42</v>
      </c>
      <c r="O32" s="54">
        <v>7.27</v>
      </c>
      <c r="P32" s="55">
        <f t="shared" si="3"/>
        <v>7.3314347765690995</v>
      </c>
      <c r="Q32" s="55">
        <f t="shared" si="4"/>
        <v>7.3489301955519712</v>
      </c>
      <c r="R32" s="41">
        <f t="shared" si="5"/>
        <v>7.3469696849334314</v>
      </c>
      <c r="S32" s="30">
        <f t="shared" si="6"/>
        <v>2.5505366254040779E-3</v>
      </c>
      <c r="T32" s="30">
        <f t="shared" si="7"/>
        <v>6.4643324280631992E-2</v>
      </c>
      <c r="U32" s="30">
        <f t="shared" si="8"/>
        <v>-2.813593050894244E-9</v>
      </c>
      <c r="V32" s="30">
        <f t="shared" si="9"/>
        <v>-3.6288428236518734E-18</v>
      </c>
      <c r="W32" s="30">
        <f t="shared" si="10"/>
        <v>4.4778527122434091E-8</v>
      </c>
      <c r="X32" s="30">
        <f t="shared" si="11"/>
        <v>2.2595964085528478E-3</v>
      </c>
      <c r="Y32" s="30">
        <f t="shared" si="12"/>
        <v>6.4352384063780771E-2</v>
      </c>
      <c r="Z32" s="30">
        <f t="shared" si="13"/>
        <v>-2.8139678544981723E-9</v>
      </c>
      <c r="AA32" s="30">
        <f t="shared" si="14"/>
        <v>-3.6288428236518734E-18</v>
      </c>
      <c r="AB32" s="30">
        <f t="shared" si="15"/>
        <v>4.4981125198145558E-8</v>
      </c>
    </row>
    <row r="33" spans="1:28" x14ac:dyDescent="0.3">
      <c r="A33" s="39">
        <v>110.02083333333576</v>
      </c>
      <c r="B33">
        <v>41.8</v>
      </c>
      <c r="C33">
        <v>7.29</v>
      </c>
      <c r="D33" s="39"/>
      <c r="E33" s="39"/>
      <c r="F33" s="39"/>
      <c r="G33" s="39">
        <v>110</v>
      </c>
      <c r="H33" s="40">
        <f t="shared" si="0"/>
        <v>0.41799999999999998</v>
      </c>
      <c r="I33" s="41">
        <f t="shared" si="1"/>
        <v>7.29</v>
      </c>
      <c r="J33" s="39">
        <f t="shared" si="23"/>
        <v>868.93485110565666</v>
      </c>
      <c r="K33">
        <v>0.41</v>
      </c>
      <c r="L33">
        <v>7.33</v>
      </c>
      <c r="M33" s="29">
        <f t="shared" si="2"/>
        <v>6.2066775078975477E-2</v>
      </c>
      <c r="N33" s="54">
        <v>0.41799999999999998</v>
      </c>
      <c r="O33" s="54">
        <v>7.29</v>
      </c>
      <c r="P33" s="55">
        <f t="shared" si="3"/>
        <v>7.3332761892402294</v>
      </c>
      <c r="Q33" s="55">
        <f t="shared" si="4"/>
        <v>7.3505723341851725</v>
      </c>
      <c r="R33" s="41">
        <f t="shared" si="5"/>
        <v>7.3486336733030351</v>
      </c>
      <c r="S33" s="30">
        <f t="shared" si="6"/>
        <v>2.5198326204313366E-3</v>
      </c>
      <c r="T33" s="30">
        <f t="shared" si="7"/>
        <v>6.4586607699406814E-2</v>
      </c>
      <c r="U33" s="30">
        <f t="shared" si="8"/>
        <v>-2.8002188968455593E-9</v>
      </c>
      <c r="V33" s="30">
        <f t="shared" si="9"/>
        <v>-3.6115626197297213E-18</v>
      </c>
      <c r="W33" s="30">
        <f t="shared" si="10"/>
        <v>4.4609531871228377E-8</v>
      </c>
      <c r="X33" s="30">
        <f t="shared" si="11"/>
        <v>2.2323818006841577E-3</v>
      </c>
      <c r="Y33" s="30">
        <f t="shared" si="12"/>
        <v>6.4299156879659633E-2</v>
      </c>
      <c r="Z33" s="30">
        <f t="shared" si="13"/>
        <v>-2.8005892052352322E-9</v>
      </c>
      <c r="AA33" s="30">
        <f t="shared" si="14"/>
        <v>-3.6115626197297213E-18</v>
      </c>
      <c r="AB33" s="30">
        <f t="shared" si="15"/>
        <v>4.4809110894478866E-8</v>
      </c>
    </row>
    <row r="34" spans="1:28" x14ac:dyDescent="0.3">
      <c r="A34" s="39">
        <v>111.02152777777519</v>
      </c>
      <c r="B34">
        <v>42.1</v>
      </c>
      <c r="C34">
        <v>7.23</v>
      </c>
      <c r="D34" s="39">
        <v>590.60000000000014</v>
      </c>
      <c r="E34" s="39"/>
      <c r="F34" s="39"/>
      <c r="G34" s="39">
        <v>111</v>
      </c>
      <c r="H34" s="40">
        <f t="shared" si="0"/>
        <v>0.42100000000000004</v>
      </c>
      <c r="I34" s="41">
        <f t="shared" si="1"/>
        <v>7.23</v>
      </c>
      <c r="J34" s="39">
        <f t="shared" si="23"/>
        <v>868.57067503812243</v>
      </c>
      <c r="K34">
        <v>0.38400000000000001</v>
      </c>
      <c r="L34">
        <v>7.28</v>
      </c>
      <c r="M34" s="29">
        <f t="shared" si="2"/>
        <v>6.2040762502723036E-2</v>
      </c>
      <c r="N34" s="54">
        <v>0.42099999999999999</v>
      </c>
      <c r="O34" s="54">
        <v>7.23</v>
      </c>
      <c r="P34" s="55">
        <f t="shared" si="3"/>
        <v>7.3300744636137907</v>
      </c>
      <c r="Q34" s="55">
        <f t="shared" si="4"/>
        <v>7.347736858847167</v>
      </c>
      <c r="R34" s="41">
        <f t="shared" si="5"/>
        <v>7.3457558239747316</v>
      </c>
      <c r="S34" s="30">
        <f t="shared" si="6"/>
        <v>2.5732305552096922E-3</v>
      </c>
      <c r="T34" s="30">
        <f t="shared" si="7"/>
        <v>6.4613993057932723E-2</v>
      </c>
      <c r="U34" s="30">
        <f t="shared" si="8"/>
        <v>-2.8202706696840088E-9</v>
      </c>
      <c r="V34" s="30">
        <f t="shared" si="9"/>
        <v>-3.6374829256129495E-18</v>
      </c>
      <c r="W34" s="30">
        <f t="shared" si="10"/>
        <v>4.4901736935039977E-8</v>
      </c>
      <c r="X34" s="30">
        <f t="shared" si="11"/>
        <v>2.2793835998161953E-3</v>
      </c>
      <c r="Y34" s="30">
        <f t="shared" si="12"/>
        <v>6.4320146102539236E-2</v>
      </c>
      <c r="Z34" s="30">
        <f t="shared" si="13"/>
        <v>-2.8206492178925609E-9</v>
      </c>
      <c r="AA34" s="30">
        <f t="shared" si="14"/>
        <v>-3.6374829256129495E-18</v>
      </c>
      <c r="AB34" s="30">
        <f t="shared" si="15"/>
        <v>4.5107024122340465E-8</v>
      </c>
    </row>
    <row r="35" spans="1:28" x14ac:dyDescent="0.3">
      <c r="A35" s="39">
        <v>112.0222222222219</v>
      </c>
      <c r="B35">
        <v>39.4</v>
      </c>
      <c r="C35">
        <v>7.31</v>
      </c>
      <c r="D35" s="39"/>
      <c r="E35" s="39">
        <v>885.80285294117641</v>
      </c>
      <c r="F35" s="39">
        <v>850.6101450000001</v>
      </c>
      <c r="G35" s="39">
        <v>112</v>
      </c>
      <c r="H35" s="40">
        <f t="shared" si="0"/>
        <v>0.39399999999999996</v>
      </c>
      <c r="I35" s="41">
        <f t="shared" si="1"/>
        <v>7.31</v>
      </c>
      <c r="J35" s="42">
        <f>AVERAGE(E35:F35)</f>
        <v>868.2064989705882</v>
      </c>
      <c r="K35">
        <v>0.45</v>
      </c>
      <c r="L35">
        <v>7.34</v>
      </c>
      <c r="M35" s="29">
        <f t="shared" si="2"/>
        <v>6.2014749926470589E-2</v>
      </c>
      <c r="N35" s="54">
        <v>0.39400000000000002</v>
      </c>
      <c r="O35" s="54">
        <v>7.31</v>
      </c>
      <c r="P35" s="55">
        <f t="shared" si="3"/>
        <v>7.357908276793097</v>
      </c>
      <c r="Q35" s="55">
        <f t="shared" si="4"/>
        <v>7.3724578599743005</v>
      </c>
      <c r="R35" s="41">
        <f t="shared" si="5"/>
        <v>7.3708303394888057</v>
      </c>
      <c r="S35" s="30">
        <f t="shared" si="6"/>
        <v>2.1110131514644396E-3</v>
      </c>
      <c r="T35" s="30">
        <f t="shared" si="7"/>
        <v>6.4125763077935022E-2</v>
      </c>
      <c r="U35" s="30">
        <f t="shared" si="8"/>
        <v>-2.6397810567112655E-9</v>
      </c>
      <c r="V35" s="30">
        <f t="shared" si="9"/>
        <v>-3.4042001726639008E-18</v>
      </c>
      <c r="W35" s="30">
        <f t="shared" si="10"/>
        <v>4.2417213975852928E-8</v>
      </c>
      <c r="X35" s="30">
        <f t="shared" si="11"/>
        <v>1.8713520981197367E-3</v>
      </c>
      <c r="Y35" s="30">
        <f t="shared" si="12"/>
        <v>6.388610202459033E-2</v>
      </c>
      <c r="Z35" s="30">
        <f t="shared" si="13"/>
        <v>-2.6400897999557951E-9</v>
      </c>
      <c r="AA35" s="30">
        <f t="shared" si="14"/>
        <v>-3.4042001726639008E-18</v>
      </c>
      <c r="AB35" s="30">
        <f t="shared" si="15"/>
        <v>4.2576470893841511E-8</v>
      </c>
    </row>
    <row r="36" spans="1:28" x14ac:dyDescent="0.3">
      <c r="A36" s="39">
        <v>113.0805555555562</v>
      </c>
      <c r="B36">
        <v>39.799999999999997</v>
      </c>
      <c r="C36">
        <v>7.28</v>
      </c>
      <c r="D36" s="39">
        <v>32.800000000000004</v>
      </c>
      <c r="E36" s="39"/>
      <c r="F36" s="39"/>
      <c r="G36" s="39">
        <v>113</v>
      </c>
      <c r="H36" s="40">
        <f t="shared" si="0"/>
        <v>0.39799999999999996</v>
      </c>
      <c r="I36" s="41">
        <f t="shared" si="1"/>
        <v>7.28</v>
      </c>
      <c r="J36" s="39">
        <f>$J$35+($J$42-$J$35)*(G36-$G$35)/($G$42-$G$35)</f>
        <v>856.54301276394563</v>
      </c>
      <c r="K36">
        <v>0.42799999999999999</v>
      </c>
      <c r="L36">
        <v>7.33</v>
      </c>
      <c r="M36" s="29">
        <f t="shared" si="2"/>
        <v>6.118164376885326E-2</v>
      </c>
      <c r="N36" s="54">
        <v>0.39800000000000002</v>
      </c>
      <c r="O36" s="54">
        <v>7.28</v>
      </c>
      <c r="P36" s="55">
        <f t="shared" si="3"/>
        <v>7.3479291433033254</v>
      </c>
      <c r="Q36" s="55">
        <f t="shared" si="4"/>
        <v>7.3638058533336448</v>
      </c>
      <c r="R36" s="41">
        <f t="shared" si="5"/>
        <v>7.3620041756437731</v>
      </c>
      <c r="S36" s="30">
        <f t="shared" si="6"/>
        <v>2.2761946649936696E-3</v>
      </c>
      <c r="T36" s="30">
        <f t="shared" si="7"/>
        <v>6.3457838433846933E-2</v>
      </c>
      <c r="U36" s="30">
        <f t="shared" si="8"/>
        <v>-2.6663956786391659E-9</v>
      </c>
      <c r="V36" s="30">
        <f t="shared" si="9"/>
        <v>-3.438760580508204E-18</v>
      </c>
      <c r="W36" s="30">
        <f t="shared" si="10"/>
        <v>4.3270722490469056E-8</v>
      </c>
      <c r="X36" s="30">
        <f t="shared" si="11"/>
        <v>2.0136949606906784E-3</v>
      </c>
      <c r="Y36" s="30">
        <f t="shared" si="12"/>
        <v>6.3195338729543943E-2</v>
      </c>
      <c r="Z36" s="30">
        <f t="shared" si="13"/>
        <v>-2.6667338437655537E-9</v>
      </c>
      <c r="AA36" s="30">
        <f t="shared" si="14"/>
        <v>-3.438760580508204E-18</v>
      </c>
      <c r="AB36" s="30">
        <f t="shared" si="15"/>
        <v>4.3450604647356897E-8</v>
      </c>
    </row>
    <row r="37" spans="1:28" x14ac:dyDescent="0.3">
      <c r="A37" s="39">
        <v>114.05208333333576</v>
      </c>
      <c r="B37">
        <v>38.5</v>
      </c>
      <c r="C37">
        <v>7.32</v>
      </c>
      <c r="D37" s="39"/>
      <c r="E37" s="39"/>
      <c r="F37" s="39"/>
      <c r="G37" s="39">
        <v>114</v>
      </c>
      <c r="H37" s="40">
        <f t="shared" si="0"/>
        <v>0.38500000000000001</v>
      </c>
      <c r="I37" s="41">
        <f t="shared" si="1"/>
        <v>7.32</v>
      </c>
      <c r="J37" s="39">
        <f t="shared" ref="J37:J41" si="24">$J$35+($J$42-$J$35)*(G37-$G$35)/($G$42-$G$35)</f>
        <v>844.87952655730305</v>
      </c>
      <c r="K37">
        <v>0.371</v>
      </c>
      <c r="L37">
        <v>7.32</v>
      </c>
      <c r="M37" s="29">
        <f t="shared" si="2"/>
        <v>6.0348537611235931E-2</v>
      </c>
      <c r="N37" s="54">
        <v>0.38500000000000001</v>
      </c>
      <c r="O37" s="54">
        <v>7.32</v>
      </c>
      <c r="P37" s="55">
        <f t="shared" si="3"/>
        <v>7.3561651611704963</v>
      </c>
      <c r="Q37" s="55">
        <f t="shared" si="4"/>
        <v>7.3713099629082981</v>
      </c>
      <c r="R37" s="41">
        <f t="shared" si="5"/>
        <v>7.3695702242788519</v>
      </c>
      <c r="S37" s="30">
        <f t="shared" si="6"/>
        <v>2.1398207463077406E-3</v>
      </c>
      <c r="T37" s="30">
        <f t="shared" si="7"/>
        <v>6.2488358357543669E-2</v>
      </c>
      <c r="U37" s="30">
        <f t="shared" si="8"/>
        <v>-2.5793822572281554E-9</v>
      </c>
      <c r="V37" s="30">
        <f t="shared" si="9"/>
        <v>-3.3264392550142175E-18</v>
      </c>
      <c r="W37" s="30">
        <f t="shared" si="10"/>
        <v>4.2529476512072745E-8</v>
      </c>
      <c r="X37" s="30">
        <f t="shared" si="11"/>
        <v>1.8902073142562752E-3</v>
      </c>
      <c r="Y37" s="30">
        <f t="shared" si="12"/>
        <v>6.2238744925492209E-2</v>
      </c>
      <c r="Z37" s="30">
        <f t="shared" si="13"/>
        <v>-2.5797038216200921E-9</v>
      </c>
      <c r="AA37" s="30">
        <f t="shared" si="14"/>
        <v>-3.3264392550142175E-18</v>
      </c>
      <c r="AB37" s="30">
        <f t="shared" si="15"/>
        <v>4.2700186877580692E-8</v>
      </c>
    </row>
    <row r="38" spans="1:28" x14ac:dyDescent="0.3">
      <c r="A38" s="39">
        <v>115.02777777778101</v>
      </c>
      <c r="B38">
        <v>36.6</v>
      </c>
      <c r="C38">
        <v>7.32</v>
      </c>
      <c r="D38" s="39">
        <v>35.200000000000003</v>
      </c>
      <c r="E38" s="39"/>
      <c r="F38" s="39"/>
      <c r="G38" s="39">
        <v>115</v>
      </c>
      <c r="H38" s="40">
        <f t="shared" si="0"/>
        <v>0.36599999999999999</v>
      </c>
      <c r="I38" s="41">
        <f t="shared" si="1"/>
        <v>7.32</v>
      </c>
      <c r="J38" s="39">
        <f t="shared" si="24"/>
        <v>833.21604035066048</v>
      </c>
      <c r="K38">
        <v>0.36299999999999999</v>
      </c>
      <c r="L38">
        <v>7.32</v>
      </c>
      <c r="M38" s="29">
        <f t="shared" si="2"/>
        <v>5.9515431453618602E-2</v>
      </c>
      <c r="N38" s="54">
        <v>0.36599999999999999</v>
      </c>
      <c r="O38" s="54">
        <v>7.32</v>
      </c>
      <c r="P38" s="55">
        <f t="shared" si="3"/>
        <v>7.3716595524929787</v>
      </c>
      <c r="Q38" s="55">
        <f t="shared" si="4"/>
        <v>7.3852095023871378</v>
      </c>
      <c r="R38" s="41">
        <f t="shared" si="5"/>
        <v>7.383635520367835</v>
      </c>
      <c r="S38" s="30">
        <f t="shared" si="6"/>
        <v>1.8844640126777278E-3</v>
      </c>
      <c r="T38" s="30">
        <f t="shared" si="7"/>
        <v>6.1399895466296331E-2</v>
      </c>
      <c r="U38" s="30">
        <f t="shared" si="8"/>
        <v>-2.4522809899671773E-9</v>
      </c>
      <c r="V38" s="30">
        <f t="shared" si="9"/>
        <v>-3.1622773177537756E-18</v>
      </c>
      <c r="W38" s="30">
        <f t="shared" si="10"/>
        <v>4.118987724013585E-8</v>
      </c>
      <c r="X38" s="30">
        <f t="shared" si="11"/>
        <v>1.6625369124982285E-3</v>
      </c>
      <c r="Y38" s="30">
        <f t="shared" si="12"/>
        <v>6.1177968366116831E-2</v>
      </c>
      <c r="Z38" s="30">
        <f t="shared" si="13"/>
        <v>-2.4525668874544922E-9</v>
      </c>
      <c r="AA38" s="30">
        <f t="shared" si="14"/>
        <v>-3.1622773177537756E-18</v>
      </c>
      <c r="AB38" s="30">
        <f t="shared" si="15"/>
        <v>4.1339429569500635E-8</v>
      </c>
    </row>
    <row r="39" spans="1:28" x14ac:dyDescent="0.3">
      <c r="A39" s="39">
        <v>116.01736111110949</v>
      </c>
      <c r="B39">
        <v>37.700000000000003</v>
      </c>
      <c r="C39">
        <v>7.31</v>
      </c>
      <c r="D39" s="39"/>
      <c r="E39" s="39"/>
      <c r="F39" s="39"/>
      <c r="G39" s="39">
        <v>116</v>
      </c>
      <c r="H39" s="40">
        <f t="shared" si="0"/>
        <v>0.377</v>
      </c>
      <c r="I39" s="41">
        <f t="shared" si="1"/>
        <v>7.31</v>
      </c>
      <c r="J39" s="39">
        <f t="shared" si="24"/>
        <v>821.55255414401779</v>
      </c>
      <c r="K39">
        <v>0.371</v>
      </c>
      <c r="L39">
        <v>7.29</v>
      </c>
      <c r="M39" s="29">
        <f t="shared" si="2"/>
        <v>5.8682325296001273E-2</v>
      </c>
      <c r="N39" s="54">
        <v>0.377</v>
      </c>
      <c r="O39" s="54">
        <v>7.31</v>
      </c>
      <c r="P39" s="55">
        <f t="shared" si="3"/>
        <v>7.3532088492237886</v>
      </c>
      <c r="Q39" s="55">
        <f t="shared" si="4"/>
        <v>7.3691252248184913</v>
      </c>
      <c r="R39" s="41">
        <f t="shared" si="5"/>
        <v>7.3672460346791366</v>
      </c>
      <c r="S39" s="30">
        <f t="shared" si="6"/>
        <v>2.188722903735979E-3</v>
      </c>
      <c r="T39" s="30">
        <f t="shared" si="7"/>
        <v>6.0871048199737252E-2</v>
      </c>
      <c r="U39" s="30">
        <f t="shared" si="8"/>
        <v>-2.5256644251684668E-9</v>
      </c>
      <c r="V39" s="30">
        <f t="shared" si="9"/>
        <v>-3.2573184393256103E-18</v>
      </c>
      <c r="W39" s="30">
        <f t="shared" si="10"/>
        <v>4.2743962009897153E-8</v>
      </c>
      <c r="X39" s="30">
        <f t="shared" si="11"/>
        <v>1.9261191580015884E-3</v>
      </c>
      <c r="Y39" s="30">
        <f t="shared" si="12"/>
        <v>6.0608444454002861E-2</v>
      </c>
      <c r="Z39" s="30">
        <f t="shared" si="13"/>
        <v>-2.5260027243261822E-9</v>
      </c>
      <c r="AA39" s="30">
        <f t="shared" si="14"/>
        <v>-3.2573184393256103E-18</v>
      </c>
      <c r="AB39" s="30">
        <f t="shared" si="15"/>
        <v>4.2929315651381543E-8</v>
      </c>
    </row>
    <row r="40" spans="1:28" x14ac:dyDescent="0.3">
      <c r="A40" s="39">
        <v>117.0263888888876</v>
      </c>
      <c r="B40">
        <v>36.700000000000003</v>
      </c>
      <c r="C40">
        <v>7.37</v>
      </c>
      <c r="D40" s="39"/>
      <c r="E40" s="39"/>
      <c r="F40" s="39"/>
      <c r="G40" s="39">
        <v>117</v>
      </c>
      <c r="H40" s="40">
        <f t="shared" si="0"/>
        <v>0.36700000000000005</v>
      </c>
      <c r="I40" s="41">
        <f t="shared" si="1"/>
        <v>7.37</v>
      </c>
      <c r="J40" s="39">
        <f t="shared" si="24"/>
        <v>809.88906793737522</v>
      </c>
      <c r="K40">
        <v>0.37</v>
      </c>
      <c r="L40">
        <v>7.33</v>
      </c>
      <c r="M40" s="29">
        <f t="shared" si="2"/>
        <v>5.7849219138383944E-2</v>
      </c>
      <c r="N40" s="54">
        <v>0.36699999999999999</v>
      </c>
      <c r="O40" s="54">
        <v>7.37</v>
      </c>
      <c r="P40" s="55">
        <f t="shared" si="3"/>
        <v>7.3585233764553735</v>
      </c>
      <c r="Q40" s="55">
        <f t="shared" si="4"/>
        <v>7.3740284540071368</v>
      </c>
      <c r="R40" s="41">
        <f t="shared" si="5"/>
        <v>7.372173599486648</v>
      </c>
      <c r="S40" s="30">
        <f t="shared" si="6"/>
        <v>2.1008524249447841E-3</v>
      </c>
      <c r="T40" s="30">
        <f t="shared" si="7"/>
        <v>5.9950071563328725E-2</v>
      </c>
      <c r="U40" s="30">
        <f t="shared" si="8"/>
        <v>-2.4587090819267453E-9</v>
      </c>
      <c r="V40" s="30">
        <f t="shared" si="9"/>
        <v>-3.1709174197148513E-18</v>
      </c>
      <c r="W40" s="30">
        <f t="shared" si="10"/>
        <v>4.2264092286656817E-8</v>
      </c>
      <c r="X40" s="30">
        <f t="shared" si="11"/>
        <v>1.8455688643768465E-3</v>
      </c>
      <c r="Y40" s="30">
        <f t="shared" si="12"/>
        <v>5.969478800276079E-2</v>
      </c>
      <c r="Z40" s="30">
        <f t="shared" si="13"/>
        <v>-2.4590379508592016E-9</v>
      </c>
      <c r="AA40" s="30">
        <f t="shared" si="14"/>
        <v>-3.1709174197148513E-18</v>
      </c>
      <c r="AB40" s="30">
        <f t="shared" si="15"/>
        <v>4.2444986571009748E-8</v>
      </c>
    </row>
    <row r="41" spans="1:28" x14ac:dyDescent="0.3">
      <c r="A41" s="39">
        <v>118.02083333333576</v>
      </c>
      <c r="B41">
        <v>36.700000000000003</v>
      </c>
      <c r="C41">
        <v>7.36</v>
      </c>
      <c r="D41" s="39">
        <v>21.1</v>
      </c>
      <c r="E41" s="39"/>
      <c r="F41" s="39"/>
      <c r="G41" s="39">
        <v>118</v>
      </c>
      <c r="H41" s="40">
        <f t="shared" si="0"/>
        <v>0.36700000000000005</v>
      </c>
      <c r="I41" s="41">
        <f t="shared" si="1"/>
        <v>7.36</v>
      </c>
      <c r="J41" s="39">
        <f t="shared" si="24"/>
        <v>798.22558173073264</v>
      </c>
      <c r="K41">
        <v>0.36299999999999999</v>
      </c>
      <c r="L41">
        <v>7.33</v>
      </c>
      <c r="M41" s="29">
        <f t="shared" si="2"/>
        <v>5.7016112980766621E-2</v>
      </c>
      <c r="N41" s="54">
        <v>0.36699999999999999</v>
      </c>
      <c r="O41" s="54">
        <v>7.36</v>
      </c>
      <c r="P41" s="55">
        <f t="shared" si="3"/>
        <v>7.3523973189111267</v>
      </c>
      <c r="Q41" s="55">
        <f t="shared" si="4"/>
        <v>7.368868745133895</v>
      </c>
      <c r="R41" s="41">
        <f t="shared" si="5"/>
        <v>7.3668690464867161</v>
      </c>
      <c r="S41" s="30">
        <f t="shared" si="6"/>
        <v>2.2021566415337261E-3</v>
      </c>
      <c r="T41" s="30">
        <f t="shared" si="7"/>
        <v>5.9218269622300347E-2</v>
      </c>
      <c r="U41" s="30">
        <f t="shared" si="8"/>
        <v>-2.4585785768151403E-9</v>
      </c>
      <c r="V41" s="30">
        <f t="shared" si="9"/>
        <v>-3.1709174197148513E-18</v>
      </c>
      <c r="W41" s="30">
        <f t="shared" si="10"/>
        <v>4.2769212608663078E-8</v>
      </c>
      <c r="X41" s="30">
        <f t="shared" si="11"/>
        <v>1.9303372548397247E-3</v>
      </c>
      <c r="Y41" s="30">
        <f t="shared" si="12"/>
        <v>5.8946450235606344E-2</v>
      </c>
      <c r="Z41" s="30">
        <f t="shared" si="13"/>
        <v>-2.4589287480181901E-9</v>
      </c>
      <c r="AA41" s="30">
        <f t="shared" si="14"/>
        <v>-3.1709174197148513E-18</v>
      </c>
      <c r="AB41" s="30">
        <f t="shared" si="15"/>
        <v>4.2966596510312695E-8</v>
      </c>
    </row>
    <row r="42" spans="1:28" x14ac:dyDescent="0.3">
      <c r="A42" s="39">
        <v>119.01736111110949</v>
      </c>
      <c r="B42">
        <v>37.4</v>
      </c>
      <c r="C42">
        <v>7.31</v>
      </c>
      <c r="D42" s="39"/>
      <c r="E42" s="39">
        <v>778.86809411764705</v>
      </c>
      <c r="F42" s="39">
        <v>794.25609693053309</v>
      </c>
      <c r="G42" s="39">
        <v>119</v>
      </c>
      <c r="H42" s="40">
        <f t="shared" si="0"/>
        <v>0.374</v>
      </c>
      <c r="I42" s="41">
        <f t="shared" si="1"/>
        <v>7.31</v>
      </c>
      <c r="J42" s="42">
        <f>AVERAGE(E42:F42)</f>
        <v>786.56209552409007</v>
      </c>
      <c r="K42">
        <v>0.39300000000000002</v>
      </c>
      <c r="L42">
        <v>7.29</v>
      </c>
      <c r="M42" s="29">
        <f t="shared" si="2"/>
        <v>5.6183006823149292E-2</v>
      </c>
      <c r="N42" s="54">
        <v>0.374</v>
      </c>
      <c r="O42" s="54">
        <v>7.31</v>
      </c>
      <c r="P42" s="55">
        <f t="shared" si="3"/>
        <v>7.3381931667236646</v>
      </c>
      <c r="Q42" s="55">
        <f t="shared" si="4"/>
        <v>7.3566550463610154</v>
      </c>
      <c r="R42" s="41">
        <f t="shared" si="5"/>
        <v>7.3543787324110097</v>
      </c>
      <c r="S42" s="30">
        <f t="shared" si="6"/>
        <v>2.4379384970758681E-3</v>
      </c>
      <c r="T42" s="30">
        <f t="shared" si="7"/>
        <v>5.862094532022516E-2</v>
      </c>
      <c r="U42" s="30">
        <f t="shared" si="8"/>
        <v>-2.5052228105880821E-9</v>
      </c>
      <c r="V42" s="30">
        <f t="shared" si="9"/>
        <v>-3.2313981334423824E-18</v>
      </c>
      <c r="W42" s="30">
        <f t="shared" si="10"/>
        <v>4.3989087548449415E-8</v>
      </c>
      <c r="X42" s="30">
        <f t="shared" si="11"/>
        <v>2.1317226718026261E-3</v>
      </c>
      <c r="Y42" s="30">
        <f t="shared" si="12"/>
        <v>5.8314729494951915E-2</v>
      </c>
      <c r="Z42" s="30">
        <f t="shared" si="13"/>
        <v>-2.5056172929877119E-9</v>
      </c>
      <c r="AA42" s="30">
        <f t="shared" si="14"/>
        <v>-3.2313981334423824E-18</v>
      </c>
      <c r="AB42" s="30">
        <f t="shared" si="15"/>
        <v>4.4220257539580913E-8</v>
      </c>
    </row>
    <row r="43" spans="1:28" x14ac:dyDescent="0.3">
      <c r="A43" s="39">
        <v>120.0270833333343</v>
      </c>
      <c r="B43">
        <v>36.799999999999997</v>
      </c>
      <c r="C43">
        <v>7.35</v>
      </c>
      <c r="D43" s="39">
        <v>6.5</v>
      </c>
      <c r="E43" s="39"/>
      <c r="F43" s="39"/>
      <c r="G43" s="39">
        <v>120</v>
      </c>
      <c r="H43" s="40">
        <f t="shared" si="0"/>
        <v>0.36799999999999999</v>
      </c>
      <c r="I43" s="41">
        <f t="shared" si="1"/>
        <v>7.35</v>
      </c>
      <c r="J43" s="39">
        <f>$J$42+($J$48-$J$42)*(G43-$G$42)/($G$48-$G$42)</f>
        <v>771.11393005170271</v>
      </c>
      <c r="K43">
        <v>0.371</v>
      </c>
      <c r="L43">
        <v>7.3</v>
      </c>
      <c r="M43" s="29">
        <f t="shared" si="2"/>
        <v>5.5079566432264478E-2</v>
      </c>
      <c r="N43" s="54">
        <v>0.36799999999999999</v>
      </c>
      <c r="O43" s="54">
        <v>7.35</v>
      </c>
      <c r="P43" s="55">
        <f t="shared" si="3"/>
        <v>7.3366446861944343</v>
      </c>
      <c r="Q43" s="55">
        <f t="shared" si="4"/>
        <v>7.355663164792535</v>
      </c>
      <c r="R43" s="41">
        <f t="shared" si="5"/>
        <v>7.353272900079971</v>
      </c>
      <c r="S43" s="30">
        <f t="shared" si="6"/>
        <v>2.4637143466859409E-3</v>
      </c>
      <c r="T43" s="30">
        <f t="shared" si="7"/>
        <v>5.754328077895042E-2</v>
      </c>
      <c r="U43" s="30">
        <f t="shared" si="8"/>
        <v>-2.4649484794533992E-9</v>
      </c>
      <c r="V43" s="30">
        <f t="shared" si="9"/>
        <v>-3.179557521675927E-18</v>
      </c>
      <c r="W43" s="30">
        <f t="shared" si="10"/>
        <v>4.4089668675470712E-8</v>
      </c>
      <c r="X43" s="30">
        <f t="shared" si="11"/>
        <v>2.1481206307004223E-3</v>
      </c>
      <c r="Y43" s="30">
        <f t="shared" si="12"/>
        <v>5.7227687062964896E-2</v>
      </c>
      <c r="Z43" s="30">
        <f t="shared" si="13"/>
        <v>-2.4653550429165347E-9</v>
      </c>
      <c r="AA43" s="30">
        <f t="shared" si="14"/>
        <v>-3.179557521675927E-18</v>
      </c>
      <c r="AB43" s="30">
        <f t="shared" si="15"/>
        <v>4.4332997862120496E-8</v>
      </c>
    </row>
    <row r="44" spans="1:28" x14ac:dyDescent="0.3">
      <c r="A44" s="39">
        <v>121.0090277777781</v>
      </c>
      <c r="B44">
        <v>37.299999999999997</v>
      </c>
      <c r="C44">
        <v>7.3</v>
      </c>
      <c r="D44" s="39"/>
      <c r="E44" s="39"/>
      <c r="F44" s="39"/>
      <c r="G44" s="39">
        <v>121</v>
      </c>
      <c r="H44" s="40">
        <f t="shared" si="0"/>
        <v>0.373</v>
      </c>
      <c r="I44" s="41">
        <f t="shared" si="1"/>
        <v>7.3</v>
      </c>
      <c r="J44" s="39">
        <f t="shared" ref="J44:J47" si="25">$J$42+($J$48-$J$42)*(G44-$G$42)/($G$48-$G$42)</f>
        <v>755.66576457931535</v>
      </c>
      <c r="K44">
        <v>0.36399999999999999</v>
      </c>
      <c r="L44">
        <v>7.25</v>
      </c>
      <c r="M44" s="29">
        <f t="shared" si="2"/>
        <v>5.397612604137967E-2</v>
      </c>
      <c r="N44" s="54">
        <v>0.373</v>
      </c>
      <c r="O44" s="54">
        <v>7.3</v>
      </c>
      <c r="P44" s="55">
        <f t="shared" si="3"/>
        <v>7.3223769024505305</v>
      </c>
      <c r="Q44" s="55">
        <f t="shared" si="4"/>
        <v>7.3436044758933186</v>
      </c>
      <c r="R44" s="41">
        <f t="shared" si="5"/>
        <v>7.340882541381144</v>
      </c>
      <c r="S44" s="30">
        <f t="shared" si="6"/>
        <v>2.7018325407987516E-3</v>
      </c>
      <c r="T44" s="30">
        <f t="shared" si="7"/>
        <v>5.6677958582178424E-2</v>
      </c>
      <c r="U44" s="30">
        <f t="shared" si="8"/>
        <v>-2.4981759949698991E-9</v>
      </c>
      <c r="V44" s="30">
        <f t="shared" si="9"/>
        <v>-3.2227580314813071E-18</v>
      </c>
      <c r="W44" s="30">
        <f t="shared" si="10"/>
        <v>4.5331023425029402E-8</v>
      </c>
      <c r="X44" s="30">
        <f t="shared" si="11"/>
        <v>2.3479710616067582E-3</v>
      </c>
      <c r="Y44" s="30">
        <f t="shared" si="12"/>
        <v>5.6324097102986428E-2</v>
      </c>
      <c r="Z44" s="30">
        <f t="shared" si="13"/>
        <v>-2.4986318568618295E-9</v>
      </c>
      <c r="AA44" s="30">
        <f t="shared" si="14"/>
        <v>-3.2227580314813071E-18</v>
      </c>
      <c r="AB44" s="30">
        <f t="shared" si="15"/>
        <v>4.5616027167603404E-8</v>
      </c>
    </row>
    <row r="45" spans="1:28" x14ac:dyDescent="0.3">
      <c r="A45" s="39">
        <v>122.05555555555475</v>
      </c>
      <c r="B45">
        <v>37.799999999999997</v>
      </c>
      <c r="C45">
        <v>7.26</v>
      </c>
      <c r="D45" s="39"/>
      <c r="E45" s="39"/>
      <c r="F45" s="39"/>
      <c r="G45" s="39">
        <v>122</v>
      </c>
      <c r="H45" s="40">
        <f t="shared" si="0"/>
        <v>0.37799999999999995</v>
      </c>
      <c r="I45" s="41">
        <f t="shared" si="1"/>
        <v>7.26</v>
      </c>
      <c r="J45" s="39">
        <f t="shared" si="25"/>
        <v>740.21759910692799</v>
      </c>
      <c r="K45">
        <v>0.377</v>
      </c>
      <c r="L45">
        <v>7.29</v>
      </c>
      <c r="M45" s="29">
        <f t="shared" si="2"/>
        <v>5.2872685650494855E-2</v>
      </c>
      <c r="N45" s="54">
        <v>0.378</v>
      </c>
      <c r="O45" s="54">
        <v>7.26</v>
      </c>
      <c r="P45" s="55">
        <f t="shared" si="3"/>
        <v>7.3079964727608457</v>
      </c>
      <c r="Q45" s="55">
        <f t="shared" si="4"/>
        <v>7.3315360971172643</v>
      </c>
      <c r="R45" s="41">
        <f t="shared" si="5"/>
        <v>7.3284572524719946</v>
      </c>
      <c r="S45" s="30">
        <f t="shared" si="6"/>
        <v>2.9428724150620494E-3</v>
      </c>
      <c r="T45" s="30">
        <f t="shared" si="7"/>
        <v>5.5815558065556901E-2</v>
      </c>
      <c r="U45" s="30">
        <f t="shared" si="8"/>
        <v>-2.5313997466332546E-9</v>
      </c>
      <c r="V45" s="30">
        <f t="shared" si="9"/>
        <v>-3.2659585412866864E-18</v>
      </c>
      <c r="W45" s="30">
        <f t="shared" si="10"/>
        <v>4.6608368706131228E-8</v>
      </c>
      <c r="X45" s="30">
        <f t="shared" si="11"/>
        <v>2.5488467088476438E-3</v>
      </c>
      <c r="Y45" s="30">
        <f t="shared" si="12"/>
        <v>5.5421532359342496E-2</v>
      </c>
      <c r="Z45" s="30">
        <f t="shared" si="13"/>
        <v>-2.5319073500726407E-9</v>
      </c>
      <c r="AA45" s="30">
        <f t="shared" si="14"/>
        <v>-3.2659585412866864E-18</v>
      </c>
      <c r="AB45" s="30">
        <f t="shared" si="15"/>
        <v>4.6939963496532534E-8</v>
      </c>
    </row>
    <row r="46" spans="1:28" x14ac:dyDescent="0.3">
      <c r="A46" s="39">
        <v>123.03472222221899</v>
      </c>
      <c r="B46">
        <v>37.700000000000003</v>
      </c>
      <c r="C46">
        <v>7.27</v>
      </c>
      <c r="D46" s="39"/>
      <c r="E46" s="39"/>
      <c r="F46" s="39"/>
      <c r="G46" s="39">
        <v>123</v>
      </c>
      <c r="H46" s="40">
        <f t="shared" si="0"/>
        <v>0.377</v>
      </c>
      <c r="I46" s="41">
        <f t="shared" si="1"/>
        <v>7.27</v>
      </c>
      <c r="J46" s="39">
        <f t="shared" si="25"/>
        <v>724.76943363454075</v>
      </c>
      <c r="K46">
        <v>0.374</v>
      </c>
      <c r="L46">
        <v>7.29</v>
      </c>
      <c r="M46" s="29">
        <f t="shared" si="2"/>
        <v>5.1769245259610054E-2</v>
      </c>
      <c r="N46" s="54">
        <v>0.377</v>
      </c>
      <c r="O46" s="54">
        <v>7.27</v>
      </c>
      <c r="P46" s="55">
        <f t="shared" si="3"/>
        <v>7.3001849486420367</v>
      </c>
      <c r="Q46" s="55">
        <f t="shared" si="4"/>
        <v>7.3252540428390169</v>
      </c>
      <c r="R46" s="41">
        <f t="shared" si="5"/>
        <v>7.3219093673363682</v>
      </c>
      <c r="S46" s="30">
        <f t="shared" si="6"/>
        <v>3.0742002804384954E-3</v>
      </c>
      <c r="T46" s="30">
        <f t="shared" si="7"/>
        <v>5.4843445540048552E-2</v>
      </c>
      <c r="U46" s="30">
        <f t="shared" si="8"/>
        <v>-2.5245237093348952E-9</v>
      </c>
      <c r="V46" s="30">
        <f t="shared" si="9"/>
        <v>-3.2573184393256103E-18</v>
      </c>
      <c r="W46" s="30">
        <f t="shared" si="10"/>
        <v>4.7287456758049362E-8</v>
      </c>
      <c r="X46" s="30">
        <f t="shared" si="11"/>
        <v>2.6537284821253823E-3</v>
      </c>
      <c r="Y46" s="30">
        <f t="shared" si="12"/>
        <v>5.4422973741735436E-2</v>
      </c>
      <c r="Z46" s="30">
        <f t="shared" si="13"/>
        <v>-2.5250653819405719E-9</v>
      </c>
      <c r="AA46" s="30">
        <f t="shared" si="14"/>
        <v>-3.2573184393256103E-18</v>
      </c>
      <c r="AB46" s="30">
        <f t="shared" si="15"/>
        <v>4.7653042328713499E-8</v>
      </c>
    </row>
    <row r="47" spans="1:28" x14ac:dyDescent="0.3">
      <c r="A47" s="39">
        <v>124.03472222221899</v>
      </c>
      <c r="B47">
        <v>38.700000000000003</v>
      </c>
      <c r="C47">
        <v>7.31</v>
      </c>
      <c r="D47" s="39"/>
      <c r="E47" s="39"/>
      <c r="F47" s="39"/>
      <c r="G47" s="39">
        <v>124</v>
      </c>
      <c r="H47" s="40">
        <f t="shared" si="0"/>
        <v>0.38700000000000001</v>
      </c>
      <c r="I47" s="41">
        <f t="shared" si="1"/>
        <v>7.31</v>
      </c>
      <c r="J47" s="39">
        <f t="shared" si="25"/>
        <v>709.32126816215339</v>
      </c>
      <c r="K47">
        <v>0.39200000000000002</v>
      </c>
      <c r="L47">
        <v>7.29</v>
      </c>
      <c r="M47" s="29">
        <f t="shared" si="2"/>
        <v>5.0665804868725239E-2</v>
      </c>
      <c r="N47" s="54">
        <v>0.38700000000000001</v>
      </c>
      <c r="O47" s="54">
        <v>7.31</v>
      </c>
      <c r="P47" s="55">
        <f t="shared" si="3"/>
        <v>7.2799542850197989</v>
      </c>
      <c r="Q47" s="55">
        <f t="shared" si="4"/>
        <v>7.308302769821684</v>
      </c>
      <c r="R47" s="41">
        <f t="shared" si="5"/>
        <v>7.3044471962838493</v>
      </c>
      <c r="S47" s="30">
        <f t="shared" si="6"/>
        <v>3.4154357143094424E-3</v>
      </c>
      <c r="T47" s="30">
        <f t="shared" si="7"/>
        <v>5.4081240583034679E-2</v>
      </c>
      <c r="U47" s="30">
        <f t="shared" si="8"/>
        <v>-2.5911526552868204E-9</v>
      </c>
      <c r="V47" s="30">
        <f t="shared" si="9"/>
        <v>-3.3437194589363697E-18</v>
      </c>
      <c r="W47" s="30">
        <f t="shared" si="10"/>
        <v>4.9169662824964478E-8</v>
      </c>
      <c r="X47" s="30">
        <f t="shared" si="11"/>
        <v>2.9377283272774054E-3</v>
      </c>
      <c r="Y47" s="30">
        <f t="shared" si="12"/>
        <v>5.3603533196002646E-2</v>
      </c>
      <c r="Z47" s="30">
        <f t="shared" si="13"/>
        <v>-2.5917680616140048E-9</v>
      </c>
      <c r="AA47" s="30">
        <f t="shared" si="14"/>
        <v>-3.3437194589363697E-18</v>
      </c>
      <c r="AB47" s="30">
        <f t="shared" si="15"/>
        <v>4.960812397915349E-8</v>
      </c>
    </row>
    <row r="48" spans="1:28" x14ac:dyDescent="0.3">
      <c r="A48" s="39">
        <v>125.02152777777519</v>
      </c>
      <c r="B48">
        <v>37.6</v>
      </c>
      <c r="C48">
        <v>7.3</v>
      </c>
      <c r="D48" s="39">
        <v>18.899999999999999</v>
      </c>
      <c r="E48" s="39">
        <v>682.50312522686033</v>
      </c>
      <c r="F48" s="39">
        <v>705.24308015267184</v>
      </c>
      <c r="G48" s="39">
        <v>125</v>
      </c>
      <c r="H48" s="40">
        <f t="shared" si="0"/>
        <v>0.376</v>
      </c>
      <c r="I48" s="41">
        <f t="shared" si="1"/>
        <v>7.3</v>
      </c>
      <c r="J48" s="42">
        <f>AVERAGE(E48:F48)</f>
        <v>693.87310268976603</v>
      </c>
      <c r="K48">
        <v>0.38800000000000001</v>
      </c>
      <c r="L48">
        <v>7.28</v>
      </c>
      <c r="M48" s="29">
        <f t="shared" si="2"/>
        <v>4.9562364477840425E-2</v>
      </c>
      <c r="N48" s="54">
        <v>0.376</v>
      </c>
      <c r="O48" s="54">
        <v>7.3</v>
      </c>
      <c r="P48" s="55">
        <f t="shared" si="3"/>
        <v>7.2828449992396465</v>
      </c>
      <c r="Q48" s="55">
        <f t="shared" si="4"/>
        <v>7.3114034145411848</v>
      </c>
      <c r="R48" s="41">
        <f t="shared" si="5"/>
        <v>7.3074369604233622</v>
      </c>
      <c r="S48" s="30">
        <f t="shared" si="6"/>
        <v>3.3665878485311333E-3</v>
      </c>
      <c r="T48" s="30">
        <f t="shared" si="7"/>
        <v>5.2928952326371556E-2</v>
      </c>
      <c r="U48" s="30">
        <f t="shared" si="8"/>
        <v>-2.5174401869467161E-9</v>
      </c>
      <c r="V48" s="30">
        <f t="shared" si="9"/>
        <v>-3.2486783373645346E-18</v>
      </c>
      <c r="W48" s="30">
        <f t="shared" si="10"/>
        <v>4.8819866272112054E-8</v>
      </c>
      <c r="X48" s="30">
        <f t="shared" si="11"/>
        <v>2.885678516210655E-3</v>
      </c>
      <c r="Y48" s="30">
        <f t="shared" si="12"/>
        <v>5.2448042994051078E-2</v>
      </c>
      <c r="Z48" s="30">
        <f t="shared" si="13"/>
        <v>-2.5180597181784832E-9</v>
      </c>
      <c r="AA48" s="30">
        <f t="shared" si="14"/>
        <v>-3.2486783373645346E-18</v>
      </c>
      <c r="AB48" s="30">
        <f t="shared" si="15"/>
        <v>4.9267785231531515E-8</v>
      </c>
    </row>
    <row r="49" spans="1:28" x14ac:dyDescent="0.3">
      <c r="A49" s="39">
        <v>126.01944444444234</v>
      </c>
      <c r="B49">
        <v>37.9</v>
      </c>
      <c r="C49">
        <v>7.29</v>
      </c>
      <c r="D49" s="39"/>
      <c r="E49" s="39"/>
      <c r="F49" s="39"/>
      <c r="G49" s="39">
        <v>126</v>
      </c>
      <c r="H49" s="40">
        <f t="shared" si="0"/>
        <v>0.379</v>
      </c>
      <c r="I49" s="41">
        <f t="shared" si="1"/>
        <v>7.29</v>
      </c>
      <c r="J49" s="39">
        <f>$J$48+($J$56-$J$48)*(G49-$G$48)/($G$56-$G$48)</f>
        <v>697.38011358737219</v>
      </c>
      <c r="K49">
        <v>0.378</v>
      </c>
      <c r="L49">
        <v>7.28</v>
      </c>
      <c r="M49" s="29">
        <f t="shared" si="2"/>
        <v>4.9812865256240867E-2</v>
      </c>
      <c r="N49" s="54">
        <v>0.379</v>
      </c>
      <c r="O49" s="54">
        <v>7.29</v>
      </c>
      <c r="P49" s="55">
        <f t="shared" si="3"/>
        <v>7.2816128105290323</v>
      </c>
      <c r="Q49" s="55">
        <f t="shared" si="4"/>
        <v>7.3102021952498957</v>
      </c>
      <c r="R49" s="41">
        <f t="shared" si="5"/>
        <v>7.306250643294554</v>
      </c>
      <c r="S49" s="30">
        <f t="shared" si="6"/>
        <v>3.3874062465260439E-3</v>
      </c>
      <c r="T49" s="30">
        <f t="shared" si="7"/>
        <v>5.3200271502766912E-2</v>
      </c>
      <c r="U49" s="30">
        <f t="shared" si="8"/>
        <v>-2.5375339303588218E-9</v>
      </c>
      <c r="V49" s="30">
        <f t="shared" si="9"/>
        <v>-3.2745986432477625E-18</v>
      </c>
      <c r="W49" s="30">
        <f t="shared" si="10"/>
        <v>4.895508452507191E-8</v>
      </c>
      <c r="X49" s="30">
        <f t="shared" si="11"/>
        <v>2.9058379361848147E-3</v>
      </c>
      <c r="Y49" s="30">
        <f t="shared" si="12"/>
        <v>5.2718703192425678E-2</v>
      </c>
      <c r="Z49" s="30">
        <f t="shared" si="13"/>
        <v>-2.5381543105187286E-9</v>
      </c>
      <c r="AA49" s="30">
        <f t="shared" si="14"/>
        <v>-3.2745986432477625E-18</v>
      </c>
      <c r="AB49" s="30">
        <f t="shared" si="15"/>
        <v>4.9402548899477975E-8</v>
      </c>
    </row>
    <row r="50" spans="1:28" x14ac:dyDescent="0.3">
      <c r="A50" s="39">
        <v>127.0222222222219</v>
      </c>
      <c r="B50">
        <v>37.1</v>
      </c>
      <c r="C50">
        <v>7.24</v>
      </c>
      <c r="D50" s="39">
        <v>54.7</v>
      </c>
      <c r="E50" s="39"/>
      <c r="F50" s="39"/>
      <c r="G50" s="39">
        <v>127</v>
      </c>
      <c r="H50" s="40">
        <f t="shared" si="0"/>
        <v>0.371</v>
      </c>
      <c r="I50" s="41">
        <f t="shared" si="1"/>
        <v>7.24</v>
      </c>
      <c r="J50" s="39">
        <f t="shared" ref="J50:J55" si="26">$J$48+($J$56-$J$48)*(G50-$G$48)/($G$56-$G$48)</f>
        <v>700.88712448497836</v>
      </c>
      <c r="K50">
        <v>0.36499999999999999</v>
      </c>
      <c r="L50">
        <v>7.24</v>
      </c>
      <c r="M50" s="29">
        <f t="shared" si="2"/>
        <v>5.0063366034641309E-2</v>
      </c>
      <c r="N50" s="54">
        <v>0.371</v>
      </c>
      <c r="O50" s="54">
        <v>7.24</v>
      </c>
      <c r="P50" s="55">
        <f t="shared" si="3"/>
        <v>7.2927845977072003</v>
      </c>
      <c r="Q50" s="55">
        <f t="shared" si="4"/>
        <v>7.31970061759539</v>
      </c>
      <c r="R50" s="41">
        <f t="shared" si="5"/>
        <v>7.3159950473444519</v>
      </c>
      <c r="S50" s="30">
        <f t="shared" si="6"/>
        <v>3.1988473830555021E-3</v>
      </c>
      <c r="T50" s="30">
        <f t="shared" si="7"/>
        <v>5.326221341769681E-2</v>
      </c>
      <c r="U50" s="30">
        <f t="shared" si="8"/>
        <v>-2.4841220073528508E-9</v>
      </c>
      <c r="V50" s="30">
        <f t="shared" si="9"/>
        <v>-3.2054778275591549E-18</v>
      </c>
      <c r="W50" s="30">
        <f t="shared" si="10"/>
        <v>4.789601513843865E-8</v>
      </c>
      <c r="X50" s="30">
        <f t="shared" si="11"/>
        <v>2.7466160357687672E-3</v>
      </c>
      <c r="Y50" s="30">
        <f t="shared" si="12"/>
        <v>5.2809982070410079E-2</v>
      </c>
      <c r="Z50" s="30">
        <f t="shared" si="13"/>
        <v>-2.4847045941832545E-9</v>
      </c>
      <c r="AA50" s="30">
        <f t="shared" si="14"/>
        <v>-3.2054778275591549E-18</v>
      </c>
      <c r="AB50" s="30">
        <f t="shared" si="15"/>
        <v>4.8306431083069022E-8</v>
      </c>
    </row>
    <row r="51" spans="1:28" x14ac:dyDescent="0.3">
      <c r="A51" s="39">
        <v>128.02291666666861</v>
      </c>
      <c r="B51">
        <v>38.5</v>
      </c>
      <c r="C51">
        <v>7.18</v>
      </c>
      <c r="D51" s="39"/>
      <c r="E51" s="39"/>
      <c r="F51" s="39"/>
      <c r="G51" s="39">
        <v>128</v>
      </c>
      <c r="H51" s="40">
        <f t="shared" si="0"/>
        <v>0.38500000000000001</v>
      </c>
      <c r="I51" s="41">
        <f t="shared" si="1"/>
        <v>7.18</v>
      </c>
      <c r="J51" s="39">
        <f t="shared" si="26"/>
        <v>704.39413538258441</v>
      </c>
      <c r="K51">
        <v>0.377</v>
      </c>
      <c r="L51">
        <v>7.23</v>
      </c>
      <c r="M51" s="29">
        <f t="shared" si="2"/>
        <v>5.0313866813041744E-2</v>
      </c>
      <c r="N51" s="54">
        <v>0.38500000000000001</v>
      </c>
      <c r="O51" s="54">
        <v>7.18</v>
      </c>
      <c r="P51" s="55">
        <f t="shared" si="3"/>
        <v>7.2791954340791243</v>
      </c>
      <c r="Q51" s="55">
        <f t="shared" si="4"/>
        <v>7.3078395239389735</v>
      </c>
      <c r="R51" s="41">
        <f t="shared" si="5"/>
        <v>7.3039183366840632</v>
      </c>
      <c r="S51" s="30">
        <f t="shared" si="6"/>
        <v>3.4282634507050241E-3</v>
      </c>
      <c r="T51" s="30">
        <f t="shared" si="7"/>
        <v>5.3742130263746767E-2</v>
      </c>
      <c r="U51" s="30">
        <f t="shared" si="8"/>
        <v>-2.5777224214918332E-9</v>
      </c>
      <c r="V51" s="30">
        <f t="shared" si="9"/>
        <v>-3.3264392550142175E-18</v>
      </c>
      <c r="W51" s="30">
        <f t="shared" si="10"/>
        <v>4.9222138269999316E-8</v>
      </c>
      <c r="X51" s="30">
        <f t="shared" si="11"/>
        <v>2.9455084445636341E-3</v>
      </c>
      <c r="Y51" s="30">
        <f t="shared" si="12"/>
        <v>5.3259375257605379E-2</v>
      </c>
      <c r="Z51" s="30">
        <f t="shared" si="13"/>
        <v>-2.5783443304120725E-9</v>
      </c>
      <c r="AA51" s="30">
        <f t="shared" si="14"/>
        <v>-3.3264392550142175E-18</v>
      </c>
      <c r="AB51" s="30">
        <f t="shared" si="15"/>
        <v>4.9668570782831094E-8</v>
      </c>
    </row>
    <row r="52" spans="1:28" x14ac:dyDescent="0.3">
      <c r="A52" s="39">
        <v>129.03472222221899</v>
      </c>
      <c r="B52">
        <v>37.9</v>
      </c>
      <c r="C52">
        <v>7.22</v>
      </c>
      <c r="D52" s="39">
        <v>6.7</v>
      </c>
      <c r="E52" s="39"/>
      <c r="F52" s="39"/>
      <c r="G52" s="39">
        <v>129</v>
      </c>
      <c r="H52" s="40">
        <f t="shared" si="0"/>
        <v>0.379</v>
      </c>
      <c r="I52" s="41">
        <f t="shared" si="1"/>
        <v>7.22</v>
      </c>
      <c r="J52" s="39">
        <f t="shared" si="26"/>
        <v>707.90114628019057</v>
      </c>
      <c r="K52">
        <v>0.377</v>
      </c>
      <c r="L52">
        <v>7.22</v>
      </c>
      <c r="M52" s="29">
        <f t="shared" si="2"/>
        <v>5.0564367591442179E-2</v>
      </c>
      <c r="N52" s="54">
        <v>0.379</v>
      </c>
      <c r="O52" s="54">
        <v>7.22</v>
      </c>
      <c r="P52" s="55">
        <f t="shared" si="3"/>
        <v>7.2879620981682693</v>
      </c>
      <c r="Q52" s="55">
        <f t="shared" si="4"/>
        <v>7.3152760579690055</v>
      </c>
      <c r="R52" s="41">
        <f t="shared" si="5"/>
        <v>7.3115519751585794</v>
      </c>
      <c r="S52" s="30">
        <f t="shared" si="6"/>
        <v>3.2801876148533986E-3</v>
      </c>
      <c r="T52" s="30">
        <f t="shared" si="7"/>
        <v>5.384455520629558E-2</v>
      </c>
      <c r="U52" s="30">
        <f t="shared" si="8"/>
        <v>-2.5376720547130073E-9</v>
      </c>
      <c r="V52" s="30">
        <f t="shared" si="9"/>
        <v>-3.2745986432477625E-18</v>
      </c>
      <c r="W52" s="30">
        <f t="shared" si="10"/>
        <v>4.8386470268196801E-8</v>
      </c>
      <c r="X52" s="30">
        <f t="shared" si="11"/>
        <v>2.8207315339261979E-3</v>
      </c>
      <c r="Y52" s="30">
        <f t="shared" si="12"/>
        <v>5.3385099125368374E-2</v>
      </c>
      <c r="Z52" s="30">
        <f t="shared" si="13"/>
        <v>-2.5382639488032842E-9</v>
      </c>
      <c r="AA52" s="30">
        <f t="shared" si="14"/>
        <v>-3.2745986432477625E-18</v>
      </c>
      <c r="AB52" s="30">
        <f t="shared" si="15"/>
        <v>4.8803169147376753E-8</v>
      </c>
    </row>
    <row r="53" spans="1:28" x14ac:dyDescent="0.3">
      <c r="A53" s="39">
        <v>130.02777777778101</v>
      </c>
      <c r="B53">
        <v>38.700000000000003</v>
      </c>
      <c r="C53">
        <v>7.29</v>
      </c>
      <c r="D53" s="39"/>
      <c r="E53" s="39"/>
      <c r="F53" s="39"/>
      <c r="G53" s="39">
        <v>130</v>
      </c>
      <c r="H53" s="40">
        <f t="shared" si="0"/>
        <v>0.38700000000000001</v>
      </c>
      <c r="I53" s="41">
        <f t="shared" si="1"/>
        <v>7.29</v>
      </c>
      <c r="J53" s="39">
        <f t="shared" si="26"/>
        <v>711.40815717779674</v>
      </c>
      <c r="K53">
        <v>0.38</v>
      </c>
      <c r="L53">
        <v>7.24</v>
      </c>
      <c r="M53" s="29">
        <f t="shared" si="2"/>
        <v>5.0814868369842621E-2</v>
      </c>
      <c r="N53" s="54">
        <v>0.38700000000000001</v>
      </c>
      <c r="O53" s="54">
        <v>7.29</v>
      </c>
      <c r="P53" s="55">
        <f t="shared" si="3"/>
        <v>7.2812002529060011</v>
      </c>
      <c r="Q53" s="55">
        <f t="shared" si="4"/>
        <v>7.3092995421688949</v>
      </c>
      <c r="R53" s="41">
        <f t="shared" si="5"/>
        <v>7.3054880437825123</v>
      </c>
      <c r="S53" s="30">
        <f t="shared" si="6"/>
        <v>3.3943777243671679E-3</v>
      </c>
      <c r="T53" s="30">
        <f t="shared" si="7"/>
        <v>5.4209246094209788E-2</v>
      </c>
      <c r="U53" s="30">
        <f t="shared" si="8"/>
        <v>-2.5911797832329229E-9</v>
      </c>
      <c r="V53" s="30">
        <f t="shared" si="9"/>
        <v>-3.3437194589363697E-18</v>
      </c>
      <c r="W53" s="30">
        <f t="shared" si="10"/>
        <v>4.9056940325737698E-8</v>
      </c>
      <c r="X53" s="30">
        <f t="shared" si="11"/>
        <v>2.9209909980550579E-3</v>
      </c>
      <c r="Y53" s="30">
        <f t="shared" si="12"/>
        <v>5.3735859367897681E-2</v>
      </c>
      <c r="Z53" s="30">
        <f t="shared" si="13"/>
        <v>-2.5917896234708719E-9</v>
      </c>
      <c r="AA53" s="30">
        <f t="shared" si="14"/>
        <v>-3.3437194589363697E-18</v>
      </c>
      <c r="AB53" s="30">
        <f t="shared" si="15"/>
        <v>4.9489373526029176E-8</v>
      </c>
    </row>
    <row r="54" spans="1:28" x14ac:dyDescent="0.3">
      <c r="A54" s="39">
        <v>131.02777777778101</v>
      </c>
      <c r="B54">
        <v>39.299999999999997</v>
      </c>
      <c r="C54">
        <v>7.26</v>
      </c>
      <c r="D54" s="39"/>
      <c r="E54" s="39"/>
      <c r="F54" s="39"/>
      <c r="G54" s="39">
        <v>131</v>
      </c>
      <c r="H54" s="40">
        <f t="shared" si="0"/>
        <v>0.39299999999999996</v>
      </c>
      <c r="I54" s="41">
        <f t="shared" si="1"/>
        <v>7.26</v>
      </c>
      <c r="J54" s="39">
        <f t="shared" si="26"/>
        <v>714.91516807540279</v>
      </c>
      <c r="K54">
        <v>0.36599999999999999</v>
      </c>
      <c r="L54">
        <v>7.23</v>
      </c>
      <c r="M54" s="29">
        <f t="shared" si="2"/>
        <v>5.1065369148243056E-2</v>
      </c>
      <c r="N54" s="54">
        <v>0.39300000000000002</v>
      </c>
      <c r="O54" s="54">
        <v>7.26</v>
      </c>
      <c r="P54" s="55">
        <f t="shared" si="3"/>
        <v>7.2767604679662297</v>
      </c>
      <c r="Q54" s="55">
        <f t="shared" si="4"/>
        <v>7.3053244409856957</v>
      </c>
      <c r="R54" s="41">
        <f t="shared" si="5"/>
        <v>7.3014692390686893</v>
      </c>
      <c r="S54" s="30">
        <f t="shared" si="6"/>
        <v>3.469436854441029E-3</v>
      </c>
      <c r="T54" s="30">
        <f t="shared" si="7"/>
        <v>5.4534806002684087E-2</v>
      </c>
      <c r="U54" s="30">
        <f t="shared" si="8"/>
        <v>-2.6313242137502333E-9</v>
      </c>
      <c r="V54" s="30">
        <f t="shared" si="9"/>
        <v>-3.3955600707028247E-18</v>
      </c>
      <c r="W54" s="30">
        <f t="shared" si="10"/>
        <v>4.9508020148270532E-8</v>
      </c>
      <c r="X54" s="30">
        <f t="shared" si="11"/>
        <v>2.9877652657813265E-3</v>
      </c>
      <c r="Y54" s="30">
        <f t="shared" si="12"/>
        <v>5.405313441402438E-2</v>
      </c>
      <c r="Z54" s="30">
        <f t="shared" si="13"/>
        <v>-2.6319447269583875E-9</v>
      </c>
      <c r="AA54" s="30">
        <f t="shared" si="14"/>
        <v>-3.3955600707028247E-18</v>
      </c>
      <c r="AB54" s="30">
        <f t="shared" si="15"/>
        <v>4.9949455798599017E-8</v>
      </c>
    </row>
    <row r="55" spans="1:28" x14ac:dyDescent="0.3">
      <c r="A55" s="39">
        <v>132.03472222221899</v>
      </c>
      <c r="B55">
        <v>37.1</v>
      </c>
      <c r="C55">
        <v>7.11</v>
      </c>
      <c r="D55" s="39">
        <v>546.30000000000007</v>
      </c>
      <c r="E55" s="39"/>
      <c r="F55" s="39"/>
      <c r="G55" s="39">
        <v>132</v>
      </c>
      <c r="H55" s="40">
        <f t="shared" si="0"/>
        <v>0.371</v>
      </c>
      <c r="I55" s="41">
        <f t="shared" si="1"/>
        <v>7.11</v>
      </c>
      <c r="J55" s="39">
        <f t="shared" si="26"/>
        <v>718.42217897300895</v>
      </c>
      <c r="K55">
        <v>0.36299999999999999</v>
      </c>
      <c r="L55">
        <v>7.23</v>
      </c>
      <c r="M55" s="29">
        <f t="shared" si="2"/>
        <v>5.1315869926643498E-2</v>
      </c>
      <c r="N55" s="54">
        <v>0.371</v>
      </c>
      <c r="O55" s="54">
        <v>7.11</v>
      </c>
      <c r="P55" s="55">
        <f t="shared" si="3"/>
        <v>7.3032550182246192</v>
      </c>
      <c r="Q55" s="55">
        <f t="shared" si="4"/>
        <v>7.3281266559785605</v>
      </c>
      <c r="R55" s="41">
        <f t="shared" si="5"/>
        <v>7.3247802408221121</v>
      </c>
      <c r="S55" s="30">
        <f t="shared" si="6"/>
        <v>3.0225549840296089E-3</v>
      </c>
      <c r="T55" s="30">
        <f t="shared" si="7"/>
        <v>5.433842491067311E-2</v>
      </c>
      <c r="U55" s="30">
        <f t="shared" si="8"/>
        <v>-2.4843491159568626E-9</v>
      </c>
      <c r="V55" s="30">
        <f t="shared" si="9"/>
        <v>-3.2054778275591549E-18</v>
      </c>
      <c r="W55" s="30">
        <f t="shared" si="10"/>
        <v>4.6975709046862865E-8</v>
      </c>
      <c r="X55" s="30">
        <f t="shared" si="11"/>
        <v>2.6057428972090131E-3</v>
      </c>
      <c r="Y55" s="30">
        <f t="shared" si="12"/>
        <v>5.3921612823852508E-2</v>
      </c>
      <c r="Z55" s="30">
        <f t="shared" si="13"/>
        <v>-2.4848860739408495E-9</v>
      </c>
      <c r="AA55" s="30">
        <f t="shared" si="14"/>
        <v>-3.2054778275591549E-18</v>
      </c>
      <c r="AB55" s="30">
        <f t="shared" si="15"/>
        <v>4.7339074080609798E-8</v>
      </c>
    </row>
    <row r="56" spans="1:28" x14ac:dyDescent="0.3">
      <c r="A56" s="39">
        <v>133.02430555555475</v>
      </c>
      <c r="B56">
        <v>36</v>
      </c>
      <c r="C56">
        <v>7.34</v>
      </c>
      <c r="D56" s="39"/>
      <c r="E56" s="39">
        <v>691.97489932885901</v>
      </c>
      <c r="F56" s="39">
        <v>751.88348041237123</v>
      </c>
      <c r="G56" s="39">
        <v>133</v>
      </c>
      <c r="H56" s="40">
        <f t="shared" si="0"/>
        <v>0.36</v>
      </c>
      <c r="I56" s="41">
        <f t="shared" si="1"/>
        <v>7.34</v>
      </c>
      <c r="J56" s="42">
        <f>AVERAGE(E56:F56)</f>
        <v>721.92918987061512</v>
      </c>
      <c r="K56">
        <v>0.373</v>
      </c>
      <c r="L56">
        <v>7.28</v>
      </c>
      <c r="M56" s="29">
        <f t="shared" si="2"/>
        <v>5.156637070504394E-2</v>
      </c>
      <c r="N56" s="54">
        <v>0.36</v>
      </c>
      <c r="O56" s="54">
        <v>7.34</v>
      </c>
      <c r="P56" s="55">
        <f t="shared" si="3"/>
        <v>7.3180612572267663</v>
      </c>
      <c r="Q56" s="55">
        <f t="shared" si="4"/>
        <v>7.3408337132034189</v>
      </c>
      <c r="R56" s="41">
        <f t="shared" si="5"/>
        <v>7.3377834679545613</v>
      </c>
      <c r="S56" s="30">
        <f t="shared" si="6"/>
        <v>2.7740657513771376E-3</v>
      </c>
      <c r="T56" s="30">
        <f t="shared" si="7"/>
        <v>5.434043645642108E-2</v>
      </c>
      <c r="U56" s="30">
        <f t="shared" si="8"/>
        <v>-2.4108938355181335E-9</v>
      </c>
      <c r="V56" s="30">
        <f t="shared" si="9"/>
        <v>-3.1104367059873198E-18</v>
      </c>
      <c r="W56" s="30">
        <f t="shared" si="10"/>
        <v>4.5621156113032482E-8</v>
      </c>
      <c r="X56" s="30">
        <f t="shared" si="11"/>
        <v>2.3940159347065519E-3</v>
      </c>
      <c r="Y56" s="30">
        <f t="shared" si="12"/>
        <v>5.3960386639750495E-2</v>
      </c>
      <c r="Z56" s="30">
        <f t="shared" si="13"/>
        <v>-2.4113834345240805E-9</v>
      </c>
      <c r="AA56" s="30">
        <f t="shared" si="14"/>
        <v>-3.1104367059873198E-18</v>
      </c>
      <c r="AB56" s="30">
        <f t="shared" si="15"/>
        <v>4.5942701845538897E-8</v>
      </c>
    </row>
    <row r="57" spans="1:28" x14ac:dyDescent="0.3">
      <c r="A57" s="39">
        <v>134.0625</v>
      </c>
      <c r="B57">
        <v>39.1</v>
      </c>
      <c r="C57">
        <v>7.32</v>
      </c>
      <c r="D57" s="39">
        <v>58.8</v>
      </c>
      <c r="E57" s="39"/>
      <c r="F57" s="39"/>
      <c r="G57" s="39">
        <v>134</v>
      </c>
      <c r="H57" s="40">
        <f t="shared" si="0"/>
        <v>0.39100000000000001</v>
      </c>
      <c r="I57" s="41">
        <f t="shared" si="1"/>
        <v>7.32</v>
      </c>
      <c r="J57" s="39">
        <f>$J$56+($J$70-$J$56)*(G57-$G$56)/($G$70-$G$56)</f>
        <v>729.12348460541125</v>
      </c>
      <c r="K57">
        <v>0.4</v>
      </c>
      <c r="L57">
        <v>7.32</v>
      </c>
      <c r="M57" s="29">
        <f t="shared" si="2"/>
        <v>5.2080248900386518E-2</v>
      </c>
      <c r="N57" s="54">
        <v>0.39100000000000001</v>
      </c>
      <c r="O57" s="54">
        <v>7.32</v>
      </c>
      <c r="P57" s="55">
        <f t="shared" si="3"/>
        <v>7.2872698927595687</v>
      </c>
      <c r="Q57" s="55">
        <f t="shared" si="4"/>
        <v>7.3139042498471847</v>
      </c>
      <c r="R57" s="41">
        <f t="shared" si="5"/>
        <v>7.3103728856586621</v>
      </c>
      <c r="S57" s="30">
        <f t="shared" si="6"/>
        <v>3.2918698749499977E-3</v>
      </c>
      <c r="T57" s="30">
        <f t="shared" si="7"/>
        <v>5.5372118775336515E-2</v>
      </c>
      <c r="U57" s="30">
        <f t="shared" si="8"/>
        <v>-2.6181392558626318E-9</v>
      </c>
      <c r="V57" s="30">
        <f t="shared" si="9"/>
        <v>-3.3782798667806729E-18</v>
      </c>
      <c r="W57" s="30">
        <f t="shared" si="10"/>
        <v>4.8539550490811374E-8</v>
      </c>
      <c r="X57" s="30">
        <f t="shared" si="11"/>
        <v>2.8437296936970873E-3</v>
      </c>
      <c r="Y57" s="30">
        <f t="shared" si="12"/>
        <v>5.4923978594083607E-2</v>
      </c>
      <c r="Z57" s="30">
        <f t="shared" si="13"/>
        <v>-2.6187165722502266E-9</v>
      </c>
      <c r="AA57" s="30">
        <f t="shared" si="14"/>
        <v>-3.3782798667806729E-18</v>
      </c>
      <c r="AB57" s="30">
        <f t="shared" si="15"/>
        <v>4.8935847528416504E-8</v>
      </c>
    </row>
    <row r="58" spans="1:28" x14ac:dyDescent="0.3">
      <c r="A58" s="39">
        <v>135.02430555555475</v>
      </c>
      <c r="B58">
        <v>37.299999999999997</v>
      </c>
      <c r="C58">
        <v>7.24</v>
      </c>
      <c r="D58" s="39"/>
      <c r="E58" s="39"/>
      <c r="F58" s="39"/>
      <c r="G58" s="39">
        <v>135</v>
      </c>
      <c r="H58" s="40">
        <f t="shared" si="0"/>
        <v>0.373</v>
      </c>
      <c r="I58" s="41">
        <f t="shared" si="1"/>
        <v>7.24</v>
      </c>
      <c r="J58" s="39">
        <f t="shared" ref="J58:J69" si="27">$J$56+($J$70-$J$56)*(G58-$G$56)/($G$70-$G$56)</f>
        <v>736.31777934020738</v>
      </c>
      <c r="K58">
        <v>0.38600000000000001</v>
      </c>
      <c r="L58">
        <v>7.25</v>
      </c>
      <c r="M58" s="29">
        <f t="shared" si="2"/>
        <v>5.2594127095729096E-2</v>
      </c>
      <c r="N58" s="54">
        <v>0.373</v>
      </c>
      <c r="O58" s="54">
        <v>7.24</v>
      </c>
      <c r="P58" s="55">
        <f t="shared" si="3"/>
        <v>7.3113981990659003</v>
      </c>
      <c r="Q58" s="55">
        <f t="shared" si="4"/>
        <v>7.3346123024293117</v>
      </c>
      <c r="R58" s="41">
        <f t="shared" si="5"/>
        <v>7.3315606893442133</v>
      </c>
      <c r="S58" s="30">
        <f t="shared" si="6"/>
        <v>2.8857660304605695E-3</v>
      </c>
      <c r="T58" s="30">
        <f t="shared" si="7"/>
        <v>5.5479893126189665E-2</v>
      </c>
      <c r="U58" s="30">
        <f t="shared" si="8"/>
        <v>-2.497939042734301E-9</v>
      </c>
      <c r="V58" s="30">
        <f t="shared" si="9"/>
        <v>-3.2227580314813071E-18</v>
      </c>
      <c r="W58" s="30">
        <f t="shared" si="10"/>
        <v>4.6279397630681447E-8</v>
      </c>
      <c r="X58" s="30">
        <f t="shared" si="11"/>
        <v>2.4975657502143201E-3</v>
      </c>
      <c r="Y58" s="30">
        <f t="shared" si="12"/>
        <v>5.5091692845943417E-2</v>
      </c>
      <c r="Z58" s="30">
        <f t="shared" si="13"/>
        <v>-2.4984391415712951E-9</v>
      </c>
      <c r="AA58" s="30">
        <f t="shared" si="14"/>
        <v>-3.2227580314813071E-18</v>
      </c>
      <c r="AB58" s="30">
        <f t="shared" si="15"/>
        <v>4.6605729549574984E-8</v>
      </c>
    </row>
    <row r="59" spans="1:28" x14ac:dyDescent="0.3">
      <c r="A59" s="39">
        <v>136.02083333333576</v>
      </c>
      <c r="B59">
        <v>35.9</v>
      </c>
      <c r="C59">
        <v>7.3</v>
      </c>
      <c r="D59" s="39">
        <v>10.8</v>
      </c>
      <c r="E59" s="39"/>
      <c r="F59" s="39"/>
      <c r="G59" s="39">
        <v>136</v>
      </c>
      <c r="H59" s="40">
        <f t="shared" si="0"/>
        <v>0.35899999999999999</v>
      </c>
      <c r="I59" s="41">
        <f t="shared" si="1"/>
        <v>7.3</v>
      </c>
      <c r="J59" s="39">
        <f t="shared" si="27"/>
        <v>743.51207407500351</v>
      </c>
      <c r="K59">
        <v>0.34899999999999998</v>
      </c>
      <c r="L59">
        <v>7.28</v>
      </c>
      <c r="M59" s="29">
        <f t="shared" si="2"/>
        <v>5.310800529107168E-2</v>
      </c>
      <c r="N59" s="54">
        <v>0.35899999999999999</v>
      </c>
      <c r="O59" s="54">
        <v>7.3</v>
      </c>
      <c r="P59" s="55">
        <f t="shared" si="3"/>
        <v>7.3317012817498783</v>
      </c>
      <c r="Q59" s="55">
        <f t="shared" si="4"/>
        <v>7.3520534982780612</v>
      </c>
      <c r="R59" s="41">
        <f t="shared" si="5"/>
        <v>7.3494039850032875</v>
      </c>
      <c r="S59" s="30">
        <f t="shared" si="6"/>
        <v>2.5460917286309545E-3</v>
      </c>
      <c r="T59" s="30">
        <f t="shared" si="7"/>
        <v>5.5654097019702635E-2</v>
      </c>
      <c r="U59" s="30">
        <f t="shared" si="8"/>
        <v>-2.4044806687160708E-9</v>
      </c>
      <c r="V59" s="30">
        <f t="shared" si="9"/>
        <v>-3.1017966040262441E-18</v>
      </c>
      <c r="W59" s="30">
        <f t="shared" si="10"/>
        <v>4.4457649923432881E-8</v>
      </c>
      <c r="X59" s="30">
        <f t="shared" si="11"/>
        <v>2.2078493582035883E-3</v>
      </c>
      <c r="Y59" s="30">
        <f t="shared" si="12"/>
        <v>5.531585464927527E-2</v>
      </c>
      <c r="Z59" s="30">
        <f t="shared" si="13"/>
        <v>-2.4049164092981376E-9</v>
      </c>
      <c r="AA59" s="30">
        <f t="shared" si="14"/>
        <v>-3.1017966040262441E-18</v>
      </c>
      <c r="AB59" s="30">
        <f t="shared" si="15"/>
        <v>4.4729703049342553E-8</v>
      </c>
    </row>
    <row r="60" spans="1:28" x14ac:dyDescent="0.3">
      <c r="A60" s="39">
        <v>137.03819444444525</v>
      </c>
      <c r="B60">
        <v>33.5</v>
      </c>
      <c r="C60">
        <v>7.33</v>
      </c>
      <c r="D60" s="39"/>
      <c r="E60" s="39"/>
      <c r="F60" s="39"/>
      <c r="G60" s="39">
        <v>137</v>
      </c>
      <c r="H60" s="40">
        <f t="shared" si="0"/>
        <v>0.33500000000000002</v>
      </c>
      <c r="I60" s="41">
        <f t="shared" si="1"/>
        <v>7.33</v>
      </c>
      <c r="J60" s="39">
        <f t="shared" si="27"/>
        <v>750.70636880979964</v>
      </c>
      <c r="K60">
        <v>0.34300000000000003</v>
      </c>
      <c r="L60">
        <v>7.32</v>
      </c>
      <c r="M60" s="29">
        <f t="shared" si="2"/>
        <v>5.3621883486414265E-2</v>
      </c>
      <c r="N60" s="54">
        <v>0.33500000000000002</v>
      </c>
      <c r="O60" s="54">
        <v>7.33</v>
      </c>
      <c r="P60" s="55">
        <f t="shared" si="3"/>
        <v>7.3650027242087805</v>
      </c>
      <c r="Q60" s="55">
        <f t="shared" si="4"/>
        <v>7.3808728604451037</v>
      </c>
      <c r="R60" s="41">
        <f t="shared" si="5"/>
        <v>7.378831672763666</v>
      </c>
      <c r="S60" s="30">
        <f t="shared" si="6"/>
        <v>1.993973333862812E-3</v>
      </c>
      <c r="T60" s="30">
        <f t="shared" si="7"/>
        <v>5.5615856820277074E-2</v>
      </c>
      <c r="U60" s="30">
        <f t="shared" si="8"/>
        <v>-2.2442274333586988E-9</v>
      </c>
      <c r="V60" s="30">
        <f t="shared" si="9"/>
        <v>-2.8944341569604233E-18</v>
      </c>
      <c r="W60" s="30">
        <f t="shared" si="10"/>
        <v>4.160323860011092E-8</v>
      </c>
      <c r="X60" s="30">
        <f t="shared" si="11"/>
        <v>1.7334174483951044E-3</v>
      </c>
      <c r="Y60" s="30">
        <f t="shared" si="12"/>
        <v>5.5355300934809372E-2</v>
      </c>
      <c r="Z60" s="30">
        <f t="shared" si="13"/>
        <v>-2.2445630943613436E-9</v>
      </c>
      <c r="AA60" s="30">
        <f t="shared" si="14"/>
        <v>-2.8944341569604233E-18</v>
      </c>
      <c r="AB60" s="30">
        <f t="shared" si="15"/>
        <v>4.1799234398117937E-8</v>
      </c>
    </row>
    <row r="61" spans="1:28" x14ac:dyDescent="0.3">
      <c r="A61" s="39">
        <v>138.03472222221899</v>
      </c>
      <c r="B61">
        <v>33.9</v>
      </c>
      <c r="C61">
        <v>7.33</v>
      </c>
      <c r="D61" s="39"/>
      <c r="E61" s="39"/>
      <c r="F61" s="39"/>
      <c r="G61" s="39">
        <v>138</v>
      </c>
      <c r="H61" s="40">
        <f t="shared" si="0"/>
        <v>0.33899999999999997</v>
      </c>
      <c r="I61" s="41">
        <f t="shared" si="1"/>
        <v>7.33</v>
      </c>
      <c r="J61" s="39">
        <f t="shared" si="27"/>
        <v>757.90066354459577</v>
      </c>
      <c r="K61">
        <v>0.33200000000000002</v>
      </c>
      <c r="L61">
        <v>7.31</v>
      </c>
      <c r="M61" s="29">
        <f t="shared" si="2"/>
        <v>5.4135761681756836E-2</v>
      </c>
      <c r="N61" s="54">
        <v>0.33900000000000002</v>
      </c>
      <c r="O61" s="54">
        <v>7.33</v>
      </c>
      <c r="P61" s="55">
        <f t="shared" si="3"/>
        <v>7.3640185193445378</v>
      </c>
      <c r="Q61" s="55">
        <f t="shared" si="4"/>
        <v>7.3798662049532213</v>
      </c>
      <c r="R61" s="41">
        <f t="shared" si="5"/>
        <v>7.377846338323983</v>
      </c>
      <c r="S61" s="30">
        <f t="shared" si="6"/>
        <v>2.0101900147105126E-3</v>
      </c>
      <c r="T61" s="30">
        <f t="shared" si="7"/>
        <v>5.6145951696467349E-2</v>
      </c>
      <c r="U61" s="30">
        <f t="shared" si="8"/>
        <v>-2.2710339591655187E-9</v>
      </c>
      <c r="V61" s="30">
        <f t="shared" si="9"/>
        <v>-2.9289945648047265E-18</v>
      </c>
      <c r="W61" s="30">
        <f t="shared" si="10"/>
        <v>4.1699783007351548E-8</v>
      </c>
      <c r="X61" s="30">
        <f t="shared" si="11"/>
        <v>1.7498908574874476E-3</v>
      </c>
      <c r="Y61" s="30">
        <f t="shared" si="12"/>
        <v>5.5885652539244282E-2</v>
      </c>
      <c r="Z61" s="30">
        <f t="shared" si="13"/>
        <v>-2.2713692894381174E-9</v>
      </c>
      <c r="AA61" s="30">
        <f t="shared" si="14"/>
        <v>-2.9289945648047265E-18</v>
      </c>
      <c r="AB61" s="30">
        <f t="shared" si="15"/>
        <v>4.189417684907934E-8</v>
      </c>
    </row>
    <row r="62" spans="1:28" x14ac:dyDescent="0.3">
      <c r="A62" s="39">
        <v>139.01736111110949</v>
      </c>
      <c r="B62">
        <v>34.5</v>
      </c>
      <c r="C62">
        <v>7.33</v>
      </c>
      <c r="D62" s="39">
        <v>0</v>
      </c>
      <c r="E62" s="39"/>
      <c r="F62" s="39"/>
      <c r="G62" s="39">
        <v>139</v>
      </c>
      <c r="H62" s="40">
        <f t="shared" si="0"/>
        <v>0.34499999999999997</v>
      </c>
      <c r="I62" s="41">
        <f t="shared" si="1"/>
        <v>7.33</v>
      </c>
      <c r="J62" s="39">
        <f t="shared" si="27"/>
        <v>765.0949582793919</v>
      </c>
      <c r="K62">
        <v>0.318</v>
      </c>
      <c r="L62">
        <v>7.3</v>
      </c>
      <c r="M62" s="29">
        <f t="shared" si="2"/>
        <v>5.4649639877099421E-2</v>
      </c>
      <c r="N62" s="54">
        <v>0.34499999999999997</v>
      </c>
      <c r="O62" s="54">
        <v>7.33</v>
      </c>
      <c r="P62" s="55">
        <f t="shared" si="3"/>
        <v>7.3606006596039615</v>
      </c>
      <c r="Q62" s="55">
        <f t="shared" si="4"/>
        <v>7.3767339812887389</v>
      </c>
      <c r="R62" s="41">
        <f t="shared" si="5"/>
        <v>7.3746955233832505</v>
      </c>
      <c r="S62" s="30">
        <f t="shared" si="6"/>
        <v>2.0665564874853336E-3</v>
      </c>
      <c r="T62" s="30">
        <f t="shared" si="7"/>
        <v>5.6716196364584755E-2</v>
      </c>
      <c r="U62" s="30">
        <f t="shared" si="8"/>
        <v>-2.3112024704902142E-9</v>
      </c>
      <c r="V62" s="30">
        <f t="shared" si="9"/>
        <v>-2.9808351765711815E-18</v>
      </c>
      <c r="W62" s="30">
        <f t="shared" si="10"/>
        <v>4.2001617802486295E-8</v>
      </c>
      <c r="X62" s="30">
        <f t="shared" si="11"/>
        <v>1.8011957642746338E-3</v>
      </c>
      <c r="Y62" s="30">
        <f t="shared" si="12"/>
        <v>5.6450835641374056E-2</v>
      </c>
      <c r="Z62" s="30">
        <f t="shared" si="13"/>
        <v>-2.3115443213229276E-9</v>
      </c>
      <c r="AA62" s="30">
        <f t="shared" si="14"/>
        <v>-2.9808351765711815E-18</v>
      </c>
      <c r="AB62" s="30">
        <f t="shared" si="15"/>
        <v>4.2199225147266745E-8</v>
      </c>
    </row>
    <row r="63" spans="1:28" x14ac:dyDescent="0.3">
      <c r="A63" s="39">
        <v>140.01944444444234</v>
      </c>
      <c r="B63">
        <v>32.700000000000003</v>
      </c>
      <c r="C63">
        <v>7.36</v>
      </c>
      <c r="D63" s="39"/>
      <c r="E63" s="39"/>
      <c r="F63" s="39"/>
      <c r="G63" s="39">
        <v>140</v>
      </c>
      <c r="H63" s="40">
        <f t="shared" si="0"/>
        <v>0.32700000000000001</v>
      </c>
      <c r="I63" s="41">
        <f t="shared" si="1"/>
        <v>7.36</v>
      </c>
      <c r="J63" s="39">
        <f t="shared" si="27"/>
        <v>772.28925301418803</v>
      </c>
      <c r="K63">
        <v>0.31900000000000001</v>
      </c>
      <c r="L63">
        <v>7.26</v>
      </c>
      <c r="M63" s="29">
        <f t="shared" si="2"/>
        <v>5.5163518072442005E-2</v>
      </c>
      <c r="N63" s="54">
        <v>0.32700000000000001</v>
      </c>
      <c r="O63" s="54">
        <v>7.36</v>
      </c>
      <c r="P63" s="55">
        <f t="shared" si="3"/>
        <v>7.3871514540123702</v>
      </c>
      <c r="Q63" s="55">
        <f t="shared" si="4"/>
        <v>7.3998166260496525</v>
      </c>
      <c r="R63" s="41">
        <f t="shared" si="5"/>
        <v>7.3982371285522843</v>
      </c>
      <c r="S63" s="30">
        <f t="shared" si="6"/>
        <v>1.6308425916441896E-3</v>
      </c>
      <c r="T63" s="30">
        <f t="shared" si="7"/>
        <v>5.6794360664086198E-2</v>
      </c>
      <c r="U63" s="30">
        <f t="shared" si="8"/>
        <v>-2.1910404024972629E-9</v>
      </c>
      <c r="V63" s="30">
        <f t="shared" si="9"/>
        <v>-2.8253133412718161E-18</v>
      </c>
      <c r="W63" s="30">
        <f t="shared" si="10"/>
        <v>3.9827530047871609E-8</v>
      </c>
      <c r="X63" s="30">
        <f t="shared" si="11"/>
        <v>1.4248566940220757E-3</v>
      </c>
      <c r="Y63" s="30">
        <f t="shared" si="12"/>
        <v>5.6588374766464083E-2</v>
      </c>
      <c r="Z63" s="30">
        <f t="shared" si="13"/>
        <v>-2.1913057637375297E-9</v>
      </c>
      <c r="AA63" s="30">
        <f t="shared" si="14"/>
        <v>-2.8253133412718161E-18</v>
      </c>
      <c r="AB63" s="30">
        <f t="shared" si="15"/>
        <v>3.9972643606637002E-8</v>
      </c>
    </row>
    <row r="64" spans="1:28" x14ac:dyDescent="0.3">
      <c r="A64" s="39">
        <v>141.03472222221899</v>
      </c>
      <c r="B64">
        <v>32.799999999999997</v>
      </c>
      <c r="C64">
        <v>7.35</v>
      </c>
      <c r="D64" s="39">
        <v>35.6</v>
      </c>
      <c r="E64" s="39"/>
      <c r="F64" s="39"/>
      <c r="G64" s="39">
        <v>141</v>
      </c>
      <c r="H64" s="40">
        <f t="shared" si="0"/>
        <v>0.32799999999999996</v>
      </c>
      <c r="I64" s="41">
        <f t="shared" si="1"/>
        <v>7.35</v>
      </c>
      <c r="J64" s="39">
        <f t="shared" si="27"/>
        <v>779.48354774898417</v>
      </c>
      <c r="K64">
        <v>0.35299999999999998</v>
      </c>
      <c r="L64">
        <v>7.3</v>
      </c>
      <c r="M64" s="29">
        <f t="shared" si="2"/>
        <v>5.5677396267784583E-2</v>
      </c>
      <c r="N64" s="54">
        <v>0.32800000000000001</v>
      </c>
      <c r="O64" s="54">
        <v>7.35</v>
      </c>
      <c r="P64" s="55">
        <f t="shared" si="3"/>
        <v>7.3897722632020573</v>
      </c>
      <c r="Q64" s="55">
        <f t="shared" si="4"/>
        <v>7.4019981140242539</v>
      </c>
      <c r="R64" s="41">
        <f t="shared" si="5"/>
        <v>7.4004878247766746</v>
      </c>
      <c r="S64" s="30">
        <f t="shared" si="6"/>
        <v>1.588114557047675E-3</v>
      </c>
      <c r="T64" s="30">
        <f t="shared" si="7"/>
        <v>5.7265510824832257E-2</v>
      </c>
      <c r="U64" s="30">
        <f t="shared" si="8"/>
        <v>-2.1978023011033397E-9</v>
      </c>
      <c r="V64" s="30">
        <f t="shared" si="9"/>
        <v>-2.8339534432328922E-18</v>
      </c>
      <c r="W64" s="30">
        <f t="shared" si="10"/>
        <v>3.9627975514394974E-8</v>
      </c>
      <c r="X64" s="30">
        <f t="shared" si="11"/>
        <v>1.3895065931806075E-3</v>
      </c>
      <c r="Y64" s="30">
        <f t="shared" si="12"/>
        <v>5.7066902860965191E-2</v>
      </c>
      <c r="Z64" s="30">
        <f t="shared" si="13"/>
        <v>-2.1980581577237543E-9</v>
      </c>
      <c r="AA64" s="30">
        <f t="shared" si="14"/>
        <v>-2.8339534432328922E-18</v>
      </c>
      <c r="AB64" s="30">
        <f t="shared" si="15"/>
        <v>3.9766024451954719E-8</v>
      </c>
    </row>
    <row r="65" spans="1:28" x14ac:dyDescent="0.3">
      <c r="A65" s="39">
        <v>142.03263888888614</v>
      </c>
      <c r="B65">
        <v>32.4</v>
      </c>
      <c r="C65">
        <v>7.37</v>
      </c>
      <c r="D65" s="39"/>
      <c r="E65" s="39"/>
      <c r="F65" s="39"/>
      <c r="G65" s="39">
        <v>142</v>
      </c>
      <c r="H65" s="40">
        <f t="shared" si="0"/>
        <v>0.32400000000000001</v>
      </c>
      <c r="I65" s="41">
        <f t="shared" si="1"/>
        <v>7.37</v>
      </c>
      <c r="J65" s="39">
        <f t="shared" si="27"/>
        <v>786.6778424837803</v>
      </c>
      <c r="K65">
        <v>0.33100000000000002</v>
      </c>
      <c r="L65">
        <v>7.3</v>
      </c>
      <c r="M65" s="29">
        <f t="shared" si="2"/>
        <v>5.6191274463127161E-2</v>
      </c>
      <c r="N65" s="54">
        <v>0.32400000000000001</v>
      </c>
      <c r="O65" s="54">
        <v>7.37</v>
      </c>
      <c r="P65" s="55">
        <f t="shared" si="3"/>
        <v>7.3988113125874184</v>
      </c>
      <c r="Q65" s="55">
        <f t="shared" si="4"/>
        <v>7.4098202866905627</v>
      </c>
      <c r="R65" s="41">
        <f t="shared" si="5"/>
        <v>7.4084748887539966</v>
      </c>
      <c r="S65" s="30">
        <f t="shared" si="6"/>
        <v>1.4411604232933916E-3</v>
      </c>
      <c r="T65" s="30">
        <f t="shared" si="7"/>
        <v>5.7632434886420551E-2</v>
      </c>
      <c r="U65" s="30">
        <f t="shared" si="8"/>
        <v>-2.1711641977616156E-9</v>
      </c>
      <c r="V65" s="30">
        <f t="shared" si="9"/>
        <v>-2.7993930353885882E-18</v>
      </c>
      <c r="W65" s="30">
        <f t="shared" si="10"/>
        <v>3.8920616720699775E-8</v>
      </c>
      <c r="X65" s="30">
        <f t="shared" si="11"/>
        <v>1.2630754312636971E-3</v>
      </c>
      <c r="Y65" s="30">
        <f t="shared" si="12"/>
        <v>5.7454349894390855E-2</v>
      </c>
      <c r="Z65" s="30">
        <f t="shared" si="13"/>
        <v>-2.1713936156727613E-9</v>
      </c>
      <c r="AA65" s="30">
        <f t="shared" si="14"/>
        <v>-2.7993930353885882E-18</v>
      </c>
      <c r="AB65" s="30">
        <f t="shared" si="15"/>
        <v>3.9041375588321493E-8</v>
      </c>
    </row>
    <row r="66" spans="1:28" x14ac:dyDescent="0.3">
      <c r="A66" s="39">
        <v>143.03819444444525</v>
      </c>
      <c r="B66">
        <v>33</v>
      </c>
      <c r="C66">
        <v>7.36</v>
      </c>
      <c r="D66" s="39"/>
      <c r="E66" s="39"/>
      <c r="F66" s="39"/>
      <c r="G66" s="39">
        <v>143</v>
      </c>
      <c r="H66" s="40">
        <f t="shared" si="0"/>
        <v>0.33</v>
      </c>
      <c r="I66" s="41">
        <f t="shared" si="1"/>
        <v>7.36</v>
      </c>
      <c r="J66" s="39">
        <f t="shared" si="27"/>
        <v>793.87213721857643</v>
      </c>
      <c r="K66">
        <v>0.33300000000000002</v>
      </c>
      <c r="L66">
        <v>7.33</v>
      </c>
      <c r="M66" s="29">
        <f t="shared" si="2"/>
        <v>5.6705152658469746E-2</v>
      </c>
      <c r="N66" s="54">
        <v>0.33</v>
      </c>
      <c r="O66" s="54">
        <v>7.36</v>
      </c>
      <c r="P66" s="55">
        <f t="shared" si="3"/>
        <v>7.3949172342120768</v>
      </c>
      <c r="Q66" s="55">
        <f t="shared" si="4"/>
        <v>7.4062999637398175</v>
      </c>
      <c r="R66" s="41">
        <f t="shared" si="5"/>
        <v>7.4049200536279196</v>
      </c>
      <c r="S66" s="30">
        <f t="shared" si="6"/>
        <v>1.5043897163450081E-3</v>
      </c>
      <c r="T66" s="30">
        <f t="shared" si="7"/>
        <v>5.8209542374814752E-2</v>
      </c>
      <c r="U66" s="30">
        <f t="shared" si="8"/>
        <v>-2.2113238680611667E-9</v>
      </c>
      <c r="V66" s="30">
        <f t="shared" si="9"/>
        <v>-2.8512336471550436E-18</v>
      </c>
      <c r="W66" s="30">
        <f t="shared" si="10"/>
        <v>3.9237383230499637E-8</v>
      </c>
      <c r="X66" s="30">
        <f t="shared" si="11"/>
        <v>1.3199117570467569E-3</v>
      </c>
      <c r="Y66" s="30">
        <f t="shared" si="12"/>
        <v>5.8025064415516504E-2</v>
      </c>
      <c r="Z66" s="30">
        <f t="shared" si="13"/>
        <v>-2.2115615217095299E-9</v>
      </c>
      <c r="AA66" s="30">
        <f t="shared" si="14"/>
        <v>-2.8512336471550436E-18</v>
      </c>
      <c r="AB66" s="30">
        <f t="shared" si="15"/>
        <v>3.9362252813052083E-8</v>
      </c>
    </row>
    <row r="67" spans="1:28" x14ac:dyDescent="0.3">
      <c r="A67" s="39">
        <v>144.03125</v>
      </c>
      <c r="B67">
        <v>32.6</v>
      </c>
      <c r="C67">
        <v>7.3</v>
      </c>
      <c r="D67" s="39"/>
      <c r="E67" s="39"/>
      <c r="F67" s="39"/>
      <c r="G67" s="39">
        <v>144</v>
      </c>
      <c r="H67" s="40">
        <f t="shared" si="0"/>
        <v>0.32600000000000001</v>
      </c>
      <c r="I67" s="41">
        <f t="shared" si="1"/>
        <v>7.3</v>
      </c>
      <c r="J67" s="39">
        <f t="shared" si="27"/>
        <v>801.06643195337256</v>
      </c>
      <c r="K67">
        <v>0.32900000000000001</v>
      </c>
      <c r="L67">
        <v>7.3</v>
      </c>
      <c r="M67" s="29">
        <f t="shared" si="2"/>
        <v>5.7219030853812324E-2</v>
      </c>
      <c r="N67" s="54">
        <v>0.32600000000000001</v>
      </c>
      <c r="O67" s="54">
        <v>7.3</v>
      </c>
      <c r="P67" s="55">
        <f t="shared" si="3"/>
        <v>7.403851870724222</v>
      </c>
      <c r="Q67" s="55">
        <f t="shared" si="4"/>
        <v>7.4140601498957723</v>
      </c>
      <c r="R67" s="41">
        <f t="shared" si="5"/>
        <v>7.4128358456653247</v>
      </c>
      <c r="S67" s="30">
        <f t="shared" si="6"/>
        <v>1.3594979298450108E-3</v>
      </c>
      <c r="T67" s="30">
        <f t="shared" si="7"/>
        <v>5.8578528783657331E-2</v>
      </c>
      <c r="U67" s="30">
        <f t="shared" si="8"/>
        <v>-2.1846831079015172E-9</v>
      </c>
      <c r="V67" s="30">
        <f t="shared" si="9"/>
        <v>-2.81667323931074E-18</v>
      </c>
      <c r="W67" s="30">
        <f t="shared" si="10"/>
        <v>3.8542497251258756E-8</v>
      </c>
      <c r="X67" s="30">
        <f t="shared" si="11"/>
        <v>1.1947618554912609E-3</v>
      </c>
      <c r="Y67" s="30">
        <f t="shared" si="12"/>
        <v>5.8413792709303587E-2</v>
      </c>
      <c r="Z67" s="30">
        <f t="shared" si="13"/>
        <v>-2.184895329075451E-9</v>
      </c>
      <c r="AA67" s="30">
        <f t="shared" si="14"/>
        <v>-2.81667323931074E-18</v>
      </c>
      <c r="AB67" s="30">
        <f t="shared" si="15"/>
        <v>3.8651304338614924E-8</v>
      </c>
    </row>
    <row r="68" spans="1:28" x14ac:dyDescent="0.3">
      <c r="A68" s="39">
        <v>145.03472222221899</v>
      </c>
      <c r="B68">
        <v>34.1</v>
      </c>
      <c r="C68">
        <v>7.28</v>
      </c>
      <c r="D68" s="39"/>
      <c r="E68" s="39"/>
      <c r="F68" s="39"/>
      <c r="G68" s="39">
        <v>145</v>
      </c>
      <c r="H68" s="40">
        <f t="shared" si="0"/>
        <v>0.34100000000000003</v>
      </c>
      <c r="I68" s="41">
        <f t="shared" si="1"/>
        <v>7.28</v>
      </c>
      <c r="J68" s="39">
        <f t="shared" si="27"/>
        <v>808.26072668816869</v>
      </c>
      <c r="K68">
        <v>0.32100000000000001</v>
      </c>
      <c r="L68">
        <v>7.34</v>
      </c>
      <c r="M68" s="29">
        <f t="shared" si="2"/>
        <v>5.7732909049154908E-2</v>
      </c>
      <c r="N68" s="54">
        <v>0.34100000000000003</v>
      </c>
      <c r="O68" s="54">
        <v>7.28</v>
      </c>
      <c r="P68" s="55">
        <f t="shared" si="3"/>
        <v>7.3886699817888131</v>
      </c>
      <c r="Q68" s="55">
        <f t="shared" si="4"/>
        <v>7.4005979628111644</v>
      </c>
      <c r="R68" s="41">
        <f t="shared" si="5"/>
        <v>7.3991752361762231</v>
      </c>
      <c r="S68" s="30">
        <f t="shared" si="6"/>
        <v>1.6060790131333469E-3</v>
      </c>
      <c r="T68" s="30">
        <f t="shared" si="7"/>
        <v>5.9338988062288253E-2</v>
      </c>
      <c r="U68" s="30">
        <f t="shared" si="8"/>
        <v>-2.2849682634514611E-9</v>
      </c>
      <c r="V68" s="30">
        <f t="shared" si="9"/>
        <v>-2.9462747687268787E-18</v>
      </c>
      <c r="W68" s="30">
        <f t="shared" si="10"/>
        <v>3.9755940979461489E-8</v>
      </c>
      <c r="X68" s="30">
        <f t="shared" si="11"/>
        <v>1.4121909919252674E-3</v>
      </c>
      <c r="Y68" s="30">
        <f t="shared" si="12"/>
        <v>5.9145100041080173E-2</v>
      </c>
      <c r="Z68" s="30">
        <f t="shared" si="13"/>
        <v>-2.2852180396078614E-9</v>
      </c>
      <c r="AA68" s="30">
        <f t="shared" si="14"/>
        <v>-2.9462747687268787E-18</v>
      </c>
      <c r="AB68" s="30">
        <f t="shared" si="15"/>
        <v>3.9886392980558265E-8</v>
      </c>
    </row>
    <row r="69" spans="1:28" x14ac:dyDescent="0.3">
      <c r="A69" s="39">
        <v>146.03472222221899</v>
      </c>
      <c r="B69">
        <v>31.9</v>
      </c>
      <c r="C69">
        <v>7.34</v>
      </c>
      <c r="D69" s="39">
        <v>0</v>
      </c>
      <c r="E69" s="39"/>
      <c r="F69" s="39"/>
      <c r="G69" s="39">
        <v>146</v>
      </c>
      <c r="H69" s="40">
        <f t="shared" si="0"/>
        <v>0.31900000000000001</v>
      </c>
      <c r="I69" s="41">
        <f t="shared" si="1"/>
        <v>7.34</v>
      </c>
      <c r="J69" s="39">
        <f t="shared" si="27"/>
        <v>815.45502142296482</v>
      </c>
      <c r="K69">
        <v>0.32300000000000001</v>
      </c>
      <c r="L69">
        <v>7.33</v>
      </c>
      <c r="M69" s="29">
        <f t="shared" si="2"/>
        <v>5.8246787244497486E-2</v>
      </c>
      <c r="N69" s="54">
        <v>0.31900000000000001</v>
      </c>
      <c r="O69" s="54">
        <v>7.34</v>
      </c>
      <c r="P69" s="55">
        <f t="shared" si="3"/>
        <v>7.4204748646823626</v>
      </c>
      <c r="Q69" s="55">
        <f t="shared" si="4"/>
        <v>7.4285481469592352</v>
      </c>
      <c r="R69" s="41">
        <f t="shared" si="5"/>
        <v>7.4276005797561755</v>
      </c>
      <c r="S69" s="30">
        <f t="shared" si="6"/>
        <v>1.0917029437492647E-3</v>
      </c>
      <c r="T69" s="30">
        <f t="shared" si="7"/>
        <v>5.9338490188246752E-2</v>
      </c>
      <c r="U69" s="30">
        <f t="shared" si="8"/>
        <v>-2.1380801150296589E-9</v>
      </c>
      <c r="V69" s="30">
        <f t="shared" si="9"/>
        <v>-2.7561925255832089E-18</v>
      </c>
      <c r="W69" s="30">
        <f t="shared" si="10"/>
        <v>3.7277935541171911E-8</v>
      </c>
      <c r="X69" s="30">
        <f t="shared" si="11"/>
        <v>9.6251750170392707E-4</v>
      </c>
      <c r="Y69" s="30">
        <f t="shared" si="12"/>
        <v>5.920930474620141E-2</v>
      </c>
      <c r="Z69" s="30">
        <f t="shared" si="13"/>
        <v>-2.138246538117459E-9</v>
      </c>
      <c r="AA69" s="30">
        <f t="shared" si="14"/>
        <v>-2.7561925255832089E-18</v>
      </c>
      <c r="AB69" s="30">
        <f t="shared" si="15"/>
        <v>3.7359359353420992E-8</v>
      </c>
    </row>
    <row r="70" spans="1:28" x14ac:dyDescent="0.3">
      <c r="A70" s="39">
        <v>147.02777777778101</v>
      </c>
      <c r="B70">
        <v>33.4</v>
      </c>
      <c r="C70">
        <v>7.33</v>
      </c>
      <c r="D70" s="39"/>
      <c r="E70" s="39">
        <v>845.17196564885501</v>
      </c>
      <c r="F70" s="39">
        <v>800.12666666666678</v>
      </c>
      <c r="G70" s="39">
        <v>147</v>
      </c>
      <c r="H70" s="40">
        <f t="shared" ref="H70:H133" si="28">B70/100</f>
        <v>0.33399999999999996</v>
      </c>
      <c r="I70" s="41">
        <f t="shared" ref="I70:I133" si="29">C70</f>
        <v>7.33</v>
      </c>
      <c r="J70" s="42">
        <f>AVERAGE(E70:F70)</f>
        <v>822.64931615776095</v>
      </c>
      <c r="K70">
        <v>0.33100000000000002</v>
      </c>
      <c r="L70">
        <v>7.33</v>
      </c>
      <c r="M70" s="29">
        <f t="shared" ref="M70:M133" si="30">J70/1000/14</f>
        <v>5.8760665439840064E-2</v>
      </c>
      <c r="N70" s="54">
        <v>0.33400000000000002</v>
      </c>
      <c r="O70" s="54">
        <v>7.33</v>
      </c>
      <c r="P70" s="55">
        <f t="shared" ref="P70:P133" si="31">-LOG10(($AL$15*N70+(($AL$15*N70)^2-4*M70*(-$AL$15*N70*10^(-8.89)))^0.5)/(2*M70))</f>
        <v>7.4048380003925942</v>
      </c>
      <c r="Q70" s="55">
        <f t="shared" ref="Q70:Q133" si="32">-LOG10(W70)</f>
        <v>7.4146661710632848</v>
      </c>
      <c r="R70" s="41">
        <f t="shared" ref="R70:R133" si="33">-LOG(AB70)</f>
        <v>7.4135179503926194</v>
      </c>
      <c r="S70" s="30">
        <f t="shared" ref="S70:S133" si="34">$AG$10*(1/($AF$4/10^(-P70)+1)-1/($AF$4/10^(-$AE$16)+1))</f>
        <v>1.343546011526593E-3</v>
      </c>
      <c r="T70" s="30">
        <f t="shared" ref="T70:T133" si="35">M70+S70</f>
        <v>6.0104211451366657E-2</v>
      </c>
      <c r="U70" s="30">
        <f t="shared" ref="U70:U133" si="36">S70*10^(-8.89)-$AL$15*N70</f>
        <v>-2.2383584918304442E-9</v>
      </c>
      <c r="V70" s="30">
        <f t="shared" ref="V70:V133" si="37">-$AL$15*N70*10^(-8.89)</f>
        <v>-2.8857940549993472E-18</v>
      </c>
      <c r="W70" s="30">
        <f t="shared" ref="W70:W133" si="38">(-U70+(U70*U70-4*T70*V70)^0.5)/(2*T70)</f>
        <v>3.8488751967865815E-8</v>
      </c>
      <c r="X70" s="30">
        <f t="shared" ref="X70:X133" si="39">$AG$10*(1/($AF$4/10^(-Q70)+1)-1/($AF$4/10^(-$AE$16)+1))</f>
        <v>1.1850101454569213E-3</v>
      </c>
      <c r="Y70" s="30">
        <f t="shared" ref="Y70:Y133" si="40">M70+X70</f>
        <v>5.9945675585296988E-2</v>
      </c>
      <c r="Z70" s="30">
        <f t="shared" ref="Z70:Z133" si="41">X70*10^(-8.89)-$AL$15*N70</f>
        <v>-2.2385627255888358E-9</v>
      </c>
      <c r="AA70" s="30">
        <f t="shared" ref="AA70:AA133" si="42">-$AL$15*N70*10^(-8.89)</f>
        <v>-2.8857940549993472E-18</v>
      </c>
      <c r="AB70" s="30">
        <f t="shared" ref="AB70:AB133" si="43">(-Z70+(Z70*Z70-4*Y70*AA70)^0.5)/(2*Y70)</f>
        <v>3.8590646086098627E-8</v>
      </c>
    </row>
    <row r="71" spans="1:28" x14ac:dyDescent="0.3">
      <c r="A71" s="39">
        <v>148.02083333333576</v>
      </c>
      <c r="B71">
        <v>32.1</v>
      </c>
      <c r="C71">
        <v>7.35</v>
      </c>
      <c r="D71" s="39">
        <v>34.6</v>
      </c>
      <c r="E71" s="39"/>
      <c r="F71" s="39"/>
      <c r="G71" s="39">
        <v>148</v>
      </c>
      <c r="H71" s="40">
        <f t="shared" si="28"/>
        <v>0.32100000000000001</v>
      </c>
      <c r="I71" s="41">
        <f t="shared" si="29"/>
        <v>7.35</v>
      </c>
      <c r="J71" s="39">
        <f>$J$70+($J$77-$J$70)*(G71-$G$70)/($G$77-$G$70)</f>
        <v>829.65477978356637</v>
      </c>
      <c r="K71">
        <v>0.32800000000000001</v>
      </c>
      <c r="L71">
        <v>7.32</v>
      </c>
      <c r="M71" s="29">
        <f t="shared" si="30"/>
        <v>5.9261055698826171E-2</v>
      </c>
      <c r="N71" s="54">
        <v>0.32100000000000001</v>
      </c>
      <c r="O71" s="54">
        <v>7.35</v>
      </c>
      <c r="P71" s="55">
        <f t="shared" si="31"/>
        <v>7.4251052222413536</v>
      </c>
      <c r="Q71" s="55">
        <f t="shared" si="32"/>
        <v>7.4325071478562581</v>
      </c>
      <c r="R71" s="41">
        <f t="shared" si="33"/>
        <v>7.4316540874587487</v>
      </c>
      <c r="S71" s="30">
        <f t="shared" si="34"/>
        <v>1.0175379021490089E-3</v>
      </c>
      <c r="T71" s="30">
        <f t="shared" si="35"/>
        <v>6.0278593600975178E-2</v>
      </c>
      <c r="U71" s="30">
        <f t="shared" si="36"/>
        <v>-2.1515893665805779E-9</v>
      </c>
      <c r="V71" s="30">
        <f t="shared" si="37"/>
        <v>-2.7734727295053607E-18</v>
      </c>
      <c r="W71" s="30">
        <f t="shared" si="38"/>
        <v>3.693965645774329E-8</v>
      </c>
      <c r="X71" s="30">
        <f t="shared" si="39"/>
        <v>8.9938404742700854E-4</v>
      </c>
      <c r="Y71" s="30">
        <f t="shared" si="40"/>
        <v>6.016043974625318E-2</v>
      </c>
      <c r="Z71" s="30">
        <f t="shared" si="41"/>
        <v>-2.1517415782309546E-9</v>
      </c>
      <c r="AA71" s="30">
        <f t="shared" si="42"/>
        <v>-2.7734727295053607E-18</v>
      </c>
      <c r="AB71" s="30">
        <f t="shared" si="43"/>
        <v>3.7012286270008169E-8</v>
      </c>
    </row>
    <row r="72" spans="1:28" x14ac:dyDescent="0.3">
      <c r="A72" s="39">
        <v>149.0222222222219</v>
      </c>
      <c r="B72">
        <v>32.4</v>
      </c>
      <c r="C72">
        <v>7.32</v>
      </c>
      <c r="D72" s="39"/>
      <c r="E72" s="39"/>
      <c r="F72" s="39"/>
      <c r="G72" s="39">
        <v>149</v>
      </c>
      <c r="H72" s="40">
        <f t="shared" si="28"/>
        <v>0.32400000000000001</v>
      </c>
      <c r="I72" s="41">
        <f t="shared" si="29"/>
        <v>7.32</v>
      </c>
      <c r="J72" s="39">
        <f t="shared" ref="J72:J76" si="44">$J$70+($J$77-$J$70)*(G72-$G$70)/($G$77-$G$70)</f>
        <v>836.66024340937179</v>
      </c>
      <c r="K72">
        <v>0.32900000000000001</v>
      </c>
      <c r="L72">
        <v>7.29</v>
      </c>
      <c r="M72" s="29">
        <f t="shared" si="30"/>
        <v>5.9761445957812277E-2</v>
      </c>
      <c r="N72" s="54">
        <v>0.32400000000000001</v>
      </c>
      <c r="O72" s="54">
        <v>7.32</v>
      </c>
      <c r="P72" s="55">
        <f t="shared" si="31"/>
        <v>7.4247294098824907</v>
      </c>
      <c r="Q72" s="55">
        <f t="shared" si="32"/>
        <v>7.4321128705576331</v>
      </c>
      <c r="R72" s="41">
        <f t="shared" si="33"/>
        <v>7.4312688513510912</v>
      </c>
      <c r="S72" s="30">
        <f t="shared" si="34"/>
        <v>1.0235501611792768E-3</v>
      </c>
      <c r="T72" s="30">
        <f t="shared" si="35"/>
        <v>6.0784996118991554E-2</v>
      </c>
      <c r="U72" s="30">
        <f t="shared" si="36"/>
        <v>-2.1717021839945665E-9</v>
      </c>
      <c r="V72" s="30">
        <f t="shared" si="37"/>
        <v>-2.7993930353885882E-18</v>
      </c>
      <c r="W72" s="30">
        <f t="shared" si="38"/>
        <v>3.6973207612077356E-8</v>
      </c>
      <c r="X72" s="30">
        <f t="shared" si="39"/>
        <v>9.0566502099121923E-4</v>
      </c>
      <c r="Y72" s="30">
        <f t="shared" si="40"/>
        <v>6.06671109788035E-2</v>
      </c>
      <c r="Z72" s="30">
        <f t="shared" si="41"/>
        <v>-2.171854049473565E-9</v>
      </c>
      <c r="AA72" s="30">
        <f t="shared" si="42"/>
        <v>-2.7993930353885882E-18</v>
      </c>
      <c r="AB72" s="30">
        <f t="shared" si="43"/>
        <v>3.7045132174046432E-8</v>
      </c>
    </row>
    <row r="73" spans="1:28" x14ac:dyDescent="0.3">
      <c r="A73" s="39">
        <v>150.10416666666424</v>
      </c>
      <c r="B73">
        <v>32.799999999999997</v>
      </c>
      <c r="C73">
        <v>7.28</v>
      </c>
      <c r="D73" s="39">
        <v>45.099999999999994</v>
      </c>
      <c r="E73" s="39"/>
      <c r="F73" s="39"/>
      <c r="G73" s="39">
        <v>150</v>
      </c>
      <c r="H73" s="40">
        <f t="shared" si="28"/>
        <v>0.32799999999999996</v>
      </c>
      <c r="I73" s="41">
        <f t="shared" si="29"/>
        <v>7.28</v>
      </c>
      <c r="J73" s="39">
        <f t="shared" si="44"/>
        <v>843.66570703517721</v>
      </c>
      <c r="K73">
        <v>0.33100000000000002</v>
      </c>
      <c r="L73">
        <v>7.29</v>
      </c>
      <c r="M73" s="29">
        <f t="shared" si="30"/>
        <v>6.026183621679837E-2</v>
      </c>
      <c r="N73" s="54">
        <v>0.32800000000000001</v>
      </c>
      <c r="O73" s="54">
        <v>7.28</v>
      </c>
      <c r="P73" s="55">
        <f t="shared" si="31"/>
        <v>7.4230764858942226</v>
      </c>
      <c r="Q73" s="55">
        <f t="shared" si="32"/>
        <v>7.4305867551085267</v>
      </c>
      <c r="R73" s="41">
        <f t="shared" si="33"/>
        <v>7.429734843461806</v>
      </c>
      <c r="S73" s="30">
        <f t="shared" si="34"/>
        <v>1.0500087979366595E-3</v>
      </c>
      <c r="T73" s="30">
        <f t="shared" si="35"/>
        <v>6.1311845014735029E-2</v>
      </c>
      <c r="U73" s="30">
        <f t="shared" si="36"/>
        <v>-2.1984955156062781E-9</v>
      </c>
      <c r="V73" s="30">
        <f t="shared" si="37"/>
        <v>-2.8339534432328922E-18</v>
      </c>
      <c r="W73" s="30">
        <f t="shared" si="38"/>
        <v>3.7103360403842254E-8</v>
      </c>
      <c r="X73" s="30">
        <f t="shared" si="39"/>
        <v>9.299901417041906E-4</v>
      </c>
      <c r="Y73" s="30">
        <f t="shared" si="40"/>
        <v>6.1191826358502559E-2</v>
      </c>
      <c r="Z73" s="30">
        <f t="shared" si="41"/>
        <v>-2.1986501295863642E-9</v>
      </c>
      <c r="AA73" s="30">
        <f t="shared" si="42"/>
        <v>-2.8339534432328922E-18</v>
      </c>
      <c r="AB73" s="30">
        <f t="shared" si="43"/>
        <v>3.7176213751838329E-8</v>
      </c>
    </row>
    <row r="74" spans="1:28" x14ac:dyDescent="0.3">
      <c r="A74" s="39">
        <v>151.02777777778101</v>
      </c>
      <c r="B74">
        <v>33</v>
      </c>
      <c r="C74">
        <v>7.29</v>
      </c>
      <c r="D74" s="39"/>
      <c r="E74" s="39"/>
      <c r="F74" s="39"/>
      <c r="G74" s="39">
        <v>151</v>
      </c>
      <c r="H74" s="40">
        <f t="shared" si="28"/>
        <v>0.33</v>
      </c>
      <c r="I74" s="41">
        <f t="shared" si="29"/>
        <v>7.29</v>
      </c>
      <c r="J74" s="39">
        <f t="shared" si="44"/>
        <v>850.67117066098251</v>
      </c>
      <c r="K74">
        <v>0.34</v>
      </c>
      <c r="L74">
        <v>7.29</v>
      </c>
      <c r="M74" s="29">
        <f t="shared" si="30"/>
        <v>6.0762226475784463E-2</v>
      </c>
      <c r="N74" s="54">
        <v>0.33</v>
      </c>
      <c r="O74" s="54">
        <v>7.29</v>
      </c>
      <c r="P74" s="55">
        <f t="shared" si="31"/>
        <v>7.423997291048912</v>
      </c>
      <c r="Q74" s="55">
        <f t="shared" si="32"/>
        <v>7.4313425625290508</v>
      </c>
      <c r="R74" s="41">
        <f t="shared" si="33"/>
        <v>7.4305163306533668</v>
      </c>
      <c r="S74" s="30">
        <f t="shared" si="34"/>
        <v>1.0352662807754048E-3</v>
      </c>
      <c r="T74" s="30">
        <f t="shared" si="35"/>
        <v>6.1797492756559866E-2</v>
      </c>
      <c r="U74" s="30">
        <f t="shared" si="36"/>
        <v>-2.211928216116728E-9</v>
      </c>
      <c r="V74" s="30">
        <f t="shared" si="37"/>
        <v>-2.8512336471550436E-18</v>
      </c>
      <c r="W74" s="30">
        <f t="shared" si="38"/>
        <v>3.7038845175877172E-8</v>
      </c>
      <c r="X74" s="30">
        <f t="shared" si="39"/>
        <v>9.1794045292624253E-4</v>
      </c>
      <c r="Y74" s="30">
        <f t="shared" si="40"/>
        <v>6.1680166928710707E-2</v>
      </c>
      <c r="Z74" s="30">
        <f t="shared" si="41"/>
        <v>-2.2120793610618564E-9</v>
      </c>
      <c r="AA74" s="30">
        <f t="shared" si="42"/>
        <v>-2.8512336471550436E-18</v>
      </c>
      <c r="AB74" s="30">
        <f t="shared" si="43"/>
        <v>3.7109377509561789E-8</v>
      </c>
    </row>
    <row r="75" spans="1:28" x14ac:dyDescent="0.3">
      <c r="A75" s="39">
        <v>152.03125</v>
      </c>
      <c r="B75">
        <v>33.1</v>
      </c>
      <c r="C75">
        <v>7.32</v>
      </c>
      <c r="D75" s="39"/>
      <c r="E75" s="39"/>
      <c r="F75" s="39"/>
      <c r="G75" s="39">
        <v>152</v>
      </c>
      <c r="H75" s="40">
        <f t="shared" si="28"/>
        <v>0.33100000000000002</v>
      </c>
      <c r="I75" s="41">
        <f t="shared" si="29"/>
        <v>7.32</v>
      </c>
      <c r="J75" s="39">
        <f t="shared" si="44"/>
        <v>857.67663428678793</v>
      </c>
      <c r="K75">
        <v>0.32300000000000001</v>
      </c>
      <c r="L75">
        <v>7.29</v>
      </c>
      <c r="M75" s="29">
        <f t="shared" si="30"/>
        <v>6.126261673477057E-2</v>
      </c>
      <c r="N75" s="54">
        <v>0.33100000000000002</v>
      </c>
      <c r="O75" s="54">
        <v>7.32</v>
      </c>
      <c r="P75" s="55">
        <f t="shared" si="31"/>
        <v>7.4261729831711252</v>
      </c>
      <c r="Q75" s="55">
        <f t="shared" si="32"/>
        <v>7.4332158721932506</v>
      </c>
      <c r="R75" s="41">
        <f t="shared" si="33"/>
        <v>7.4324305191536215</v>
      </c>
      <c r="S75" s="30">
        <f t="shared" si="34"/>
        <v>1.0004627955190789E-3</v>
      </c>
      <c r="T75" s="30">
        <f t="shared" si="35"/>
        <v>6.2263079530289651E-2</v>
      </c>
      <c r="U75" s="30">
        <f t="shared" si="36"/>
        <v>-2.2186799059256696E-9</v>
      </c>
      <c r="V75" s="30">
        <f t="shared" si="37"/>
        <v>-2.8598737491161193E-18</v>
      </c>
      <c r="W75" s="30">
        <f t="shared" si="38"/>
        <v>3.6879423862894474E-8</v>
      </c>
      <c r="X75" s="30">
        <f t="shared" si="39"/>
        <v>8.880974563571178E-4</v>
      </c>
      <c r="Y75" s="30">
        <f t="shared" si="40"/>
        <v>6.2150714191127686E-2</v>
      </c>
      <c r="Z75" s="30">
        <f t="shared" si="41"/>
        <v>-2.218824660523471E-9</v>
      </c>
      <c r="AA75" s="30">
        <f t="shared" si="42"/>
        <v>-2.8598737491161193E-18</v>
      </c>
      <c r="AB75" s="30">
        <f t="shared" si="43"/>
        <v>3.6946174817537269E-8</v>
      </c>
    </row>
    <row r="76" spans="1:28" x14ac:dyDescent="0.3">
      <c r="A76" s="39">
        <v>153.03125</v>
      </c>
      <c r="B76">
        <v>31.5</v>
      </c>
      <c r="C76">
        <v>7.34</v>
      </c>
      <c r="D76" s="39">
        <v>10.7</v>
      </c>
      <c r="E76" s="39"/>
      <c r="F76" s="39"/>
      <c r="G76" s="39">
        <v>153</v>
      </c>
      <c r="H76" s="40">
        <f t="shared" si="28"/>
        <v>0.315</v>
      </c>
      <c r="I76" s="41">
        <f t="shared" si="29"/>
        <v>7.34</v>
      </c>
      <c r="J76" s="39">
        <f t="shared" si="44"/>
        <v>864.68209791259335</v>
      </c>
      <c r="K76">
        <v>0.32900000000000001</v>
      </c>
      <c r="L76">
        <v>7.38</v>
      </c>
      <c r="M76" s="29">
        <f t="shared" si="30"/>
        <v>6.1763006993756663E-2</v>
      </c>
      <c r="N76" s="54">
        <v>0.315</v>
      </c>
      <c r="O76" s="54">
        <v>7.34</v>
      </c>
      <c r="P76" s="55">
        <f t="shared" si="31"/>
        <v>7.4503963487718741</v>
      </c>
      <c r="Q76" s="55">
        <f t="shared" si="32"/>
        <v>7.4547113861845968</v>
      </c>
      <c r="R76" s="41">
        <f t="shared" si="33"/>
        <v>7.4542378124427948</v>
      </c>
      <c r="S76" s="30">
        <f t="shared" si="34"/>
        <v>6.1595427691803716E-4</v>
      </c>
      <c r="T76" s="30">
        <f t="shared" si="35"/>
        <v>6.2378961270674702E-2</v>
      </c>
      <c r="U76" s="30">
        <f t="shared" si="36"/>
        <v>-2.1118655810977706E-9</v>
      </c>
      <c r="V76" s="30">
        <f t="shared" si="37"/>
        <v>-2.7216321177389057E-18</v>
      </c>
      <c r="W76" s="30">
        <f t="shared" si="38"/>
        <v>3.5098504634015387E-8</v>
      </c>
      <c r="X76" s="30">
        <f t="shared" si="39"/>
        <v>5.4805488112844459E-4</v>
      </c>
      <c r="Y76" s="30">
        <f t="shared" si="40"/>
        <v>6.231106187488511E-2</v>
      </c>
      <c r="Z76" s="30">
        <f t="shared" si="41"/>
        <v>-2.1119530524639569E-9</v>
      </c>
      <c r="AA76" s="30">
        <f t="shared" si="42"/>
        <v>-2.7216321177389057E-18</v>
      </c>
      <c r="AB76" s="30">
        <f t="shared" si="43"/>
        <v>3.5136798456964422E-8</v>
      </c>
    </row>
    <row r="77" spans="1:28" x14ac:dyDescent="0.3">
      <c r="A77" s="39">
        <v>154.03819444444525</v>
      </c>
      <c r="B77">
        <v>32.1</v>
      </c>
      <c r="C77">
        <v>7.32</v>
      </c>
      <c r="D77" s="39"/>
      <c r="E77" s="39">
        <v>895.85202097235469</v>
      </c>
      <c r="F77" s="39">
        <v>847.52310210444273</v>
      </c>
      <c r="G77" s="39">
        <v>154</v>
      </c>
      <c r="H77" s="40">
        <f t="shared" si="28"/>
        <v>0.32100000000000001</v>
      </c>
      <c r="I77" s="41">
        <f t="shared" si="29"/>
        <v>7.32</v>
      </c>
      <c r="J77" s="42">
        <f>AVERAGE(E77:F77)</f>
        <v>871.68756153839877</v>
      </c>
      <c r="K77">
        <v>0.33</v>
      </c>
      <c r="L77">
        <v>7.35</v>
      </c>
      <c r="M77" s="29">
        <f t="shared" si="30"/>
        <v>6.2263397252742769E-2</v>
      </c>
      <c r="N77" s="54">
        <v>0.32100000000000001</v>
      </c>
      <c r="O77" s="54">
        <v>7.32</v>
      </c>
      <c r="P77" s="55">
        <f t="shared" si="31"/>
        <v>7.4458643748761819</v>
      </c>
      <c r="Q77" s="55">
        <f t="shared" si="32"/>
        <v>7.450639031295256</v>
      </c>
      <c r="R77" s="41">
        <f t="shared" si="33"/>
        <v>7.450118356053518</v>
      </c>
      <c r="S77" s="30">
        <f t="shared" si="34"/>
        <v>6.8746540661731778E-4</v>
      </c>
      <c r="T77" s="30">
        <f t="shared" si="35"/>
        <v>6.2950862659360091E-2</v>
      </c>
      <c r="U77" s="30">
        <f t="shared" si="36"/>
        <v>-2.1520145823249727E-9</v>
      </c>
      <c r="V77" s="30">
        <f t="shared" si="37"/>
        <v>-2.7734727295053607E-18</v>
      </c>
      <c r="W77" s="30">
        <f t="shared" si="38"/>
        <v>3.5429169223325977E-8</v>
      </c>
      <c r="X77" s="30">
        <f t="shared" si="39"/>
        <v>6.1213062997201543E-4</v>
      </c>
      <c r="Y77" s="30">
        <f t="shared" si="40"/>
        <v>6.2875527882714791E-2</v>
      </c>
      <c r="Z77" s="30">
        <f t="shared" si="41"/>
        <v>-2.1521116323172133E-9</v>
      </c>
      <c r="AA77" s="30">
        <f t="shared" si="42"/>
        <v>-2.7734727295053607E-18</v>
      </c>
      <c r="AB77" s="30">
        <f t="shared" si="43"/>
        <v>3.5471670693042234E-8</v>
      </c>
    </row>
    <row r="78" spans="1:28" x14ac:dyDescent="0.3">
      <c r="A78" s="39">
        <v>155.02500000000146</v>
      </c>
      <c r="B78">
        <v>32.5</v>
      </c>
      <c r="C78">
        <v>7.31</v>
      </c>
      <c r="D78" s="39"/>
      <c r="E78" s="39"/>
      <c r="F78" s="39"/>
      <c r="G78" s="39">
        <v>155</v>
      </c>
      <c r="H78" s="40">
        <f t="shared" si="28"/>
        <v>0.32500000000000001</v>
      </c>
      <c r="I78" s="41">
        <f t="shared" si="29"/>
        <v>7.31</v>
      </c>
      <c r="J78" s="39">
        <f>$J$77+($J$84-$J$77)*(G78-$G$77)/($G$84-$G$77)</f>
        <v>868.25261053703673</v>
      </c>
      <c r="K78">
        <v>0.33200000000000002</v>
      </c>
      <c r="L78">
        <v>7.41</v>
      </c>
      <c r="M78" s="29">
        <f t="shared" si="30"/>
        <v>6.201804360978834E-2</v>
      </c>
      <c r="N78" s="54">
        <v>0.32500000000000001</v>
      </c>
      <c r="O78" s="54">
        <v>7.31</v>
      </c>
      <c r="P78" s="55">
        <f t="shared" si="31"/>
        <v>7.4390075270555203</v>
      </c>
      <c r="Q78" s="55">
        <f t="shared" si="32"/>
        <v>7.4445530177790245</v>
      </c>
      <c r="R78" s="41">
        <f t="shared" si="33"/>
        <v>7.4439445130800781</v>
      </c>
      <c r="S78" s="30">
        <f t="shared" si="34"/>
        <v>7.9604048510166319E-4</v>
      </c>
      <c r="T78" s="30">
        <f t="shared" si="35"/>
        <v>6.2814084094890005E-2</v>
      </c>
      <c r="U78" s="30">
        <f t="shared" si="36"/>
        <v>-2.1787021274674427E-9</v>
      </c>
      <c r="V78" s="30">
        <f t="shared" si="37"/>
        <v>-2.8080331373496643E-18</v>
      </c>
      <c r="W78" s="30">
        <f t="shared" si="38"/>
        <v>3.5929153250512088E-8</v>
      </c>
      <c r="X78" s="30">
        <f t="shared" si="39"/>
        <v>7.0819507406370006E-4</v>
      </c>
      <c r="Y78" s="30">
        <f t="shared" si="40"/>
        <v>6.2726238683852034E-2</v>
      </c>
      <c r="Z78" s="30">
        <f t="shared" si="41"/>
        <v>-2.1788152942788304E-9</v>
      </c>
      <c r="AA78" s="30">
        <f t="shared" si="42"/>
        <v>-2.8080331373496643E-18</v>
      </c>
      <c r="AB78" s="30">
        <f t="shared" si="43"/>
        <v>3.597953008739464E-8</v>
      </c>
    </row>
    <row r="79" spans="1:28" x14ac:dyDescent="0.3">
      <c r="A79" s="39">
        <v>156.03125</v>
      </c>
      <c r="B79">
        <v>33.1</v>
      </c>
      <c r="C79">
        <v>7.37</v>
      </c>
      <c r="D79" s="39"/>
      <c r="E79" s="39"/>
      <c r="F79" s="39"/>
      <c r="G79" s="39">
        <v>156</v>
      </c>
      <c r="H79" s="40">
        <f t="shared" si="28"/>
        <v>0.33100000000000002</v>
      </c>
      <c r="I79" s="41">
        <f t="shared" si="29"/>
        <v>7.37</v>
      </c>
      <c r="J79" s="39">
        <f t="shared" ref="J79:J83" si="45">$J$77+($J$84-$J$77)*(G79-$G$77)/($G$84-$G$77)</f>
        <v>864.81765953567458</v>
      </c>
      <c r="K79">
        <v>0.32600000000000001</v>
      </c>
      <c r="L79">
        <v>7.38</v>
      </c>
      <c r="M79" s="29">
        <f t="shared" si="30"/>
        <v>6.1772689966833896E-2</v>
      </c>
      <c r="N79" s="54">
        <v>0.33100000000000002</v>
      </c>
      <c r="O79" s="54">
        <v>7.37</v>
      </c>
      <c r="P79" s="55">
        <f t="shared" si="31"/>
        <v>7.4296577146987097</v>
      </c>
      <c r="Q79" s="55">
        <f t="shared" si="32"/>
        <v>7.436257384616785</v>
      </c>
      <c r="R79" s="41">
        <f t="shared" si="33"/>
        <v>7.4355282039104464</v>
      </c>
      <c r="S79" s="30">
        <f t="shared" si="34"/>
        <v>9.4480886760893391E-4</v>
      </c>
      <c r="T79" s="30">
        <f t="shared" si="35"/>
        <v>6.2717498834442831E-2</v>
      </c>
      <c r="U79" s="30">
        <f t="shared" si="36"/>
        <v>-2.2187516020733498E-9</v>
      </c>
      <c r="V79" s="30">
        <f t="shared" si="37"/>
        <v>-2.8598737491161193E-18</v>
      </c>
      <c r="W79" s="30">
        <f t="shared" si="38"/>
        <v>3.6622046976585316E-8</v>
      </c>
      <c r="X79" s="30">
        <f t="shared" si="39"/>
        <v>8.397139715351419E-4</v>
      </c>
      <c r="Y79" s="30">
        <f t="shared" si="40"/>
        <v>6.2612403938369032E-2</v>
      </c>
      <c r="Z79" s="30">
        <f t="shared" si="41"/>
        <v>-2.2188869905261022E-9</v>
      </c>
      <c r="AA79" s="30">
        <f t="shared" si="42"/>
        <v>-2.8598737491161193E-18</v>
      </c>
      <c r="AB79" s="30">
        <f t="shared" si="43"/>
        <v>3.668358706479627E-8</v>
      </c>
    </row>
    <row r="80" spans="1:28" x14ac:dyDescent="0.3">
      <c r="A80" s="39">
        <v>157.03125</v>
      </c>
      <c r="B80">
        <v>32.9</v>
      </c>
      <c r="C80">
        <v>7.38</v>
      </c>
      <c r="D80" s="39">
        <v>20.8</v>
      </c>
      <c r="E80" s="39"/>
      <c r="F80" s="39"/>
      <c r="G80" s="39">
        <v>157</v>
      </c>
      <c r="H80" s="40">
        <f t="shared" si="28"/>
        <v>0.32899999999999996</v>
      </c>
      <c r="I80" s="41">
        <f t="shared" si="29"/>
        <v>7.38</v>
      </c>
      <c r="J80" s="39">
        <f t="shared" si="45"/>
        <v>861.38270853431254</v>
      </c>
      <c r="K80">
        <v>0.33900000000000002</v>
      </c>
      <c r="L80">
        <v>7.38</v>
      </c>
      <c r="M80" s="29">
        <f t="shared" si="30"/>
        <v>6.1527336323879467E-2</v>
      </c>
      <c r="N80" s="54">
        <v>0.32900000000000001</v>
      </c>
      <c r="O80" s="54">
        <v>7.38</v>
      </c>
      <c r="P80" s="55">
        <f t="shared" si="31"/>
        <v>7.4305321022510373</v>
      </c>
      <c r="Q80" s="55">
        <f t="shared" si="32"/>
        <v>7.4370608397274207</v>
      </c>
      <c r="R80" s="41">
        <f t="shared" si="33"/>
        <v>7.4363368582438545</v>
      </c>
      <c r="S80" s="30">
        <f t="shared" si="34"/>
        <v>9.3086166590718568E-4</v>
      </c>
      <c r="T80" s="30">
        <f t="shared" si="35"/>
        <v>6.2458197989786655E-2</v>
      </c>
      <c r="U80" s="30">
        <f t="shared" si="36"/>
        <v>-2.2053558610803637E-9</v>
      </c>
      <c r="V80" s="30">
        <f t="shared" si="37"/>
        <v>-2.8425935451939679E-18</v>
      </c>
      <c r="W80" s="30">
        <f t="shared" si="38"/>
        <v>3.6554357951973297E-8</v>
      </c>
      <c r="X80" s="30">
        <f t="shared" si="39"/>
        <v>8.2694735091209893E-4</v>
      </c>
      <c r="Y80" s="30">
        <f t="shared" si="40"/>
        <v>6.2354283674791566E-2</v>
      </c>
      <c r="Z80" s="30">
        <f t="shared" si="41"/>
        <v>-2.2054897286500709E-9</v>
      </c>
      <c r="AA80" s="30">
        <f t="shared" si="42"/>
        <v>-2.8425935451939679E-18</v>
      </c>
      <c r="AB80" s="30">
        <f t="shared" si="43"/>
        <v>3.6615345945972478E-8</v>
      </c>
    </row>
    <row r="81" spans="1:28" x14ac:dyDescent="0.3">
      <c r="A81" s="39">
        <v>158.03125</v>
      </c>
      <c r="B81">
        <v>32.9</v>
      </c>
      <c r="C81">
        <v>7.39</v>
      </c>
      <c r="D81" s="39"/>
      <c r="E81" s="39"/>
      <c r="F81" s="39"/>
      <c r="G81" s="39">
        <v>158</v>
      </c>
      <c r="H81" s="40">
        <f t="shared" si="28"/>
        <v>0.32899999999999996</v>
      </c>
      <c r="I81" s="41">
        <f t="shared" si="29"/>
        <v>7.39</v>
      </c>
      <c r="J81" s="39">
        <f t="shared" si="45"/>
        <v>857.94775753295039</v>
      </c>
      <c r="K81">
        <v>0.33300000000000002</v>
      </c>
      <c r="L81">
        <v>7.39</v>
      </c>
      <c r="M81" s="29">
        <f t="shared" si="30"/>
        <v>6.128198268092503E-2</v>
      </c>
      <c r="N81" s="54">
        <v>0.32900000000000001</v>
      </c>
      <c r="O81" s="54">
        <v>7.39</v>
      </c>
      <c r="P81" s="55">
        <f t="shared" si="31"/>
        <v>7.4288530264833064</v>
      </c>
      <c r="Q81" s="55">
        <f t="shared" si="32"/>
        <v>7.4355948308529038</v>
      </c>
      <c r="R81" s="41">
        <f t="shared" si="33"/>
        <v>7.4348438897888096</v>
      </c>
      <c r="S81" s="30">
        <f t="shared" si="34"/>
        <v>9.5765051802064525E-4</v>
      </c>
      <c r="T81" s="30">
        <f t="shared" si="35"/>
        <v>6.2239633198945675E-2</v>
      </c>
      <c r="U81" s="30">
        <f t="shared" si="36"/>
        <v>-2.2053213503536383E-9</v>
      </c>
      <c r="V81" s="30">
        <f t="shared" si="37"/>
        <v>-2.8425935451939679E-18</v>
      </c>
      <c r="W81" s="30">
        <f t="shared" si="38"/>
        <v>3.6677959713137582E-8</v>
      </c>
      <c r="X81" s="30">
        <f t="shared" si="39"/>
        <v>8.5024629326878407E-4</v>
      </c>
      <c r="Y81" s="30">
        <f t="shared" si="40"/>
        <v>6.2132228974193814E-2</v>
      </c>
      <c r="Z81" s="30">
        <f t="shared" si="41"/>
        <v>-2.2054597137980247E-9</v>
      </c>
      <c r="AA81" s="30">
        <f t="shared" si="42"/>
        <v>-2.8425935451939679E-18</v>
      </c>
      <c r="AB81" s="30">
        <f t="shared" si="43"/>
        <v>3.6741434643955843E-8</v>
      </c>
    </row>
    <row r="82" spans="1:28" x14ac:dyDescent="0.3">
      <c r="A82" s="39">
        <v>159.03472222221899</v>
      </c>
      <c r="B82">
        <v>33.200000000000003</v>
      </c>
      <c r="C82">
        <v>7.35</v>
      </c>
      <c r="D82" s="39"/>
      <c r="E82" s="39"/>
      <c r="F82" s="39"/>
      <c r="G82" s="39">
        <v>159</v>
      </c>
      <c r="H82" s="40">
        <f t="shared" si="28"/>
        <v>0.33200000000000002</v>
      </c>
      <c r="I82" s="41">
        <f t="shared" si="29"/>
        <v>7.35</v>
      </c>
      <c r="J82" s="39">
        <f t="shared" si="45"/>
        <v>854.51280653158835</v>
      </c>
      <c r="K82">
        <v>0.32600000000000001</v>
      </c>
      <c r="L82">
        <v>7.39</v>
      </c>
      <c r="M82" s="29">
        <f t="shared" si="30"/>
        <v>6.1036629037970594E-2</v>
      </c>
      <c r="N82" s="54">
        <v>0.33200000000000002</v>
      </c>
      <c r="O82" s="54">
        <v>7.35</v>
      </c>
      <c r="P82" s="55">
        <f t="shared" si="31"/>
        <v>7.4233513521625945</v>
      </c>
      <c r="Q82" s="55">
        <f t="shared" si="32"/>
        <v>7.4307362804813888</v>
      </c>
      <c r="R82" s="41">
        <f t="shared" si="33"/>
        <v>7.4299091041653167</v>
      </c>
      <c r="S82" s="30">
        <f t="shared" si="34"/>
        <v>1.0456072645977543E-3</v>
      </c>
      <c r="T82" s="30">
        <f t="shared" si="35"/>
        <v>6.2082236302568351E-2</v>
      </c>
      <c r="U82" s="30">
        <f t="shared" si="36"/>
        <v>-2.225328602818281E-9</v>
      </c>
      <c r="V82" s="30">
        <f t="shared" si="37"/>
        <v>-2.8685138510771954E-18</v>
      </c>
      <c r="W82" s="30">
        <f t="shared" si="38"/>
        <v>3.7090588105128375E-8</v>
      </c>
      <c r="X82" s="30">
        <f t="shared" si="39"/>
        <v>9.2760586957229706E-4</v>
      </c>
      <c r="Y82" s="30">
        <f t="shared" si="40"/>
        <v>6.1964234907542888E-2</v>
      </c>
      <c r="Z82" s="30">
        <f t="shared" si="41"/>
        <v>-2.2254806180625217E-9</v>
      </c>
      <c r="AA82" s="30">
        <f t="shared" si="42"/>
        <v>-2.8685138510771954E-18</v>
      </c>
      <c r="AB82" s="30">
        <f t="shared" si="43"/>
        <v>3.716129978473522E-8</v>
      </c>
    </row>
    <row r="83" spans="1:28" x14ac:dyDescent="0.3">
      <c r="A83" s="39">
        <v>160.03472222221899</v>
      </c>
      <c r="B83">
        <v>34</v>
      </c>
      <c r="C83">
        <v>7.4</v>
      </c>
      <c r="D83" s="39"/>
      <c r="E83" s="39"/>
      <c r="F83" s="39"/>
      <c r="G83" s="39">
        <v>160</v>
      </c>
      <c r="H83" s="40">
        <f t="shared" si="28"/>
        <v>0.34</v>
      </c>
      <c r="I83" s="41">
        <f t="shared" si="29"/>
        <v>7.4</v>
      </c>
      <c r="J83" s="39">
        <f t="shared" si="45"/>
        <v>851.0778555302262</v>
      </c>
      <c r="K83">
        <v>0.34599999999999997</v>
      </c>
      <c r="L83">
        <v>7.41</v>
      </c>
      <c r="M83" s="29">
        <f t="shared" si="30"/>
        <v>6.0791275395016157E-2</v>
      </c>
      <c r="N83" s="54">
        <v>0.34</v>
      </c>
      <c r="O83" s="54">
        <v>7.4</v>
      </c>
      <c r="P83" s="55">
        <f t="shared" si="31"/>
        <v>7.411642844129628</v>
      </c>
      <c r="Q83" s="55">
        <f t="shared" si="32"/>
        <v>7.4203772523259621</v>
      </c>
      <c r="R83" s="41">
        <f t="shared" si="33"/>
        <v>7.4193918700055477</v>
      </c>
      <c r="S83" s="30">
        <f t="shared" si="34"/>
        <v>1.2336911284453944E-3</v>
      </c>
      <c r="T83" s="30">
        <f t="shared" si="35"/>
        <v>6.2024966523461553E-2</v>
      </c>
      <c r="U83" s="30">
        <f t="shared" si="36"/>
        <v>-2.2787411377423032E-9</v>
      </c>
      <c r="V83" s="30">
        <f t="shared" si="37"/>
        <v>-2.9376346667658026E-18</v>
      </c>
      <c r="W83" s="30">
        <f t="shared" si="38"/>
        <v>3.7985928607601903E-8</v>
      </c>
      <c r="X83" s="30">
        <f t="shared" si="39"/>
        <v>1.0932684733483205E-3</v>
      </c>
      <c r="Y83" s="30">
        <f t="shared" si="40"/>
        <v>6.1884543868364478E-2</v>
      </c>
      <c r="Z83" s="30">
        <f t="shared" si="41"/>
        <v>-2.2789220371647795E-9</v>
      </c>
      <c r="AA83" s="30">
        <f t="shared" si="42"/>
        <v>-2.9376346667658026E-18</v>
      </c>
      <c r="AB83" s="30">
        <f t="shared" si="43"/>
        <v>3.8072213743341586E-8</v>
      </c>
    </row>
    <row r="84" spans="1:28" x14ac:dyDescent="0.3">
      <c r="A84" s="39">
        <v>161.03472222221899</v>
      </c>
      <c r="B84">
        <v>29.1</v>
      </c>
      <c r="C84">
        <v>7.45</v>
      </c>
      <c r="D84" s="39">
        <v>56.3</v>
      </c>
      <c r="E84" s="39">
        <v>884.99991588785076</v>
      </c>
      <c r="F84" s="39">
        <v>810.28589316987745</v>
      </c>
      <c r="G84" s="39">
        <v>161</v>
      </c>
      <c r="H84" s="40">
        <f t="shared" si="28"/>
        <v>0.29100000000000004</v>
      </c>
      <c r="I84" s="41">
        <f t="shared" si="29"/>
        <v>7.45</v>
      </c>
      <c r="J84" s="42">
        <f>AVERAGE(E84:F84)</f>
        <v>847.64290452886416</v>
      </c>
      <c r="K84">
        <v>0.28599999999999998</v>
      </c>
      <c r="L84">
        <v>7.47</v>
      </c>
      <c r="M84" s="29">
        <f t="shared" si="30"/>
        <v>6.0545921752061728E-2</v>
      </c>
      <c r="N84" s="54">
        <v>0.29099999999999998</v>
      </c>
      <c r="O84" s="54">
        <v>7.45</v>
      </c>
      <c r="P84" s="55">
        <f t="shared" si="31"/>
        <v>7.4752734783168826</v>
      </c>
      <c r="Q84" s="55">
        <f t="shared" si="32"/>
        <v>7.4769017044812536</v>
      </c>
      <c r="R84" s="41">
        <f t="shared" si="33"/>
        <v>7.4767211535794029</v>
      </c>
      <c r="S84" s="30">
        <f t="shared" si="34"/>
        <v>2.2710710357720914E-4</v>
      </c>
      <c r="T84" s="30">
        <f t="shared" si="35"/>
        <v>6.0773028855638934E-2</v>
      </c>
      <c r="U84" s="30">
        <f t="shared" si="36"/>
        <v>-1.9514020116625894E-9</v>
      </c>
      <c r="V84" s="30">
        <f t="shared" si="37"/>
        <v>-2.5142696706730837E-18</v>
      </c>
      <c r="W84" s="30">
        <f t="shared" si="38"/>
        <v>3.3350188696983997E-8</v>
      </c>
      <c r="X84" s="30">
        <f t="shared" si="39"/>
        <v>2.0188174676323941E-4</v>
      </c>
      <c r="Y84" s="30">
        <f t="shared" si="40"/>
        <v>6.074780349882497E-2</v>
      </c>
      <c r="Z84" s="30">
        <f t="shared" si="41"/>
        <v>-1.9514345082171964E-9</v>
      </c>
      <c r="AA84" s="30">
        <f t="shared" si="42"/>
        <v>-2.5142696706730837E-18</v>
      </c>
      <c r="AB84" s="30">
        <f t="shared" si="43"/>
        <v>3.3364056380598993E-8</v>
      </c>
    </row>
    <row r="85" spans="1:28" x14ac:dyDescent="0.3">
      <c r="A85" s="39">
        <v>162.03819444444525</v>
      </c>
      <c r="B85">
        <v>27</v>
      </c>
      <c r="C85">
        <v>7.38</v>
      </c>
      <c r="D85" s="39"/>
      <c r="E85" s="39"/>
      <c r="F85" s="39"/>
      <c r="G85" s="39">
        <v>162</v>
      </c>
      <c r="H85" s="40">
        <f t="shared" si="28"/>
        <v>0.27</v>
      </c>
      <c r="I85" s="41">
        <f t="shared" si="29"/>
        <v>7.38</v>
      </c>
      <c r="J85" s="39">
        <f>$J$84+($J$91-$J$84)*(G85-$G$84)/($G$91-$G$84)</f>
        <v>854.39593736524193</v>
      </c>
      <c r="K85">
        <v>0.26700000000000002</v>
      </c>
      <c r="L85">
        <v>7.46</v>
      </c>
      <c r="M85" s="29">
        <f t="shared" si="30"/>
        <v>6.1028281240374418E-2</v>
      </c>
      <c r="N85" s="54">
        <v>0.27</v>
      </c>
      <c r="O85" s="54">
        <v>7.38</v>
      </c>
      <c r="P85" s="55">
        <f t="shared" si="31"/>
        <v>7.5099147018087198</v>
      </c>
      <c r="Q85" s="55">
        <f t="shared" si="32"/>
        <v>7.5077476786881618</v>
      </c>
      <c r="R85" s="41">
        <f t="shared" si="33"/>
        <v>7.5079824313044767</v>
      </c>
      <c r="S85" s="30">
        <f t="shared" si="34"/>
        <v>-3.0327375206601288E-4</v>
      </c>
      <c r="T85" s="30">
        <f t="shared" si="35"/>
        <v>6.0725007488308405E-2</v>
      </c>
      <c r="U85" s="30">
        <f t="shared" si="36"/>
        <v>-1.8112413356341738E-9</v>
      </c>
      <c r="V85" s="30">
        <f t="shared" si="37"/>
        <v>-2.3328275294904903E-18</v>
      </c>
      <c r="W85" s="30">
        <f t="shared" si="38"/>
        <v>3.1063638342872263E-8</v>
      </c>
      <c r="X85" s="30">
        <f t="shared" si="39"/>
        <v>-2.7049306070027891E-4</v>
      </c>
      <c r="Y85" s="30">
        <f t="shared" si="40"/>
        <v>6.0757788179674137E-2</v>
      </c>
      <c r="Z85" s="30">
        <f t="shared" si="41"/>
        <v>-1.8111991059232177E-9</v>
      </c>
      <c r="AA85" s="30">
        <f t="shared" si="42"/>
        <v>-2.3328275294904903E-18</v>
      </c>
      <c r="AB85" s="30">
        <f t="shared" si="43"/>
        <v>3.1046851807104696E-8</v>
      </c>
    </row>
    <row r="86" spans="1:28" x14ac:dyDescent="0.3">
      <c r="A86" s="39">
        <v>163.03819444444525</v>
      </c>
      <c r="B86">
        <v>25.2</v>
      </c>
      <c r="C86">
        <v>7.43</v>
      </c>
      <c r="D86" s="39"/>
      <c r="E86" s="39"/>
      <c r="F86" s="39"/>
      <c r="G86" s="39">
        <v>163</v>
      </c>
      <c r="H86" s="40">
        <f t="shared" si="28"/>
        <v>0.252</v>
      </c>
      <c r="I86" s="41">
        <f t="shared" si="29"/>
        <v>7.43</v>
      </c>
      <c r="J86" s="39">
        <f t="shared" ref="J86:J90" si="46">$J$84+($J$91-$J$84)*(G86-$G$84)/($G$91-$G$84)</f>
        <v>861.14897020161959</v>
      </c>
      <c r="K86">
        <v>0.25800000000000001</v>
      </c>
      <c r="L86">
        <v>7.46</v>
      </c>
      <c r="M86" s="29">
        <f t="shared" si="30"/>
        <v>6.1510640728687116E-2</v>
      </c>
      <c r="N86" s="54">
        <v>0.252</v>
      </c>
      <c r="O86" s="54">
        <v>7.43</v>
      </c>
      <c r="P86" s="55">
        <f t="shared" si="31"/>
        <v>7.5419680672867955</v>
      </c>
      <c r="Q86" s="55">
        <f t="shared" si="32"/>
        <v>7.536403900763113</v>
      </c>
      <c r="R86" s="41">
        <f t="shared" si="33"/>
        <v>7.5369919981915654</v>
      </c>
      <c r="S86" s="30">
        <f t="shared" si="34"/>
        <v>-7.8161890851989157E-4</v>
      </c>
      <c r="T86" s="30">
        <f t="shared" si="35"/>
        <v>6.0729021820167227E-2</v>
      </c>
      <c r="U86" s="30">
        <f t="shared" si="36"/>
        <v>-1.6911341873435942E-9</v>
      </c>
      <c r="V86" s="30">
        <f t="shared" si="37"/>
        <v>-2.1773056941911241E-18</v>
      </c>
      <c r="W86" s="30">
        <f t="shared" si="38"/>
        <v>2.9080113633281529E-8</v>
      </c>
      <c r="X86" s="30">
        <f t="shared" si="39"/>
        <v>-6.9947752672380064E-4</v>
      </c>
      <c r="Y86" s="30">
        <f t="shared" si="40"/>
        <v>6.0811163201963316E-2</v>
      </c>
      <c r="Z86" s="30">
        <f t="shared" si="41"/>
        <v>-1.6910283687453201E-9</v>
      </c>
      <c r="AA86" s="30">
        <f t="shared" si="42"/>
        <v>-2.1773056941911241E-18</v>
      </c>
      <c r="AB86" s="30">
        <f t="shared" si="43"/>
        <v>2.9040761611241327E-8</v>
      </c>
    </row>
    <row r="87" spans="1:28" x14ac:dyDescent="0.3">
      <c r="A87" s="39">
        <v>164.03472222221899</v>
      </c>
      <c r="B87">
        <v>24.1</v>
      </c>
      <c r="C87">
        <v>7.43</v>
      </c>
      <c r="D87" s="39">
        <v>0</v>
      </c>
      <c r="E87" s="39"/>
      <c r="F87" s="39"/>
      <c r="G87" s="39">
        <v>164</v>
      </c>
      <c r="H87" s="40">
        <f t="shared" si="28"/>
        <v>0.24100000000000002</v>
      </c>
      <c r="I87" s="41">
        <f t="shared" si="29"/>
        <v>7.43</v>
      </c>
      <c r="J87" s="39">
        <f t="shared" si="46"/>
        <v>867.90200303799736</v>
      </c>
      <c r="K87">
        <v>0.252</v>
      </c>
      <c r="L87">
        <v>7.47</v>
      </c>
      <c r="M87" s="29">
        <f t="shared" si="30"/>
        <v>6.1993000216999813E-2</v>
      </c>
      <c r="N87" s="54">
        <v>0.24099999999999999</v>
      </c>
      <c r="O87" s="54">
        <v>7.43</v>
      </c>
      <c r="P87" s="55">
        <f t="shared" si="31"/>
        <v>7.5637842214934787</v>
      </c>
      <c r="Q87" s="55">
        <f t="shared" si="32"/>
        <v>7.5559937684988636</v>
      </c>
      <c r="R87" s="41">
        <f t="shared" si="33"/>
        <v>7.5568003597396975</v>
      </c>
      <c r="S87" s="30">
        <f t="shared" si="34"/>
        <v>-1.0999275817356812E-3</v>
      </c>
      <c r="T87" s="30">
        <f t="shared" si="35"/>
        <v>6.0893072635264132E-2</v>
      </c>
      <c r="U87" s="30">
        <f t="shared" si="36"/>
        <v>-1.6177688517678708E-9</v>
      </c>
      <c r="V87" s="30">
        <f t="shared" si="37"/>
        <v>-2.0822645726192894E-18</v>
      </c>
      <c r="W87" s="30">
        <f t="shared" si="38"/>
        <v>2.7797531529325541E-8</v>
      </c>
      <c r="X87" s="30">
        <f t="shared" si="39"/>
        <v>-9.869556202107329E-4</v>
      </c>
      <c r="Y87" s="30">
        <f t="shared" si="40"/>
        <v>6.1006044596789079E-2</v>
      </c>
      <c r="Z87" s="30">
        <f t="shared" si="41"/>
        <v>-1.6176233156890822E-9</v>
      </c>
      <c r="AA87" s="30">
        <f t="shared" si="42"/>
        <v>-2.0822645726192894E-18</v>
      </c>
      <c r="AB87" s="30">
        <f t="shared" si="43"/>
        <v>2.7745952615954604E-8</v>
      </c>
    </row>
    <row r="88" spans="1:28" x14ac:dyDescent="0.3">
      <c r="A88" s="39">
        <v>165.04513888889051</v>
      </c>
      <c r="B88">
        <v>22.8</v>
      </c>
      <c r="C88">
        <v>7.43</v>
      </c>
      <c r="D88" s="39"/>
      <c r="E88" s="39"/>
      <c r="F88" s="39"/>
      <c r="G88" s="39">
        <v>165</v>
      </c>
      <c r="H88" s="40">
        <f t="shared" si="28"/>
        <v>0.22800000000000001</v>
      </c>
      <c r="I88" s="41">
        <f t="shared" si="29"/>
        <v>7.43</v>
      </c>
      <c r="J88" s="39">
        <f t="shared" si="46"/>
        <v>874.65503587437513</v>
      </c>
      <c r="K88">
        <v>0.25900000000000001</v>
      </c>
      <c r="L88">
        <v>7.44</v>
      </c>
      <c r="M88" s="29">
        <f t="shared" si="30"/>
        <v>6.2475359705312504E-2</v>
      </c>
      <c r="N88" s="54">
        <v>0.22800000000000001</v>
      </c>
      <c r="O88" s="54">
        <v>7.43</v>
      </c>
      <c r="P88" s="55">
        <f t="shared" si="31"/>
        <v>7.5900158903767565</v>
      </c>
      <c r="Q88" s="55">
        <f t="shared" si="32"/>
        <v>7.5796196715616562</v>
      </c>
      <c r="R88" s="41">
        <f t="shared" si="33"/>
        <v>7.5806699004957077</v>
      </c>
      <c r="S88" s="30">
        <f t="shared" si="34"/>
        <v>-1.4744974809686676E-3</v>
      </c>
      <c r="T88" s="30">
        <f t="shared" si="35"/>
        <v>6.1000862224343838E-2</v>
      </c>
      <c r="U88" s="30">
        <f t="shared" si="36"/>
        <v>-1.5310622862220152E-9</v>
      </c>
      <c r="V88" s="30">
        <f t="shared" si="37"/>
        <v>-1.9699432471253029E-18</v>
      </c>
      <c r="W88" s="30">
        <f t="shared" si="38"/>
        <v>2.6325724279792236E-8</v>
      </c>
      <c r="X88" s="30">
        <f t="shared" si="39"/>
        <v>-1.3271341300033622E-3</v>
      </c>
      <c r="Y88" s="30">
        <f t="shared" si="40"/>
        <v>6.1148225575309141E-2</v>
      </c>
      <c r="Z88" s="30">
        <f t="shared" si="41"/>
        <v>-1.5308724454511982E-9</v>
      </c>
      <c r="AA88" s="30">
        <f t="shared" si="42"/>
        <v>-1.9699432471253029E-18</v>
      </c>
      <c r="AB88" s="30">
        <f t="shared" si="43"/>
        <v>2.6262139234127287E-8</v>
      </c>
    </row>
    <row r="89" spans="1:28" x14ac:dyDescent="0.3">
      <c r="A89" s="39">
        <v>166.03819444444525</v>
      </c>
      <c r="B89">
        <v>23.5</v>
      </c>
      <c r="C89">
        <v>7.42</v>
      </c>
      <c r="D89" s="39"/>
      <c r="E89" s="39"/>
      <c r="F89" s="39"/>
      <c r="G89" s="39">
        <v>166</v>
      </c>
      <c r="H89" s="40">
        <f t="shared" si="28"/>
        <v>0.23499999999999999</v>
      </c>
      <c r="I89" s="41">
        <f t="shared" si="29"/>
        <v>7.42</v>
      </c>
      <c r="J89" s="39">
        <f t="shared" si="46"/>
        <v>881.4080687107529</v>
      </c>
      <c r="K89">
        <v>0.245</v>
      </c>
      <c r="L89">
        <v>7.38</v>
      </c>
      <c r="M89" s="29">
        <f t="shared" si="30"/>
        <v>6.2957719193625208E-2</v>
      </c>
      <c r="N89" s="54">
        <v>0.23499999999999999</v>
      </c>
      <c r="O89" s="54">
        <v>7.42</v>
      </c>
      <c r="P89" s="55">
        <f t="shared" si="31"/>
        <v>7.5806648596428143</v>
      </c>
      <c r="Q89" s="55">
        <f t="shared" si="32"/>
        <v>7.5712869895719326</v>
      </c>
      <c r="R89" s="41">
        <f t="shared" si="33"/>
        <v>7.5722326831405882</v>
      </c>
      <c r="S89" s="30">
        <f t="shared" si="34"/>
        <v>-1.3420144531353807E-3</v>
      </c>
      <c r="T89" s="30">
        <f t="shared" si="35"/>
        <v>6.1615704740489829E-2</v>
      </c>
      <c r="U89" s="30">
        <f t="shared" si="36"/>
        <v>-1.5778395946634435E-9</v>
      </c>
      <c r="V89" s="30">
        <f t="shared" si="37"/>
        <v>-2.030423960852834E-18</v>
      </c>
      <c r="W89" s="30">
        <f t="shared" si="38"/>
        <v>2.6835705081432144E-8</v>
      </c>
      <c r="X89" s="30">
        <f t="shared" si="39"/>
        <v>-1.2079861706549969E-3</v>
      </c>
      <c r="Y89" s="30">
        <f t="shared" si="40"/>
        <v>6.174973302297021E-2</v>
      </c>
      <c r="Z89" s="30">
        <f t="shared" si="41"/>
        <v>-1.5776669327886239E-9</v>
      </c>
      <c r="AA89" s="30">
        <f t="shared" si="42"/>
        <v>-2.030423960852834E-18</v>
      </c>
      <c r="AB89" s="30">
        <f t="shared" si="43"/>
        <v>2.6777332839512885E-8</v>
      </c>
    </row>
    <row r="90" spans="1:28" x14ac:dyDescent="0.3">
      <c r="A90" s="39">
        <v>167.03819444444525</v>
      </c>
      <c r="B90">
        <v>23.8</v>
      </c>
      <c r="C90">
        <v>7.49</v>
      </c>
      <c r="D90" s="39">
        <v>16.100000000000001</v>
      </c>
      <c r="E90" s="39"/>
      <c r="F90" s="39"/>
      <c r="G90" s="39">
        <v>167</v>
      </c>
      <c r="H90" s="40">
        <f t="shared" si="28"/>
        <v>0.23800000000000002</v>
      </c>
      <c r="I90" s="41">
        <f t="shared" si="29"/>
        <v>7.49</v>
      </c>
      <c r="J90" s="39">
        <f t="shared" si="46"/>
        <v>888.16110154713056</v>
      </c>
      <c r="K90">
        <v>0.23300000000000001</v>
      </c>
      <c r="L90">
        <v>7.5</v>
      </c>
      <c r="M90" s="29">
        <f t="shared" si="30"/>
        <v>6.3440078681937892E-2</v>
      </c>
      <c r="N90" s="54">
        <v>0.23799999999999999</v>
      </c>
      <c r="O90" s="54">
        <v>7.49</v>
      </c>
      <c r="P90" s="55">
        <f t="shared" si="31"/>
        <v>7.5785682999183859</v>
      </c>
      <c r="Q90" s="55">
        <f t="shared" si="32"/>
        <v>7.5694719336829941</v>
      </c>
      <c r="R90" s="41">
        <f t="shared" si="33"/>
        <v>7.5703833338302191</v>
      </c>
      <c r="S90" s="30">
        <f t="shared" si="34"/>
        <v>-1.3121511718885098E-3</v>
      </c>
      <c r="T90" s="30">
        <f t="shared" si="35"/>
        <v>6.2127927510049384E-2</v>
      </c>
      <c r="U90" s="30">
        <f t="shared" si="36"/>
        <v>-1.5979216860087544E-9</v>
      </c>
      <c r="V90" s="30">
        <f t="shared" si="37"/>
        <v>-2.0563442667360615E-18</v>
      </c>
      <c r="W90" s="30">
        <f t="shared" si="38"/>
        <v>2.6948094790099523E-8</v>
      </c>
      <c r="X90" s="30">
        <f t="shared" si="39"/>
        <v>-1.1819120372079733E-3</v>
      </c>
      <c r="Y90" s="30">
        <f t="shared" si="40"/>
        <v>6.2258166644729919E-2</v>
      </c>
      <c r="Z90" s="30">
        <f t="shared" si="41"/>
        <v>-1.5977539055018893E-9</v>
      </c>
      <c r="AA90" s="30">
        <f t="shared" si="42"/>
        <v>-2.0563442667360615E-18</v>
      </c>
      <c r="AB90" s="30">
        <f t="shared" si="43"/>
        <v>2.6891601453068254E-8</v>
      </c>
    </row>
    <row r="91" spans="1:28" x14ac:dyDescent="0.3">
      <c r="A91" s="39">
        <v>168.04513888889051</v>
      </c>
      <c r="B91">
        <v>23.6</v>
      </c>
      <c r="C91">
        <v>7.41</v>
      </c>
      <c r="D91" s="39"/>
      <c r="E91" s="39">
        <v>920.14566666666667</v>
      </c>
      <c r="F91" s="39">
        <v>869.6826021003501</v>
      </c>
      <c r="G91" s="39">
        <v>168</v>
      </c>
      <c r="H91" s="40">
        <f t="shared" si="28"/>
        <v>0.23600000000000002</v>
      </c>
      <c r="I91" s="41">
        <f t="shared" si="29"/>
        <v>7.41</v>
      </c>
      <c r="J91" s="42">
        <f>AVERAGE(E91:F91)</f>
        <v>894.91413438350833</v>
      </c>
      <c r="K91">
        <v>0.23400000000000001</v>
      </c>
      <c r="L91">
        <v>7.44</v>
      </c>
      <c r="M91" s="29">
        <f t="shared" si="30"/>
        <v>6.3922438170250589E-2</v>
      </c>
      <c r="N91" s="54">
        <v>0.23599999999999999</v>
      </c>
      <c r="O91" s="54">
        <v>7.41</v>
      </c>
      <c r="P91" s="55">
        <f t="shared" si="31"/>
        <v>7.5852114072600259</v>
      </c>
      <c r="Q91" s="55">
        <f t="shared" si="32"/>
        <v>7.5755269261151055</v>
      </c>
      <c r="R91" s="41">
        <f t="shared" si="33"/>
        <v>7.5764855918025278</v>
      </c>
      <c r="S91" s="30">
        <f t="shared" si="34"/>
        <v>-1.4065746404678847E-3</v>
      </c>
      <c r="T91" s="30">
        <f t="shared" si="35"/>
        <v>6.2515863529782709E-2</v>
      </c>
      <c r="U91" s="30">
        <f t="shared" si="36"/>
        <v>-1.5846296185304949E-9</v>
      </c>
      <c r="V91" s="30">
        <f t="shared" si="37"/>
        <v>-2.0390640628139097E-18</v>
      </c>
      <c r="W91" s="30">
        <f t="shared" si="38"/>
        <v>2.657498780395803E-8</v>
      </c>
      <c r="X91" s="30">
        <f t="shared" si="39"/>
        <v>-1.2687267178232526E-3</v>
      </c>
      <c r="Y91" s="30">
        <f t="shared" si="40"/>
        <v>6.2653711452427333E-2</v>
      </c>
      <c r="Z91" s="30">
        <f t="shared" si="41"/>
        <v>-1.5844520360059462E-9</v>
      </c>
      <c r="AA91" s="30">
        <f t="shared" si="42"/>
        <v>-2.0390640628139097E-18</v>
      </c>
      <c r="AB91" s="30">
        <f t="shared" si="43"/>
        <v>2.6516390625945641E-8</v>
      </c>
    </row>
    <row r="92" spans="1:28" x14ac:dyDescent="0.3">
      <c r="A92" s="39">
        <v>169.03819444444525</v>
      </c>
      <c r="B92">
        <v>23.9</v>
      </c>
      <c r="C92">
        <v>7.4</v>
      </c>
      <c r="D92" s="39">
        <v>25.5</v>
      </c>
      <c r="E92" s="39"/>
      <c r="F92" s="39"/>
      <c r="G92" s="39">
        <v>169</v>
      </c>
      <c r="H92" s="40">
        <f t="shared" si="28"/>
        <v>0.23899999999999999</v>
      </c>
      <c r="I92" s="41">
        <f t="shared" si="29"/>
        <v>7.4</v>
      </c>
      <c r="J92" s="39">
        <f>$J$91+($J$98-$J$91)*(G92-$G$91)/($G$98-$G$91)</f>
        <v>903.22847815776845</v>
      </c>
      <c r="K92">
        <v>0.245</v>
      </c>
      <c r="L92">
        <v>7.42</v>
      </c>
      <c r="M92" s="29">
        <f t="shared" si="30"/>
        <v>6.4516319868412025E-2</v>
      </c>
      <c r="N92" s="54">
        <v>0.23899999999999999</v>
      </c>
      <c r="O92" s="54">
        <v>7.4</v>
      </c>
      <c r="P92" s="55">
        <f t="shared" si="31"/>
        <v>7.5838079448790268</v>
      </c>
      <c r="Q92" s="55">
        <f t="shared" si="32"/>
        <v>7.5743509458566196</v>
      </c>
      <c r="R92" s="41">
        <f t="shared" si="33"/>
        <v>7.5752791253547027</v>
      </c>
      <c r="S92" s="30">
        <f t="shared" si="34"/>
        <v>-1.3866750872551434E-3</v>
      </c>
      <c r="T92" s="30">
        <f t="shared" si="35"/>
        <v>6.3129644781156888E-2</v>
      </c>
      <c r="U92" s="30">
        <f t="shared" si="36"/>
        <v>-1.604724545643979E-9</v>
      </c>
      <c r="V92" s="30">
        <f t="shared" si="37"/>
        <v>-2.0649843686971376E-18</v>
      </c>
      <c r="W92" s="30">
        <f t="shared" si="38"/>
        <v>2.664704492668658E-8</v>
      </c>
      <c r="X92" s="30">
        <f t="shared" si="39"/>
        <v>-1.2519034989648171E-3</v>
      </c>
      <c r="Y92" s="30">
        <f t="shared" si="40"/>
        <v>6.3264416369447213E-2</v>
      </c>
      <c r="Z92" s="30">
        <f t="shared" si="41"/>
        <v>-1.6045509262057829E-9</v>
      </c>
      <c r="AA92" s="30">
        <f t="shared" si="42"/>
        <v>-2.0649843686971376E-18</v>
      </c>
      <c r="AB92" s="30">
        <f t="shared" si="43"/>
        <v>2.6590155349358509E-8</v>
      </c>
    </row>
    <row r="93" spans="1:28" x14ac:dyDescent="0.3">
      <c r="A93" s="39">
        <v>170.03472222221899</v>
      </c>
      <c r="B93">
        <v>24.3</v>
      </c>
      <c r="C93">
        <v>7.42</v>
      </c>
      <c r="D93" s="39"/>
      <c r="E93" s="39"/>
      <c r="F93" s="39"/>
      <c r="G93" s="39">
        <v>170</v>
      </c>
      <c r="H93" s="40">
        <f t="shared" si="28"/>
        <v>0.24299999999999999</v>
      </c>
      <c r="I93" s="41">
        <f t="shared" si="29"/>
        <v>7.42</v>
      </c>
      <c r="J93" s="39">
        <f t="shared" ref="J93:J97" si="47">$J$91+($J$98-$J$91)*(G93-$G$91)/($G$98-$G$91)</f>
        <v>911.54282193202846</v>
      </c>
      <c r="K93">
        <v>0.24399999999999999</v>
      </c>
      <c r="L93">
        <v>7.45</v>
      </c>
      <c r="M93" s="29">
        <f t="shared" si="30"/>
        <v>6.5110201566573461E-2</v>
      </c>
      <c r="N93" s="54">
        <v>0.24299999999999999</v>
      </c>
      <c r="O93" s="54">
        <v>7.42</v>
      </c>
      <c r="P93" s="55">
        <f t="shared" si="31"/>
        <v>7.5807237481877809</v>
      </c>
      <c r="Q93" s="55">
        <f t="shared" si="32"/>
        <v>7.5716534222496259</v>
      </c>
      <c r="R93" s="41">
        <f t="shared" si="33"/>
        <v>7.5725371304243909</v>
      </c>
      <c r="S93" s="30">
        <f t="shared" si="34"/>
        <v>-1.3428524171603816E-3</v>
      </c>
      <c r="T93" s="30">
        <f t="shared" si="35"/>
        <v>6.376734914941308E-2</v>
      </c>
      <c r="U93" s="30">
        <f t="shared" si="36"/>
        <v>-1.6314955080475279E-9</v>
      </c>
      <c r="V93" s="30">
        <f t="shared" si="37"/>
        <v>-2.0995447765414412E-18</v>
      </c>
      <c r="W93" s="30">
        <f t="shared" si="38"/>
        <v>2.6813072208151339E-8</v>
      </c>
      <c r="X93" s="30">
        <f t="shared" si="39"/>
        <v>-1.2132449238291337E-3</v>
      </c>
      <c r="Y93" s="30">
        <f t="shared" si="40"/>
        <v>6.3896956642744321E-2</v>
      </c>
      <c r="Z93" s="30">
        <f t="shared" si="41"/>
        <v>-1.6313285412523478E-9</v>
      </c>
      <c r="AA93" s="30">
        <f t="shared" si="42"/>
        <v>-2.0995447765414412E-18</v>
      </c>
      <c r="AB93" s="30">
        <f t="shared" si="43"/>
        <v>2.6758568084681751E-8</v>
      </c>
    </row>
    <row r="94" spans="1:28" x14ac:dyDescent="0.3">
      <c r="A94" s="39">
        <v>171.03819444444525</v>
      </c>
      <c r="B94">
        <v>24.2</v>
      </c>
      <c r="C94">
        <v>7.42</v>
      </c>
      <c r="D94" s="39">
        <v>24.2</v>
      </c>
      <c r="E94" s="39"/>
      <c r="F94" s="39"/>
      <c r="G94" s="39">
        <v>171</v>
      </c>
      <c r="H94" s="40">
        <f t="shared" si="28"/>
        <v>0.24199999999999999</v>
      </c>
      <c r="I94" s="41">
        <f t="shared" si="29"/>
        <v>7.42</v>
      </c>
      <c r="J94" s="39">
        <f t="shared" si="47"/>
        <v>919.85716570628858</v>
      </c>
      <c r="K94">
        <v>0.24099999999999999</v>
      </c>
      <c r="L94">
        <v>7.48</v>
      </c>
      <c r="M94" s="29">
        <f t="shared" si="30"/>
        <v>6.5704083264734897E-2</v>
      </c>
      <c r="N94" s="54">
        <v>0.24199999999999999</v>
      </c>
      <c r="O94" s="54">
        <v>7.42</v>
      </c>
      <c r="P94" s="55">
        <f t="shared" si="31"/>
        <v>7.5862003176364752</v>
      </c>
      <c r="Q94" s="55">
        <f t="shared" si="32"/>
        <v>7.5766863881385715</v>
      </c>
      <c r="R94" s="41">
        <f t="shared" si="33"/>
        <v>7.5776014123506519</v>
      </c>
      <c r="S94" s="30">
        <f t="shared" si="34"/>
        <v>-1.4205805096432459E-3</v>
      </c>
      <c r="T94" s="30">
        <f t="shared" si="35"/>
        <v>6.4283502755091648E-2</v>
      </c>
      <c r="U94" s="30">
        <f t="shared" si="36"/>
        <v>-1.6248887869931597E-9</v>
      </c>
      <c r="V94" s="30">
        <f t="shared" si="37"/>
        <v>-2.0909046745803651E-18</v>
      </c>
      <c r="W94" s="30">
        <f t="shared" si="38"/>
        <v>2.6504133589244141E-8</v>
      </c>
      <c r="X94" s="30">
        <f t="shared" si="39"/>
        <v>-1.2852958047066718E-3</v>
      </c>
      <c r="Y94" s="30">
        <f t="shared" si="40"/>
        <v>6.4418787460028229E-2</v>
      </c>
      <c r="Z94" s="30">
        <f t="shared" si="41"/>
        <v>-1.6247145065326742E-9</v>
      </c>
      <c r="AA94" s="30">
        <f t="shared" si="42"/>
        <v>-2.0909046745803651E-18</v>
      </c>
      <c r="AB94" s="30">
        <f t="shared" si="43"/>
        <v>2.6448350256846445E-8</v>
      </c>
    </row>
    <row r="95" spans="1:28" x14ac:dyDescent="0.3">
      <c r="A95" s="39">
        <v>172.03472222221899</v>
      </c>
      <c r="B95">
        <v>24.2</v>
      </c>
      <c r="C95">
        <v>7.4</v>
      </c>
      <c r="D95" s="39"/>
      <c r="E95" s="39"/>
      <c r="F95" s="39"/>
      <c r="G95" s="39">
        <v>172</v>
      </c>
      <c r="H95" s="40">
        <f t="shared" si="28"/>
        <v>0.24199999999999999</v>
      </c>
      <c r="I95" s="41">
        <f t="shared" si="29"/>
        <v>7.4</v>
      </c>
      <c r="J95" s="39">
        <f t="shared" si="47"/>
        <v>928.17150948054871</v>
      </c>
      <c r="K95">
        <v>0.23899999999999999</v>
      </c>
      <c r="L95">
        <v>7.42</v>
      </c>
      <c r="M95" s="29">
        <f t="shared" si="30"/>
        <v>6.6297964962896333E-2</v>
      </c>
      <c r="N95" s="54">
        <v>0.24199999999999999</v>
      </c>
      <c r="O95" s="54">
        <v>7.4</v>
      </c>
      <c r="P95" s="55">
        <f t="shared" si="31"/>
        <v>7.5899308618164865</v>
      </c>
      <c r="Q95" s="55">
        <f t="shared" si="32"/>
        <v>7.5801489088090808</v>
      </c>
      <c r="R95" s="41">
        <f t="shared" si="33"/>
        <v>7.5810787314872146</v>
      </c>
      <c r="S95" s="30">
        <f t="shared" si="34"/>
        <v>-1.4732980902335583E-3</v>
      </c>
      <c r="T95" s="30">
        <f t="shared" si="35"/>
        <v>6.4824666872662778E-2</v>
      </c>
      <c r="U95" s="30">
        <f t="shared" si="36"/>
        <v>-1.6249567003927215E-9</v>
      </c>
      <c r="V95" s="30">
        <f t="shared" si="37"/>
        <v>-2.0909046745803651E-18</v>
      </c>
      <c r="W95" s="30">
        <f t="shared" si="38"/>
        <v>2.6293662928150376E-8</v>
      </c>
      <c r="X95" s="30">
        <f t="shared" si="39"/>
        <v>-1.3346706807557437E-3</v>
      </c>
      <c r="Y95" s="30">
        <f t="shared" si="40"/>
        <v>6.4963294282140593E-2</v>
      </c>
      <c r="Z95" s="30">
        <f t="shared" si="41"/>
        <v>-1.6247781136946093E-9</v>
      </c>
      <c r="AA95" s="30">
        <f t="shared" si="42"/>
        <v>-2.0909046745803651E-18</v>
      </c>
      <c r="AB95" s="30">
        <f t="shared" si="43"/>
        <v>2.6237428525552557E-8</v>
      </c>
    </row>
    <row r="96" spans="1:28" x14ac:dyDescent="0.3">
      <c r="A96" s="39">
        <v>173.03472222221899</v>
      </c>
      <c r="B96">
        <v>24.1</v>
      </c>
      <c r="C96">
        <v>7.42</v>
      </c>
      <c r="D96" s="39"/>
      <c r="E96" s="39"/>
      <c r="F96" s="39"/>
      <c r="G96" s="39">
        <v>173</v>
      </c>
      <c r="H96" s="40">
        <f t="shared" si="28"/>
        <v>0.24100000000000002</v>
      </c>
      <c r="I96" s="41">
        <f t="shared" si="29"/>
        <v>7.42</v>
      </c>
      <c r="J96" s="39">
        <f t="shared" si="47"/>
        <v>936.48585325480883</v>
      </c>
      <c r="K96">
        <v>0.24199999999999999</v>
      </c>
      <c r="L96">
        <v>7.44</v>
      </c>
      <c r="M96" s="29">
        <f t="shared" si="30"/>
        <v>6.6891846661057769E-2</v>
      </c>
      <c r="N96" s="54">
        <v>0.24099999999999999</v>
      </c>
      <c r="O96" s="54">
        <v>7.42</v>
      </c>
      <c r="P96" s="55">
        <f t="shared" si="31"/>
        <v>7.5953423993005771</v>
      </c>
      <c r="Q96" s="55">
        <f t="shared" si="32"/>
        <v>7.585140818754299</v>
      </c>
      <c r="R96" s="41">
        <f t="shared" si="33"/>
        <v>7.5860981337624995</v>
      </c>
      <c r="S96" s="30">
        <f t="shared" si="34"/>
        <v>-1.5494376510377585E-3</v>
      </c>
      <c r="T96" s="30">
        <f t="shared" si="35"/>
        <v>6.5342409010020017E-2</v>
      </c>
      <c r="U96" s="30">
        <f t="shared" si="36"/>
        <v>-1.6183479329131307E-9</v>
      </c>
      <c r="V96" s="30">
        <f t="shared" si="37"/>
        <v>-2.0822645726192894E-18</v>
      </c>
      <c r="W96" s="30">
        <f t="shared" si="38"/>
        <v>2.5993166054704713E-8</v>
      </c>
      <c r="X96" s="30">
        <f t="shared" si="39"/>
        <v>-1.4055744008108933E-3</v>
      </c>
      <c r="Y96" s="30">
        <f t="shared" si="40"/>
        <v>6.5486272260246878E-2</v>
      </c>
      <c r="Z96" s="30">
        <f t="shared" si="41"/>
        <v>-1.6181626011455208E-9</v>
      </c>
      <c r="AA96" s="30">
        <f t="shared" si="42"/>
        <v>-2.0822645726192894E-18</v>
      </c>
      <c r="AB96" s="30">
        <f t="shared" si="43"/>
        <v>2.5935932440999471E-8</v>
      </c>
    </row>
    <row r="97" spans="1:28" x14ac:dyDescent="0.3">
      <c r="A97" s="39">
        <v>174.04513888889051</v>
      </c>
      <c r="B97">
        <v>24.3</v>
      </c>
      <c r="C97">
        <v>7.45</v>
      </c>
      <c r="D97" s="39">
        <v>0</v>
      </c>
      <c r="E97" s="39"/>
      <c r="F97" s="39"/>
      <c r="G97" s="39">
        <v>174</v>
      </c>
      <c r="H97" s="40">
        <f t="shared" si="28"/>
        <v>0.24299999999999999</v>
      </c>
      <c r="I97" s="41">
        <f t="shared" si="29"/>
        <v>7.45</v>
      </c>
      <c r="J97" s="39">
        <f t="shared" si="47"/>
        <v>944.80019702906884</v>
      </c>
      <c r="K97">
        <v>0.23799999999999999</v>
      </c>
      <c r="L97">
        <v>7.48</v>
      </c>
      <c r="M97" s="29">
        <f t="shared" si="30"/>
        <v>6.7485728359219205E-2</v>
      </c>
      <c r="N97" s="54">
        <v>0.24299999999999999</v>
      </c>
      <c r="O97" s="54">
        <v>7.45</v>
      </c>
      <c r="P97" s="55">
        <f t="shared" si="31"/>
        <v>7.5955804252168395</v>
      </c>
      <c r="Q97" s="55">
        <f t="shared" si="32"/>
        <v>7.5854475942953092</v>
      </c>
      <c r="R97" s="41">
        <f t="shared" si="33"/>
        <v>7.5863897155134037</v>
      </c>
      <c r="S97" s="30">
        <f t="shared" si="34"/>
        <v>-1.5527775605133922E-3</v>
      </c>
      <c r="T97" s="30">
        <f t="shared" si="35"/>
        <v>6.5932950798705814E-2</v>
      </c>
      <c r="U97" s="30">
        <f t="shared" si="36"/>
        <v>-1.6317659440193415E-9</v>
      </c>
      <c r="V97" s="30">
        <f t="shared" si="37"/>
        <v>-2.0995447765414412E-18</v>
      </c>
      <c r="W97" s="30">
        <f t="shared" si="38"/>
        <v>2.5974811568921298E-8</v>
      </c>
      <c r="X97" s="30">
        <f t="shared" si="39"/>
        <v>-1.4099209287412335E-3</v>
      </c>
      <c r="Y97" s="30">
        <f t="shared" si="40"/>
        <v>6.6075807430477973E-2</v>
      </c>
      <c r="Z97" s="30">
        <f t="shared" si="41"/>
        <v>-1.6315819090275045E-9</v>
      </c>
      <c r="AA97" s="30">
        <f t="shared" si="42"/>
        <v>-2.0995447765414412E-18</v>
      </c>
      <c r="AB97" s="30">
        <f t="shared" si="43"/>
        <v>2.5918525113036708E-8</v>
      </c>
    </row>
    <row r="98" spans="1:28" x14ac:dyDescent="0.3">
      <c r="A98" s="39">
        <v>175.02777777778101</v>
      </c>
      <c r="B98">
        <v>24.2</v>
      </c>
      <c r="C98">
        <v>7.46</v>
      </c>
      <c r="D98" s="39"/>
      <c r="E98" s="39">
        <v>966.94995117187511</v>
      </c>
      <c r="F98" s="39">
        <v>939.27913043478293</v>
      </c>
      <c r="G98" s="39">
        <v>175</v>
      </c>
      <c r="H98" s="40">
        <f t="shared" si="28"/>
        <v>0.24199999999999999</v>
      </c>
      <c r="I98" s="41">
        <f t="shared" si="29"/>
        <v>7.46</v>
      </c>
      <c r="J98" s="42">
        <f>AVERAGE(E98:F98)</f>
        <v>953.11454080332896</v>
      </c>
      <c r="K98">
        <v>0.22900000000000001</v>
      </c>
      <c r="L98">
        <v>7.43</v>
      </c>
      <c r="M98" s="29">
        <f t="shared" si="30"/>
        <v>6.8079610057380641E-2</v>
      </c>
      <c r="N98" s="54">
        <v>0.24199999999999999</v>
      </c>
      <c r="O98" s="54">
        <v>7.46</v>
      </c>
      <c r="P98" s="55">
        <f t="shared" si="31"/>
        <v>7.6009171028025708</v>
      </c>
      <c r="Q98" s="55">
        <f t="shared" si="32"/>
        <v>7.5903841971013906</v>
      </c>
      <c r="R98" s="41">
        <f t="shared" si="33"/>
        <v>7.5913511093706179</v>
      </c>
      <c r="S98" s="30">
        <f t="shared" si="34"/>
        <v>-1.6274583794930043E-3</v>
      </c>
      <c r="T98" s="30">
        <f t="shared" si="35"/>
        <v>6.6452151677887636E-2</v>
      </c>
      <c r="U98" s="30">
        <f t="shared" si="36"/>
        <v>-1.6251552973162488E-9</v>
      </c>
      <c r="V98" s="30">
        <f t="shared" si="37"/>
        <v>-2.0909046745803651E-18</v>
      </c>
      <c r="W98" s="30">
        <f t="shared" si="38"/>
        <v>2.5681228965872957E-8</v>
      </c>
      <c r="X98" s="30">
        <f t="shared" si="39"/>
        <v>-1.4796915974539591E-3</v>
      </c>
      <c r="Y98" s="30">
        <f t="shared" si="40"/>
        <v>6.6599918459926688E-2</v>
      </c>
      <c r="Z98" s="30">
        <f t="shared" si="41"/>
        <v>-1.6249649368255319E-9</v>
      </c>
      <c r="AA98" s="30">
        <f t="shared" si="42"/>
        <v>-2.0909046745803651E-18</v>
      </c>
      <c r="AB98" s="30">
        <f t="shared" si="43"/>
        <v>2.5624115936536042E-8</v>
      </c>
    </row>
    <row r="99" spans="1:28" x14ac:dyDescent="0.3">
      <c r="A99" s="39">
        <v>176.03819444444525</v>
      </c>
      <c r="B99">
        <v>24</v>
      </c>
      <c r="C99">
        <v>7.43</v>
      </c>
      <c r="D99" s="39">
        <v>43.8</v>
      </c>
      <c r="E99" s="39"/>
      <c r="F99" s="39"/>
      <c r="G99" s="39">
        <v>176</v>
      </c>
      <c r="H99" s="40">
        <f t="shared" si="28"/>
        <v>0.24</v>
      </c>
      <c r="I99" s="41">
        <f t="shared" si="29"/>
        <v>7.43</v>
      </c>
      <c r="J99" s="39">
        <f>$J$98+($J$106-$J$98)*(G99-$G$98)/($G$106-$G$98)</f>
        <v>938.53201933355763</v>
      </c>
      <c r="K99">
        <v>0.24399999999999999</v>
      </c>
      <c r="L99">
        <v>7.43</v>
      </c>
      <c r="M99" s="29">
        <f t="shared" si="30"/>
        <v>6.7038001380968409E-2</v>
      </c>
      <c r="N99" s="54">
        <v>0.24</v>
      </c>
      <c r="O99" s="54">
        <v>7.43</v>
      </c>
      <c r="P99" s="55">
        <f t="shared" si="31"/>
        <v>7.5979688772648455</v>
      </c>
      <c r="Q99" s="55">
        <f t="shared" si="32"/>
        <v>7.5875447740601674</v>
      </c>
      <c r="R99" s="41">
        <f t="shared" si="33"/>
        <v>7.5885189962919615</v>
      </c>
      <c r="S99" s="30">
        <f t="shared" si="34"/>
        <v>-1.5862491029433542E-3</v>
      </c>
      <c r="T99" s="30">
        <f t="shared" si="35"/>
        <v>6.5451752278025049E-2</v>
      </c>
      <c r="U99" s="30">
        <f t="shared" si="36"/>
        <v>-1.6116885010148821E-9</v>
      </c>
      <c r="V99" s="30">
        <f t="shared" si="37"/>
        <v>-2.0736244706582133E-18</v>
      </c>
      <c r="W99" s="30">
        <f t="shared" si="38"/>
        <v>2.584968325713822E-8</v>
      </c>
      <c r="X99" s="30">
        <f t="shared" si="39"/>
        <v>-1.4396009755946631E-3</v>
      </c>
      <c r="Y99" s="30">
        <f t="shared" si="40"/>
        <v>6.559840040537375E-2</v>
      </c>
      <c r="Z99" s="30">
        <f t="shared" si="41"/>
        <v>-1.6114995816305685E-9</v>
      </c>
      <c r="AA99" s="30">
        <f t="shared" si="42"/>
        <v>-2.0736244706582133E-18</v>
      </c>
      <c r="AB99" s="30">
        <f t="shared" si="43"/>
        <v>2.5791761473029292E-8</v>
      </c>
    </row>
    <row r="100" spans="1:28" x14ac:dyDescent="0.3">
      <c r="A100" s="39">
        <v>177.03472222221899</v>
      </c>
      <c r="B100">
        <v>24.2</v>
      </c>
      <c r="C100">
        <v>7.4</v>
      </c>
      <c r="D100" s="39"/>
      <c r="E100" s="39"/>
      <c r="F100" s="39"/>
      <c r="G100" s="39">
        <v>177</v>
      </c>
      <c r="H100" s="40">
        <f t="shared" si="28"/>
        <v>0.24199999999999999</v>
      </c>
      <c r="I100" s="41">
        <f t="shared" si="29"/>
        <v>7.4</v>
      </c>
      <c r="J100" s="39">
        <f t="shared" ref="J100:J105" si="48">$J$98+($J$106-$J$98)*(G100-$G$98)/($G$106-$G$98)</f>
        <v>923.94949786378629</v>
      </c>
      <c r="K100">
        <v>0.24099999999999999</v>
      </c>
      <c r="L100">
        <v>7.43</v>
      </c>
      <c r="M100" s="29">
        <f t="shared" si="30"/>
        <v>6.5996392704556164E-2</v>
      </c>
      <c r="N100" s="54">
        <v>0.24199999999999999</v>
      </c>
      <c r="O100" s="54">
        <v>7.4</v>
      </c>
      <c r="P100" s="55">
        <f t="shared" si="31"/>
        <v>7.5880408651446736</v>
      </c>
      <c r="Q100" s="55">
        <f t="shared" si="32"/>
        <v>7.5783938618593574</v>
      </c>
      <c r="R100" s="41">
        <f t="shared" si="33"/>
        <v>7.5793163323114987</v>
      </c>
      <c r="S100" s="30">
        <f t="shared" si="34"/>
        <v>-1.4466132252979789E-3</v>
      </c>
      <c r="T100" s="30">
        <f t="shared" si="35"/>
        <v>6.454977947925819E-2</v>
      </c>
      <c r="U100" s="30">
        <f t="shared" si="36"/>
        <v>-1.6249223236274312E-9</v>
      </c>
      <c r="V100" s="30">
        <f t="shared" si="37"/>
        <v>-2.0909046745803651E-18</v>
      </c>
      <c r="W100" s="30">
        <f t="shared" si="38"/>
        <v>2.6400134419617281E-8</v>
      </c>
      <c r="X100" s="30">
        <f t="shared" si="39"/>
        <v>-1.3096638634952197E-3</v>
      </c>
      <c r="Y100" s="30">
        <f t="shared" si="40"/>
        <v>6.4686728841060942E-2</v>
      </c>
      <c r="Z100" s="30">
        <f t="shared" si="41"/>
        <v>-1.6247458986734841E-9</v>
      </c>
      <c r="AA100" s="30">
        <f t="shared" si="42"/>
        <v>-2.0909046745803651E-18</v>
      </c>
      <c r="AB100" s="30">
        <f t="shared" si="43"/>
        <v>2.6344118284972703E-8</v>
      </c>
    </row>
    <row r="101" spans="1:28" x14ac:dyDescent="0.3">
      <c r="A101" s="39">
        <v>178.03819444444525</v>
      </c>
      <c r="B101">
        <v>24</v>
      </c>
      <c r="C101">
        <v>7.41</v>
      </c>
      <c r="D101" s="39"/>
      <c r="E101" s="39"/>
      <c r="F101" s="39"/>
      <c r="G101" s="39">
        <v>178</v>
      </c>
      <c r="H101" s="40">
        <f t="shared" si="28"/>
        <v>0.24</v>
      </c>
      <c r="I101" s="41">
        <f t="shared" si="29"/>
        <v>7.41</v>
      </c>
      <c r="J101" s="39">
        <f t="shared" si="48"/>
        <v>909.36697639401496</v>
      </c>
      <c r="K101">
        <v>0.247</v>
      </c>
      <c r="L101">
        <v>7.43</v>
      </c>
      <c r="M101" s="29">
        <f t="shared" si="30"/>
        <v>6.4954784028143933E-2</v>
      </c>
      <c r="N101" s="54">
        <v>0.24</v>
      </c>
      <c r="O101" s="54">
        <v>7.41</v>
      </c>
      <c r="P101" s="55">
        <f t="shared" si="31"/>
        <v>7.5848853723593432</v>
      </c>
      <c r="Q101" s="55">
        <f t="shared" si="32"/>
        <v>7.5753881783111279</v>
      </c>
      <c r="R101" s="41">
        <f t="shared" si="33"/>
        <v>7.5763131987621186</v>
      </c>
      <c r="S101" s="30">
        <f t="shared" si="34"/>
        <v>-1.401954167527303E-3</v>
      </c>
      <c r="T101" s="30">
        <f t="shared" si="35"/>
        <v>6.3552829860616625E-2</v>
      </c>
      <c r="U101" s="30">
        <f t="shared" si="36"/>
        <v>-1.6114510831469531E-9</v>
      </c>
      <c r="V101" s="30">
        <f t="shared" si="37"/>
        <v>-2.0736244706582133E-18</v>
      </c>
      <c r="W101" s="30">
        <f t="shared" si="38"/>
        <v>2.6583479300877999E-8</v>
      </c>
      <c r="X101" s="30">
        <f t="shared" si="39"/>
        <v>-1.2667427804284265E-3</v>
      </c>
      <c r="Y101" s="30">
        <f t="shared" si="40"/>
        <v>6.3688041247715502E-2</v>
      </c>
      <c r="Z101" s="30">
        <f t="shared" si="41"/>
        <v>-1.611276897138139E-9</v>
      </c>
      <c r="AA101" s="30">
        <f t="shared" si="42"/>
        <v>-2.0736244706582133E-18</v>
      </c>
      <c r="AB101" s="30">
        <f t="shared" si="43"/>
        <v>2.6526918387148108E-8</v>
      </c>
    </row>
    <row r="102" spans="1:28" x14ac:dyDescent="0.3">
      <c r="A102" s="39">
        <v>179.03472222221899</v>
      </c>
      <c r="B102">
        <v>24</v>
      </c>
      <c r="C102">
        <v>7.45</v>
      </c>
      <c r="D102" s="39"/>
      <c r="E102" s="39"/>
      <c r="F102" s="39"/>
      <c r="G102" s="39">
        <v>179</v>
      </c>
      <c r="H102" s="40">
        <f t="shared" si="28"/>
        <v>0.24</v>
      </c>
      <c r="I102" s="41">
        <f t="shared" si="29"/>
        <v>7.45</v>
      </c>
      <c r="J102" s="39">
        <f t="shared" si="48"/>
        <v>894.78445492424362</v>
      </c>
      <c r="K102">
        <v>0.252</v>
      </c>
      <c r="L102">
        <v>7.41</v>
      </c>
      <c r="M102" s="29">
        <f t="shared" si="30"/>
        <v>6.3913175351731688E-2</v>
      </c>
      <c r="N102" s="54">
        <v>0.24</v>
      </c>
      <c r="O102" s="54">
        <v>7.45</v>
      </c>
      <c r="P102" s="55">
        <f t="shared" si="31"/>
        <v>7.5781788176608256</v>
      </c>
      <c r="Q102" s="55">
        <f t="shared" si="32"/>
        <v>7.5691891316980779</v>
      </c>
      <c r="R102" s="41">
        <f t="shared" si="33"/>
        <v>7.5700832474491593</v>
      </c>
      <c r="S102" s="30">
        <f t="shared" si="34"/>
        <v>-1.3065969993173007E-3</v>
      </c>
      <c r="T102" s="30">
        <f t="shared" si="35"/>
        <v>6.2606578352414385E-2</v>
      </c>
      <c r="U102" s="30">
        <f t="shared" si="36"/>
        <v>-1.6113282393177558E-9</v>
      </c>
      <c r="V102" s="30">
        <f t="shared" si="37"/>
        <v>-2.0736244706582133E-18</v>
      </c>
      <c r="W102" s="30">
        <f t="shared" si="38"/>
        <v>2.696564844746615E-8</v>
      </c>
      <c r="X102" s="30">
        <f t="shared" si="39"/>
        <v>-1.1778455804301209E-3</v>
      </c>
      <c r="Y102" s="30">
        <f t="shared" si="40"/>
        <v>6.2735329771301571E-2</v>
      </c>
      <c r="Z102" s="30">
        <f t="shared" si="41"/>
        <v>-1.6111623753600944E-9</v>
      </c>
      <c r="AA102" s="30">
        <f t="shared" si="42"/>
        <v>-2.0736244706582133E-18</v>
      </c>
      <c r="AB102" s="30">
        <f t="shared" si="43"/>
        <v>2.6910189283108654E-8</v>
      </c>
    </row>
    <row r="103" spans="1:28" x14ac:dyDescent="0.3">
      <c r="A103" s="39">
        <v>180.03472222221899</v>
      </c>
      <c r="B103">
        <v>24.4</v>
      </c>
      <c r="C103">
        <v>7.41</v>
      </c>
      <c r="D103" s="39"/>
      <c r="E103" s="39"/>
      <c r="F103" s="39"/>
      <c r="G103" s="39">
        <v>180</v>
      </c>
      <c r="H103" s="40">
        <f t="shared" si="28"/>
        <v>0.24399999999999999</v>
      </c>
      <c r="I103" s="41">
        <f t="shared" si="29"/>
        <v>7.41</v>
      </c>
      <c r="J103" s="39">
        <f t="shared" si="48"/>
        <v>880.20193345447217</v>
      </c>
      <c r="K103">
        <v>0.23699999999999999</v>
      </c>
      <c r="L103">
        <v>7.44</v>
      </c>
      <c r="M103" s="29">
        <f t="shared" si="30"/>
        <v>6.2871566675319443E-2</v>
      </c>
      <c r="N103" s="54">
        <v>0.24399999999999999</v>
      </c>
      <c r="O103" s="54">
        <v>7.41</v>
      </c>
      <c r="P103" s="55">
        <f t="shared" si="31"/>
        <v>7.564491186786122</v>
      </c>
      <c r="Q103" s="55">
        <f t="shared" si="32"/>
        <v>7.5567385579364306</v>
      </c>
      <c r="R103" s="41">
        <f t="shared" si="33"/>
        <v>7.5575294577390064</v>
      </c>
      <c r="S103" s="30">
        <f t="shared" si="34"/>
        <v>-1.1101408393528931E-3</v>
      </c>
      <c r="T103" s="30">
        <f t="shared" si="35"/>
        <v>6.1761425835966548E-2</v>
      </c>
      <c r="U103" s="30">
        <f t="shared" si="36"/>
        <v>-1.6379025716964066E-9</v>
      </c>
      <c r="V103" s="30">
        <f t="shared" si="37"/>
        <v>-2.1081848785025169E-18</v>
      </c>
      <c r="W103" s="30">
        <f t="shared" si="38"/>
        <v>2.7749901254470815E-8</v>
      </c>
      <c r="X103" s="30">
        <f t="shared" si="39"/>
        <v>-9.9778970554994378E-4</v>
      </c>
      <c r="Y103" s="30">
        <f t="shared" si="40"/>
        <v>6.1873776969769499E-2</v>
      </c>
      <c r="Z103" s="30">
        <f t="shared" si="41"/>
        <v>-1.6377578353986528E-9</v>
      </c>
      <c r="AA103" s="30">
        <f t="shared" si="42"/>
        <v>-2.1081848785025169E-18</v>
      </c>
      <c r="AB103" s="30">
        <f t="shared" si="43"/>
        <v>2.7699411505898909E-8</v>
      </c>
    </row>
    <row r="104" spans="1:28" x14ac:dyDescent="0.3">
      <c r="A104" s="39">
        <v>181.0625</v>
      </c>
      <c r="B104">
        <v>23.8</v>
      </c>
      <c r="C104">
        <v>7.36</v>
      </c>
      <c r="D104" s="39"/>
      <c r="E104" s="39"/>
      <c r="F104" s="39"/>
      <c r="G104" s="39">
        <v>181</v>
      </c>
      <c r="H104" s="40">
        <f t="shared" si="28"/>
        <v>0.23800000000000002</v>
      </c>
      <c r="I104" s="41">
        <f t="shared" si="29"/>
        <v>7.36</v>
      </c>
      <c r="J104" s="39">
        <f t="shared" si="48"/>
        <v>865.61941198470083</v>
      </c>
      <c r="K104">
        <v>0.23799999999999999</v>
      </c>
      <c r="L104">
        <v>7.36</v>
      </c>
      <c r="M104" s="29">
        <f t="shared" si="30"/>
        <v>6.1829957998907205E-2</v>
      </c>
      <c r="N104" s="54">
        <v>0.23799999999999999</v>
      </c>
      <c r="O104" s="54">
        <v>7.36</v>
      </c>
      <c r="P104" s="55">
        <f t="shared" si="31"/>
        <v>7.5678945646825158</v>
      </c>
      <c r="Q104" s="55">
        <f t="shared" si="32"/>
        <v>7.5596580291716089</v>
      </c>
      <c r="R104" s="41">
        <f t="shared" si="33"/>
        <v>7.5605109581616095</v>
      </c>
      <c r="S104" s="30">
        <f t="shared" si="34"/>
        <v>-1.1592174791475941E-3</v>
      </c>
      <c r="T104" s="30">
        <f t="shared" si="35"/>
        <v>6.0670740519759611E-2</v>
      </c>
      <c r="U104" s="30">
        <f t="shared" si="36"/>
        <v>-1.5977246692476421E-9</v>
      </c>
      <c r="V104" s="30">
        <f t="shared" si="37"/>
        <v>-2.0563442667360615E-18</v>
      </c>
      <c r="W104" s="30">
        <f t="shared" si="38"/>
        <v>2.7563982837229949E-8</v>
      </c>
      <c r="X104" s="30">
        <f t="shared" si="39"/>
        <v>-1.0401893854959413E-3</v>
      </c>
      <c r="Y104" s="30">
        <f t="shared" si="40"/>
        <v>6.078976861341126E-2</v>
      </c>
      <c r="Z104" s="30">
        <f t="shared" si="41"/>
        <v>-1.5975713313593564E-9</v>
      </c>
      <c r="AA104" s="30">
        <f t="shared" si="42"/>
        <v>-2.0563442667360615E-18</v>
      </c>
      <c r="AB104" s="30">
        <f t="shared" si="43"/>
        <v>2.7509901908562285E-8</v>
      </c>
    </row>
    <row r="105" spans="1:28" x14ac:dyDescent="0.3">
      <c r="A105" s="39">
        <v>182.04166666666424</v>
      </c>
      <c r="B105">
        <v>24.1</v>
      </c>
      <c r="C105">
        <v>7.41</v>
      </c>
      <c r="D105" s="39"/>
      <c r="E105" s="39"/>
      <c r="F105" s="39"/>
      <c r="G105" s="39">
        <v>182</v>
      </c>
      <c r="H105" s="40">
        <f t="shared" si="28"/>
        <v>0.24100000000000002</v>
      </c>
      <c r="I105" s="41">
        <f t="shared" si="29"/>
        <v>7.41</v>
      </c>
      <c r="J105" s="39">
        <f t="shared" si="48"/>
        <v>851.0368905149295</v>
      </c>
      <c r="K105">
        <v>0.23300000000000001</v>
      </c>
      <c r="L105">
        <v>7.41</v>
      </c>
      <c r="M105" s="29">
        <f t="shared" si="30"/>
        <v>6.078834932249496E-2</v>
      </c>
      <c r="N105" s="54">
        <v>0.24099999999999999</v>
      </c>
      <c r="O105" s="54">
        <v>7.41</v>
      </c>
      <c r="P105" s="55">
        <f t="shared" si="31"/>
        <v>7.5556262137602559</v>
      </c>
      <c r="Q105" s="55">
        <f t="shared" si="32"/>
        <v>7.5485422433734541</v>
      </c>
      <c r="R105" s="41">
        <f t="shared" si="33"/>
        <v>7.5492941361890349</v>
      </c>
      <c r="S105" s="30">
        <f t="shared" si="34"/>
        <v>-9.8160637299204924E-4</v>
      </c>
      <c r="T105" s="30">
        <f t="shared" si="35"/>
        <v>5.980674294950291E-2</v>
      </c>
      <c r="U105" s="30">
        <f t="shared" si="36"/>
        <v>-1.6176164245237509E-9</v>
      </c>
      <c r="V105" s="30">
        <f t="shared" si="37"/>
        <v>-2.0822645726192894E-18</v>
      </c>
      <c r="W105" s="30">
        <f t="shared" si="38"/>
        <v>2.8278590347565216E-8</v>
      </c>
      <c r="X105" s="30">
        <f t="shared" si="39"/>
        <v>-8.7817374154379371E-4</v>
      </c>
      <c r="Y105" s="30">
        <f t="shared" si="40"/>
        <v>5.9910175580951165E-2</v>
      </c>
      <c r="Z105" s="30">
        <f t="shared" si="41"/>
        <v>-1.6174831774826574E-9</v>
      </c>
      <c r="AA105" s="30">
        <f t="shared" si="42"/>
        <v>-2.0822645726192894E-18</v>
      </c>
      <c r="AB105" s="30">
        <f t="shared" si="43"/>
        <v>2.8229674060130423E-8</v>
      </c>
    </row>
    <row r="106" spans="1:28" x14ac:dyDescent="0.3">
      <c r="A106" s="39">
        <v>183.03472222221899</v>
      </c>
      <c r="B106">
        <v>24.2</v>
      </c>
      <c r="C106">
        <v>7.38</v>
      </c>
      <c r="D106" s="39"/>
      <c r="E106" s="39">
        <v>822.1774015748033</v>
      </c>
      <c r="F106" s="39">
        <v>850.73133651551302</v>
      </c>
      <c r="G106" s="39">
        <v>183</v>
      </c>
      <c r="H106" s="40">
        <f t="shared" si="28"/>
        <v>0.24199999999999999</v>
      </c>
      <c r="I106" s="41">
        <f t="shared" si="29"/>
        <v>7.38</v>
      </c>
      <c r="J106" s="42">
        <f>AVERAGE(E106:F106)</f>
        <v>836.45436904515816</v>
      </c>
      <c r="K106">
        <v>0.23499999999999999</v>
      </c>
      <c r="L106">
        <v>7.39</v>
      </c>
      <c r="M106" s="29">
        <f t="shared" si="30"/>
        <v>5.9746740646082722E-2</v>
      </c>
      <c r="N106" s="54">
        <v>0.24199999999999999</v>
      </c>
      <c r="O106" s="54">
        <v>7.38</v>
      </c>
      <c r="P106" s="55">
        <f t="shared" si="31"/>
        <v>7.5467123989476352</v>
      </c>
      <c r="Q106" s="55">
        <f t="shared" si="32"/>
        <v>7.5404677808975062</v>
      </c>
      <c r="R106" s="41">
        <f t="shared" si="33"/>
        <v>7.5411457765592935</v>
      </c>
      <c r="S106" s="30">
        <f t="shared" si="34"/>
        <v>-8.5135324243059795E-4</v>
      </c>
      <c r="T106" s="30">
        <f t="shared" si="35"/>
        <v>5.8895387403652126E-2</v>
      </c>
      <c r="U106" s="30">
        <f t="shared" si="36"/>
        <v>-1.6241554802213614E-9</v>
      </c>
      <c r="V106" s="30">
        <f t="shared" si="37"/>
        <v>-2.0909046745803651E-18</v>
      </c>
      <c r="W106" s="30">
        <f t="shared" si="38"/>
        <v>2.880926769810098E-8</v>
      </c>
      <c r="X106" s="30">
        <f t="shared" si="39"/>
        <v>-7.5950860265195394E-4</v>
      </c>
      <c r="Y106" s="30">
        <f t="shared" si="40"/>
        <v>5.8987232043430766E-2</v>
      </c>
      <c r="Z106" s="30">
        <f t="shared" si="41"/>
        <v>-1.6240371614053413E-9</v>
      </c>
      <c r="AA106" s="30">
        <f t="shared" si="42"/>
        <v>-2.0909046745803651E-18</v>
      </c>
      <c r="AB106" s="30">
        <f t="shared" si="43"/>
        <v>2.8764327408258125E-8</v>
      </c>
    </row>
    <row r="107" spans="1:28" x14ac:dyDescent="0.3">
      <c r="A107" s="39">
        <v>184.03819444444525</v>
      </c>
      <c r="B107">
        <v>24.2</v>
      </c>
      <c r="C107">
        <v>7.35</v>
      </c>
      <c r="D107" s="39"/>
      <c r="E107" s="39"/>
      <c r="F107" s="39"/>
      <c r="G107" s="39">
        <v>184</v>
      </c>
      <c r="H107" s="40">
        <f t="shared" si="28"/>
        <v>0.24199999999999999</v>
      </c>
      <c r="I107" s="41">
        <f t="shared" si="29"/>
        <v>7.35</v>
      </c>
      <c r="J107" s="39">
        <f>$J$106+($J$112-$J$106)*(G107-$G$106)/($G$112-$G$106)</f>
        <v>830.33602768195578</v>
      </c>
      <c r="K107">
        <v>0.24099999999999999</v>
      </c>
      <c r="L107">
        <v>7.35</v>
      </c>
      <c r="M107" s="29">
        <f t="shared" si="30"/>
        <v>5.9309716262996845E-2</v>
      </c>
      <c r="N107" s="54">
        <v>0.24199999999999999</v>
      </c>
      <c r="O107" s="54">
        <v>7.35</v>
      </c>
      <c r="P107" s="55">
        <f t="shared" si="31"/>
        <v>7.5436562066374808</v>
      </c>
      <c r="Q107" s="55">
        <f t="shared" si="32"/>
        <v>7.5376993701590882</v>
      </c>
      <c r="R107" s="41">
        <f t="shared" si="33"/>
        <v>7.5383520641494677</v>
      </c>
      <c r="S107" s="30">
        <f t="shared" si="34"/>
        <v>-8.0646417821644281E-4</v>
      </c>
      <c r="T107" s="30">
        <f t="shared" si="35"/>
        <v>5.8503252084780404E-2</v>
      </c>
      <c r="U107" s="30">
        <f t="shared" si="36"/>
        <v>-1.6240976519045117E-9</v>
      </c>
      <c r="V107" s="30">
        <f t="shared" si="37"/>
        <v>-2.0909046745803651E-18</v>
      </c>
      <c r="W107" s="30">
        <f t="shared" si="38"/>
        <v>2.8993498979855251E-8</v>
      </c>
      <c r="X107" s="30">
        <f t="shared" si="39"/>
        <v>-7.186361803245135E-4</v>
      </c>
      <c r="Y107" s="30">
        <f t="shared" si="40"/>
        <v>5.8591080082672331E-2</v>
      </c>
      <c r="Z107" s="30">
        <f t="shared" si="41"/>
        <v>-1.6239845075256013E-9</v>
      </c>
      <c r="AA107" s="30">
        <f t="shared" si="42"/>
        <v>-2.0909046745803651E-18</v>
      </c>
      <c r="AB107" s="30">
        <f t="shared" si="43"/>
        <v>2.8949957856819381E-8</v>
      </c>
    </row>
    <row r="108" spans="1:28" x14ac:dyDescent="0.3">
      <c r="A108" s="39">
        <v>185.03472222221899</v>
      </c>
      <c r="B108">
        <v>24.1</v>
      </c>
      <c r="C108">
        <v>7.35</v>
      </c>
      <c r="D108" s="39">
        <v>54.8</v>
      </c>
      <c r="E108" s="39"/>
      <c r="F108" s="39"/>
      <c r="G108" s="39">
        <v>185</v>
      </c>
      <c r="H108" s="40">
        <f t="shared" si="28"/>
        <v>0.24100000000000002</v>
      </c>
      <c r="I108" s="41">
        <f t="shared" si="29"/>
        <v>7.35</v>
      </c>
      <c r="J108" s="39">
        <f t="shared" ref="J108:J111" si="49">$J$106+($J$112-$J$106)*(G108-$G$106)/($G$112-$G$106)</f>
        <v>824.21768631875341</v>
      </c>
      <c r="K108">
        <v>0.23499999999999999</v>
      </c>
      <c r="L108">
        <v>7.35</v>
      </c>
      <c r="M108" s="29">
        <f t="shared" si="30"/>
        <v>5.8872691879910954E-2</v>
      </c>
      <c r="N108" s="54">
        <v>0.24099999999999999</v>
      </c>
      <c r="O108" s="54">
        <v>7.35</v>
      </c>
      <c r="P108" s="55">
        <f t="shared" si="31"/>
        <v>7.5423009095195814</v>
      </c>
      <c r="Q108" s="55">
        <f t="shared" si="32"/>
        <v>7.5364490272435818</v>
      </c>
      <c r="R108" s="41">
        <f t="shared" si="33"/>
        <v>7.5370955307827856</v>
      </c>
      <c r="S108" s="30">
        <f t="shared" si="34"/>
        <v>-7.8652034028847131E-4</v>
      </c>
      <c r="T108" s="30">
        <f t="shared" si="35"/>
        <v>5.8086171539622485E-2</v>
      </c>
      <c r="U108" s="30">
        <f t="shared" si="36"/>
        <v>-1.6173651050295789E-9</v>
      </c>
      <c r="V108" s="30">
        <f t="shared" si="37"/>
        <v>-2.0822645726192894E-18</v>
      </c>
      <c r="W108" s="30">
        <f t="shared" si="38"/>
        <v>2.9077092146574058E-8</v>
      </c>
      <c r="X108" s="30">
        <f t="shared" si="39"/>
        <v>-7.00145248454313E-4</v>
      </c>
      <c r="Y108" s="30">
        <f t="shared" si="40"/>
        <v>5.8172546631456643E-2</v>
      </c>
      <c r="Z108" s="30">
        <f t="shared" si="41"/>
        <v>-1.6172538323562462E-9</v>
      </c>
      <c r="AA108" s="30">
        <f t="shared" si="42"/>
        <v>-2.0822645726192894E-18</v>
      </c>
      <c r="AB108" s="30">
        <f t="shared" si="43"/>
        <v>2.9033839333683185E-8</v>
      </c>
    </row>
    <row r="109" spans="1:28" x14ac:dyDescent="0.3">
      <c r="A109" s="39">
        <v>186.02430555555475</v>
      </c>
      <c r="B109">
        <v>24.6</v>
      </c>
      <c r="C109">
        <v>7.37</v>
      </c>
      <c r="D109" s="39"/>
      <c r="E109" s="39"/>
      <c r="F109" s="39"/>
      <c r="G109" s="39">
        <v>186</v>
      </c>
      <c r="H109" s="40">
        <f t="shared" si="28"/>
        <v>0.24600000000000002</v>
      </c>
      <c r="I109" s="41">
        <f t="shared" si="29"/>
        <v>7.37</v>
      </c>
      <c r="J109" s="39">
        <f t="shared" si="49"/>
        <v>818.09934495555103</v>
      </c>
      <c r="K109">
        <v>0.245</v>
      </c>
      <c r="L109">
        <v>7.38</v>
      </c>
      <c r="M109" s="29">
        <f t="shared" si="30"/>
        <v>5.8435667496825071E-2</v>
      </c>
      <c r="N109" s="54">
        <v>0.246</v>
      </c>
      <c r="O109" s="54">
        <v>7.37</v>
      </c>
      <c r="P109" s="55">
        <f t="shared" si="31"/>
        <v>7.5306416420806697</v>
      </c>
      <c r="Q109" s="55">
        <f t="shared" si="32"/>
        <v>7.5260461466318684</v>
      </c>
      <c r="R109" s="41">
        <f t="shared" si="33"/>
        <v>7.5265608736513228</v>
      </c>
      <c r="S109" s="30">
        <f t="shared" si="34"/>
        <v>-6.1400999346838785E-4</v>
      </c>
      <c r="T109" s="30">
        <f t="shared" si="35"/>
        <v>5.7821657503356681E-2</v>
      </c>
      <c r="U109" s="30">
        <f t="shared" si="36"/>
        <v>-1.6506771398259409E-9</v>
      </c>
      <c r="V109" s="30">
        <f t="shared" si="37"/>
        <v>-2.1254650824246687E-18</v>
      </c>
      <c r="W109" s="30">
        <f t="shared" si="38"/>
        <v>2.9781999593731147E-8</v>
      </c>
      <c r="X109" s="30">
        <f t="shared" si="39"/>
        <v>-5.4555824824485742E-4</v>
      </c>
      <c r="Y109" s="30">
        <f t="shared" si="40"/>
        <v>5.7890109248580214E-2</v>
      </c>
      <c r="Z109" s="30">
        <f t="shared" si="41"/>
        <v>-1.6505889568958442E-9</v>
      </c>
      <c r="AA109" s="30">
        <f t="shared" si="42"/>
        <v>-2.1254650824246687E-18</v>
      </c>
      <c r="AB109" s="30">
        <f t="shared" si="43"/>
        <v>2.9746722794765319E-8</v>
      </c>
    </row>
    <row r="110" spans="1:28" x14ac:dyDescent="0.3">
      <c r="A110" s="39">
        <v>187.03472222221899</v>
      </c>
      <c r="B110">
        <v>25</v>
      </c>
      <c r="C110">
        <v>7.37</v>
      </c>
      <c r="D110" s="39"/>
      <c r="E110" s="39"/>
      <c r="F110" s="39"/>
      <c r="G110" s="39">
        <v>187</v>
      </c>
      <c r="H110" s="40">
        <f t="shared" si="28"/>
        <v>0.25</v>
      </c>
      <c r="I110" s="41">
        <f t="shared" si="29"/>
        <v>7.37</v>
      </c>
      <c r="J110" s="39">
        <f t="shared" si="49"/>
        <v>811.98100359234877</v>
      </c>
      <c r="K110">
        <v>0.254</v>
      </c>
      <c r="L110">
        <v>7.37</v>
      </c>
      <c r="M110" s="29">
        <f t="shared" si="30"/>
        <v>5.7998643113739201E-2</v>
      </c>
      <c r="N110" s="54">
        <v>0.25</v>
      </c>
      <c r="O110" s="54">
        <v>7.37</v>
      </c>
      <c r="P110" s="55">
        <f t="shared" si="31"/>
        <v>7.5207849548333723</v>
      </c>
      <c r="Q110" s="55">
        <f t="shared" si="32"/>
        <v>7.5172689357942906</v>
      </c>
      <c r="R110" s="41">
        <f t="shared" si="33"/>
        <v>7.5176677351101402</v>
      </c>
      <c r="S110" s="30">
        <f t="shared" si="34"/>
        <v>-4.6687808354153187E-4</v>
      </c>
      <c r="T110" s="30">
        <f t="shared" si="35"/>
        <v>5.7531765030197669E-2</v>
      </c>
      <c r="U110" s="30">
        <f t="shared" si="36"/>
        <v>-1.6773150141475904E-9</v>
      </c>
      <c r="V110" s="30">
        <f t="shared" si="37"/>
        <v>-2.1600254902689723E-18</v>
      </c>
      <c r="W110" s="30">
        <f t="shared" si="38"/>
        <v>3.0390025479915435E-8</v>
      </c>
      <c r="X110" s="30">
        <f t="shared" si="39"/>
        <v>-4.1411235873602722E-4</v>
      </c>
      <c r="Y110" s="30">
        <f t="shared" si="40"/>
        <v>5.7584530755003173E-2</v>
      </c>
      <c r="Z110" s="30">
        <f t="shared" si="41"/>
        <v>-1.6772470387262649E-9</v>
      </c>
      <c r="AA110" s="30">
        <f t="shared" si="42"/>
        <v>-2.1600254902689723E-18</v>
      </c>
      <c r="AB110" s="30">
        <f t="shared" si="43"/>
        <v>3.0362132059471249E-8</v>
      </c>
    </row>
    <row r="111" spans="1:28" x14ac:dyDescent="0.3">
      <c r="A111" s="39">
        <v>188.04861111110949</v>
      </c>
      <c r="B111">
        <v>25.1</v>
      </c>
      <c r="C111">
        <v>7.41</v>
      </c>
      <c r="D111" s="39"/>
      <c r="E111" s="39"/>
      <c r="F111" s="39"/>
      <c r="G111" s="39">
        <v>188</v>
      </c>
      <c r="H111" s="40">
        <f t="shared" si="28"/>
        <v>0.251</v>
      </c>
      <c r="I111" s="41">
        <f t="shared" si="29"/>
        <v>7.41</v>
      </c>
      <c r="J111" s="39">
        <f t="shared" si="49"/>
        <v>805.86266222914639</v>
      </c>
      <c r="K111">
        <v>0.247</v>
      </c>
      <c r="L111">
        <v>7.39</v>
      </c>
      <c r="M111" s="29">
        <f t="shared" si="30"/>
        <v>5.7561618730653311E-2</v>
      </c>
      <c r="N111" s="54">
        <v>0.251</v>
      </c>
      <c r="O111" s="54">
        <v>7.41</v>
      </c>
      <c r="P111" s="55">
        <f t="shared" si="31"/>
        <v>7.5159629809233621</v>
      </c>
      <c r="Q111" s="55">
        <f t="shared" si="32"/>
        <v>7.5129715636738679</v>
      </c>
      <c r="R111" s="41">
        <f t="shared" si="33"/>
        <v>7.5133142624523366</v>
      </c>
      <c r="S111" s="30">
        <f t="shared" si="34"/>
        <v>-3.9447625000251077E-4</v>
      </c>
      <c r="T111" s="30">
        <f t="shared" si="35"/>
        <v>5.7167142480650801E-2</v>
      </c>
      <c r="U111" s="30">
        <f t="shared" si="36"/>
        <v>-1.6839285967526551E-9</v>
      </c>
      <c r="V111" s="30">
        <f t="shared" si="37"/>
        <v>-2.1686655922300484E-18</v>
      </c>
      <c r="W111" s="30">
        <f t="shared" si="38"/>
        <v>3.0692229455089989E-8</v>
      </c>
      <c r="X111" s="30">
        <f t="shared" si="39"/>
        <v>-3.4942203863385903E-4</v>
      </c>
      <c r="Y111" s="30">
        <f t="shared" si="40"/>
        <v>5.7212196692019449E-2</v>
      </c>
      <c r="Z111" s="30">
        <f t="shared" si="41"/>
        <v>-1.6838705556850575E-9</v>
      </c>
      <c r="AA111" s="30">
        <f t="shared" si="42"/>
        <v>-2.1686655922300484E-18</v>
      </c>
      <c r="AB111" s="30">
        <f t="shared" si="43"/>
        <v>3.066801998166402E-8</v>
      </c>
    </row>
    <row r="112" spans="1:28" x14ac:dyDescent="0.3">
      <c r="A112" s="39">
        <v>189.04166666666424</v>
      </c>
      <c r="B112">
        <v>19.3</v>
      </c>
      <c r="C112">
        <v>7.42</v>
      </c>
      <c r="D112" s="39">
        <v>30.3</v>
      </c>
      <c r="E112" s="39">
        <v>788.98688861985477</v>
      </c>
      <c r="F112" s="39">
        <v>810.50175311203327</v>
      </c>
      <c r="G112" s="39">
        <v>189</v>
      </c>
      <c r="H112" s="40">
        <f t="shared" si="28"/>
        <v>0.193</v>
      </c>
      <c r="I112" s="41">
        <f t="shared" si="29"/>
        <v>7.42</v>
      </c>
      <c r="J112" s="42">
        <f>AVERAGE(E112:F112)</f>
        <v>799.74432086594402</v>
      </c>
      <c r="K112">
        <v>0.19900000000000001</v>
      </c>
      <c r="L112">
        <v>7.41</v>
      </c>
      <c r="M112" s="29">
        <f t="shared" si="30"/>
        <v>5.7124594347567434E-2</v>
      </c>
      <c r="N112" s="54">
        <v>0.193</v>
      </c>
      <c r="O112" s="54">
        <v>7.42</v>
      </c>
      <c r="P112" s="55">
        <f t="shared" si="31"/>
        <v>7.6219300852156797</v>
      </c>
      <c r="Q112" s="55">
        <f t="shared" si="32"/>
        <v>7.6070618137901631</v>
      </c>
      <c r="R112" s="41">
        <f t="shared" si="33"/>
        <v>7.608673618897825</v>
      </c>
      <c r="S112" s="30">
        <f t="shared" si="34"/>
        <v>-1.91771343024841E-3</v>
      </c>
      <c r="T112" s="30">
        <f t="shared" si="35"/>
        <v>5.5206880917319026E-2</v>
      </c>
      <c r="U112" s="30">
        <f t="shared" si="36"/>
        <v>-1.2968933607567699E-9</v>
      </c>
      <c r="V112" s="30">
        <f t="shared" si="37"/>
        <v>-1.6675396784876468E-18</v>
      </c>
      <c r="W112" s="30">
        <f t="shared" si="38"/>
        <v>2.4713723658171159E-8</v>
      </c>
      <c r="X112" s="30">
        <f t="shared" si="39"/>
        <v>-1.7129656499376544E-3</v>
      </c>
      <c r="Y112" s="30">
        <f t="shared" si="40"/>
        <v>5.5411628697629778E-2</v>
      </c>
      <c r="Z112" s="30">
        <f t="shared" si="41"/>
        <v>-1.2966295945205744E-9</v>
      </c>
      <c r="AA112" s="30">
        <f t="shared" si="42"/>
        <v>-1.6675396784876468E-18</v>
      </c>
      <c r="AB112" s="30">
        <f t="shared" si="43"/>
        <v>2.4622173152110437E-8</v>
      </c>
    </row>
    <row r="113" spans="1:28" x14ac:dyDescent="0.3">
      <c r="A113" s="39">
        <v>190.04166666666424</v>
      </c>
      <c r="B113">
        <v>17.7</v>
      </c>
      <c r="C113">
        <v>7.49</v>
      </c>
      <c r="D113" s="39"/>
      <c r="E113" s="39"/>
      <c r="F113" s="39"/>
      <c r="G113" s="39">
        <v>190</v>
      </c>
      <c r="H113" s="40">
        <f t="shared" si="28"/>
        <v>0.17699999999999999</v>
      </c>
      <c r="I113" s="41">
        <f t="shared" si="29"/>
        <v>7.49</v>
      </c>
      <c r="J113" s="39">
        <f>$J$112+($J$119-$J$112)*(G113-$G$112)/($G$119-$G$112)</f>
        <v>790.69118978319455</v>
      </c>
      <c r="K113">
        <v>0.17199999999999999</v>
      </c>
      <c r="L113">
        <v>7.48</v>
      </c>
      <c r="M113" s="29">
        <f t="shared" si="30"/>
        <v>5.6477942127371041E-2</v>
      </c>
      <c r="N113" s="54">
        <v>0.17699999999999999</v>
      </c>
      <c r="O113" s="54">
        <v>7.49</v>
      </c>
      <c r="P113" s="55">
        <f t="shared" si="31"/>
        <v>7.6529284336139574</v>
      </c>
      <c r="Q113" s="55">
        <f t="shared" si="32"/>
        <v>7.634540495726422</v>
      </c>
      <c r="R113" s="41">
        <f t="shared" si="33"/>
        <v>7.6365121688004827</v>
      </c>
      <c r="S113" s="30">
        <f t="shared" si="34"/>
        <v>-2.3346030771675516E-3</v>
      </c>
      <c r="T113" s="30">
        <f t="shared" si="35"/>
        <v>5.4143339050203486E-2</v>
      </c>
      <c r="U113" s="30">
        <f t="shared" si="36"/>
        <v>-1.1901207509029095E-9</v>
      </c>
      <c r="V113" s="30">
        <f t="shared" si="37"/>
        <v>-1.5292980471104324E-18</v>
      </c>
      <c r="W113" s="30">
        <f t="shared" si="38"/>
        <v>2.3198478616044681E-8</v>
      </c>
      <c r="X113" s="30">
        <f t="shared" si="39"/>
        <v>-2.0889508397450795E-3</v>
      </c>
      <c r="Y113" s="30">
        <f t="shared" si="40"/>
        <v>5.4388991287625962E-2</v>
      </c>
      <c r="Z113" s="30">
        <f t="shared" si="41"/>
        <v>-1.1898042895181775E-9</v>
      </c>
      <c r="AA113" s="30">
        <f t="shared" si="42"/>
        <v>-1.5292980471104324E-18</v>
      </c>
      <c r="AB113" s="30">
        <f t="shared" si="43"/>
        <v>2.3093397510089611E-8</v>
      </c>
    </row>
    <row r="114" spans="1:28" x14ac:dyDescent="0.3">
      <c r="A114" s="39">
        <v>191.03333333333285</v>
      </c>
      <c r="B114">
        <v>15.1</v>
      </c>
      <c r="C114">
        <v>7.52</v>
      </c>
      <c r="D114" s="39"/>
      <c r="E114" s="39"/>
      <c r="F114" s="39"/>
      <c r="G114" s="39">
        <v>191</v>
      </c>
      <c r="H114" s="40">
        <f t="shared" si="28"/>
        <v>0.151</v>
      </c>
      <c r="I114" s="41">
        <f t="shared" si="29"/>
        <v>7.52</v>
      </c>
      <c r="J114" s="39">
        <f t="shared" ref="J114:J118" si="50">$J$112+($J$119-$J$112)*(G114-$G$112)/($G$119-$G$112)</f>
        <v>781.63805870044507</v>
      </c>
      <c r="K114">
        <v>0.14899999999999999</v>
      </c>
      <c r="L114">
        <v>7.52</v>
      </c>
      <c r="M114" s="29">
        <f t="shared" si="30"/>
        <v>5.5831289907174654E-2</v>
      </c>
      <c r="N114" s="54">
        <v>0.151</v>
      </c>
      <c r="O114" s="54">
        <v>7.52</v>
      </c>
      <c r="P114" s="55">
        <f t="shared" si="31"/>
        <v>7.7133857893200446</v>
      </c>
      <c r="Q114" s="55">
        <f t="shared" si="32"/>
        <v>7.6884183829026664</v>
      </c>
      <c r="R114" s="41">
        <f t="shared" si="33"/>
        <v>7.6909965552842854</v>
      </c>
      <c r="S114" s="30">
        <f t="shared" si="34"/>
        <v>-3.1076796914016056E-3</v>
      </c>
      <c r="T114" s="30">
        <f t="shared" si="35"/>
        <v>5.2723610215773049E-2</v>
      </c>
      <c r="U114" s="30">
        <f t="shared" si="36"/>
        <v>-1.0167384564033806E-9</v>
      </c>
      <c r="V114" s="30">
        <f t="shared" si="37"/>
        <v>-1.3046553961224592E-18</v>
      </c>
      <c r="W114" s="30">
        <f t="shared" si="38"/>
        <v>2.0491871181471281E-8</v>
      </c>
      <c r="X114" s="30">
        <f t="shared" si="39"/>
        <v>-2.794926646152226E-3</v>
      </c>
      <c r="Y114" s="30">
        <f t="shared" si="40"/>
        <v>5.3036363261022429E-2</v>
      </c>
      <c r="Z114" s="30">
        <f t="shared" si="41"/>
        <v>-1.0163355524330474E-9</v>
      </c>
      <c r="AA114" s="30">
        <f t="shared" si="42"/>
        <v>-1.3046553961224592E-18</v>
      </c>
      <c r="AB114" s="30">
        <f t="shared" si="43"/>
        <v>2.0370582350804423E-8</v>
      </c>
    </row>
    <row r="115" spans="1:28" x14ac:dyDescent="0.3">
      <c r="A115" s="39">
        <v>192.04513888889051</v>
      </c>
      <c r="B115">
        <v>13.6</v>
      </c>
      <c r="C115">
        <v>7.56</v>
      </c>
      <c r="D115" s="39"/>
      <c r="E115" s="39"/>
      <c r="F115" s="39"/>
      <c r="G115" s="39">
        <v>192</v>
      </c>
      <c r="H115" s="40">
        <f t="shared" si="28"/>
        <v>0.13600000000000001</v>
      </c>
      <c r="I115" s="41">
        <f t="shared" si="29"/>
        <v>7.56</v>
      </c>
      <c r="J115" s="39">
        <f t="shared" si="50"/>
        <v>772.5849276176956</v>
      </c>
      <c r="K115">
        <v>0.13200000000000001</v>
      </c>
      <c r="L115">
        <v>7.57</v>
      </c>
      <c r="M115" s="29">
        <f t="shared" si="30"/>
        <v>5.5184637686978254E-2</v>
      </c>
      <c r="N115" s="54">
        <v>0.13600000000000001</v>
      </c>
      <c r="O115" s="54">
        <v>7.56</v>
      </c>
      <c r="P115" s="55">
        <f t="shared" si="31"/>
        <v>7.7512981471932658</v>
      </c>
      <c r="Q115" s="55">
        <f t="shared" si="32"/>
        <v>7.7221666829093945</v>
      </c>
      <c r="R115" s="41">
        <f t="shared" si="33"/>
        <v>7.7251086405485356</v>
      </c>
      <c r="S115" s="30">
        <f t="shared" si="34"/>
        <v>-3.5648079164902302E-3</v>
      </c>
      <c r="T115" s="30">
        <f t="shared" si="35"/>
        <v>5.1619829770488027E-2</v>
      </c>
      <c r="U115" s="30">
        <f t="shared" si="36"/>
        <v>-9.1672453811447103E-10</v>
      </c>
      <c r="V115" s="30">
        <f t="shared" si="37"/>
        <v>-1.1750538667063211E-18</v>
      </c>
      <c r="W115" s="30">
        <f t="shared" si="38"/>
        <v>1.8959781021551716E-8</v>
      </c>
      <c r="X115" s="30">
        <f t="shared" si="39"/>
        <v>-3.2154705925755461E-3</v>
      </c>
      <c r="Y115" s="30">
        <f t="shared" si="40"/>
        <v>5.1969167094402705E-2</v>
      </c>
      <c r="Z115" s="30">
        <f t="shared" si="41"/>
        <v>-9.1627450446354824E-10</v>
      </c>
      <c r="AA115" s="30">
        <f t="shared" si="42"/>
        <v>-1.1750538667063211E-18</v>
      </c>
      <c r="AB115" s="30">
        <f t="shared" si="43"/>
        <v>1.8831779458645906E-8</v>
      </c>
    </row>
    <row r="116" spans="1:28" x14ac:dyDescent="0.3">
      <c r="A116" s="39">
        <v>193.04513888889051</v>
      </c>
      <c r="B116">
        <v>12.6</v>
      </c>
      <c r="C116">
        <v>7.63</v>
      </c>
      <c r="D116" s="39"/>
      <c r="E116" s="39"/>
      <c r="F116" s="39"/>
      <c r="G116" s="39">
        <v>193</v>
      </c>
      <c r="H116" s="40">
        <f t="shared" si="28"/>
        <v>0.126</v>
      </c>
      <c r="I116" s="41">
        <f t="shared" si="29"/>
        <v>7.63</v>
      </c>
      <c r="J116" s="39">
        <f t="shared" si="50"/>
        <v>763.53179653494624</v>
      </c>
      <c r="K116">
        <v>0.123</v>
      </c>
      <c r="L116">
        <v>7.6</v>
      </c>
      <c r="M116" s="29">
        <f t="shared" si="30"/>
        <v>5.4537985466781867E-2</v>
      </c>
      <c r="N116" s="54">
        <v>0.126</v>
      </c>
      <c r="O116" s="54">
        <v>7.63</v>
      </c>
      <c r="P116" s="55">
        <f t="shared" si="31"/>
        <v>7.7775202864257134</v>
      </c>
      <c r="Q116" s="55">
        <f t="shared" si="32"/>
        <v>7.7454093687667909</v>
      </c>
      <c r="R116" s="41">
        <f t="shared" si="33"/>
        <v>7.7486111696343638</v>
      </c>
      <c r="S116" s="30">
        <f t="shared" si="34"/>
        <v>-3.8683391335089441E-3</v>
      </c>
      <c r="T116" s="30">
        <f t="shared" si="35"/>
        <v>5.0669646333272922E-2</v>
      </c>
      <c r="U116" s="30">
        <f t="shared" si="36"/>
        <v>-8.5004701972208927E-10</v>
      </c>
      <c r="V116" s="30">
        <f t="shared" si="37"/>
        <v>-1.0886528470955621E-18</v>
      </c>
      <c r="W116" s="30">
        <f t="shared" si="38"/>
        <v>1.7971760867590642E-8</v>
      </c>
      <c r="X116" s="30">
        <f t="shared" si="39"/>
        <v>-3.4952188322341779E-3</v>
      </c>
      <c r="Y116" s="30">
        <f t="shared" si="40"/>
        <v>5.1042766634547689E-2</v>
      </c>
      <c r="Z116" s="30">
        <f t="shared" si="41"/>
        <v>-8.4956634766124439E-10</v>
      </c>
      <c r="AA116" s="30">
        <f t="shared" si="42"/>
        <v>-1.0886528470955621E-18</v>
      </c>
      <c r="AB116" s="30">
        <f t="shared" si="43"/>
        <v>1.7839752724815261E-8</v>
      </c>
    </row>
    <row r="117" spans="1:28" x14ac:dyDescent="0.3">
      <c r="A117" s="39">
        <v>194.03819444444525</v>
      </c>
      <c r="B117">
        <v>11.8</v>
      </c>
      <c r="C117">
        <v>7.65</v>
      </c>
      <c r="D117" s="39"/>
      <c r="E117" s="39"/>
      <c r="F117" s="39"/>
      <c r="G117" s="39">
        <v>194</v>
      </c>
      <c r="H117" s="40">
        <f t="shared" si="28"/>
        <v>0.11800000000000001</v>
      </c>
      <c r="I117" s="41">
        <f t="shared" si="29"/>
        <v>7.65</v>
      </c>
      <c r="J117" s="39">
        <f t="shared" si="50"/>
        <v>754.47866545219676</v>
      </c>
      <c r="K117">
        <v>0.114</v>
      </c>
      <c r="L117">
        <v>7.63</v>
      </c>
      <c r="M117" s="29">
        <f t="shared" si="30"/>
        <v>5.3891333246585481E-2</v>
      </c>
      <c r="N117" s="54">
        <v>0.11799999999999999</v>
      </c>
      <c r="O117" s="54">
        <v>7.65</v>
      </c>
      <c r="P117" s="55">
        <f t="shared" si="31"/>
        <v>7.7992360396484735</v>
      </c>
      <c r="Q117" s="55">
        <f t="shared" si="32"/>
        <v>7.7645787572148226</v>
      </c>
      <c r="R117" s="41">
        <f t="shared" si="33"/>
        <v>7.7680036150742175</v>
      </c>
      <c r="S117" s="30">
        <f t="shared" si="34"/>
        <v>-4.1118578833384042E-3</v>
      </c>
      <c r="T117" s="30">
        <f t="shared" si="35"/>
        <v>4.9779475363247075E-2</v>
      </c>
      <c r="U117" s="30">
        <f t="shared" si="36"/>
        <v>-7.9670589876508114E-10</v>
      </c>
      <c r="V117" s="30">
        <f t="shared" si="37"/>
        <v>-1.0195320314069549E-18</v>
      </c>
      <c r="W117" s="30">
        <f t="shared" si="38"/>
        <v>1.7195754762220652E-8</v>
      </c>
      <c r="X117" s="30">
        <f t="shared" si="39"/>
        <v>-3.7198314346226125E-3</v>
      </c>
      <c r="Y117" s="30">
        <f t="shared" si="40"/>
        <v>5.0171501811962865E-2</v>
      </c>
      <c r="Z117" s="30">
        <f t="shared" si="41"/>
        <v>-7.9620087086827117E-10</v>
      </c>
      <c r="AA117" s="30">
        <f t="shared" si="42"/>
        <v>-1.0195320314069549E-18</v>
      </c>
      <c r="AB117" s="30">
        <f t="shared" si="43"/>
        <v>1.7060681876051201E-8</v>
      </c>
    </row>
    <row r="118" spans="1:28" x14ac:dyDescent="0.3">
      <c r="A118" s="39">
        <v>195.05208333333576</v>
      </c>
      <c r="B118">
        <v>12.7</v>
      </c>
      <c r="C118">
        <v>7.65</v>
      </c>
      <c r="D118" s="39">
        <v>17.8</v>
      </c>
      <c r="E118" s="39"/>
      <c r="F118" s="39"/>
      <c r="G118" s="39">
        <v>195</v>
      </c>
      <c r="H118" s="40">
        <f t="shared" si="28"/>
        <v>0.127</v>
      </c>
      <c r="I118" s="41">
        <f t="shared" si="29"/>
        <v>7.65</v>
      </c>
      <c r="J118" s="39">
        <f t="shared" si="50"/>
        <v>745.42553436944729</v>
      </c>
      <c r="K118">
        <v>0.11600000000000001</v>
      </c>
      <c r="L118">
        <v>7.67</v>
      </c>
      <c r="M118" s="29">
        <f t="shared" si="30"/>
        <v>5.3244681026389087E-2</v>
      </c>
      <c r="N118" s="54">
        <v>0.127</v>
      </c>
      <c r="O118" s="54">
        <v>7.65</v>
      </c>
      <c r="P118" s="55">
        <f t="shared" si="31"/>
        <v>7.764578818424094</v>
      </c>
      <c r="Q118" s="55">
        <f t="shared" si="32"/>
        <v>7.7329769932982328</v>
      </c>
      <c r="R118" s="41">
        <f t="shared" si="33"/>
        <v>7.7362527430453181</v>
      </c>
      <c r="S118" s="30">
        <f t="shared" si="34"/>
        <v>-3.7198321429888609E-3</v>
      </c>
      <c r="T118" s="30">
        <f t="shared" si="35"/>
        <v>4.9524848883400224E-2</v>
      </c>
      <c r="U118" s="30">
        <f t="shared" si="36"/>
        <v>-8.5656255989279162E-10</v>
      </c>
      <c r="V118" s="30">
        <f t="shared" si="37"/>
        <v>-1.097292949056638E-18</v>
      </c>
      <c r="W118" s="30">
        <f t="shared" si="38"/>
        <v>1.8493665863719112E-8</v>
      </c>
      <c r="X118" s="30">
        <f t="shared" si="39"/>
        <v>-3.3465908330636918E-3</v>
      </c>
      <c r="Y118" s="30">
        <f t="shared" si="40"/>
        <v>4.9898090193325396E-2</v>
      </c>
      <c r="Z118" s="30">
        <f t="shared" si="41"/>
        <v>-8.5608173194260716E-10</v>
      </c>
      <c r="AA118" s="30">
        <f t="shared" si="42"/>
        <v>-1.097292949056638E-18</v>
      </c>
      <c r="AB118" s="30">
        <f t="shared" si="43"/>
        <v>1.8354698580834617E-8</v>
      </c>
    </row>
    <row r="119" spans="1:28" x14ac:dyDescent="0.3">
      <c r="A119" s="39">
        <v>196.04166666666424</v>
      </c>
      <c r="B119">
        <v>12.2</v>
      </c>
      <c r="C119">
        <v>7.63</v>
      </c>
      <c r="D119" s="39"/>
      <c r="E119" s="39">
        <v>723.15245569620265</v>
      </c>
      <c r="F119" s="39">
        <v>749.59235087719298</v>
      </c>
      <c r="G119" s="39">
        <v>196</v>
      </c>
      <c r="H119" s="40">
        <f t="shared" si="28"/>
        <v>0.122</v>
      </c>
      <c r="I119" s="41">
        <f t="shared" si="29"/>
        <v>7.63</v>
      </c>
      <c r="J119" s="42">
        <f>AVERAGE(E119:F119)</f>
        <v>736.37240328669782</v>
      </c>
      <c r="K119">
        <v>0.115</v>
      </c>
      <c r="L119">
        <v>7.65</v>
      </c>
      <c r="M119" s="29">
        <f t="shared" si="30"/>
        <v>5.2598028806192701E-2</v>
      </c>
      <c r="N119" s="54">
        <v>0.122</v>
      </c>
      <c r="O119" s="54">
        <v>7.63</v>
      </c>
      <c r="P119" s="55">
        <f t="shared" si="31"/>
        <v>7.7759161229391012</v>
      </c>
      <c r="Q119" s="55">
        <f t="shared" si="32"/>
        <v>7.7427394109560304</v>
      </c>
      <c r="R119" s="41">
        <f t="shared" si="33"/>
        <v>7.7461862999373876</v>
      </c>
      <c r="S119" s="30">
        <f t="shared" si="34"/>
        <v>-3.8500680567162028E-3</v>
      </c>
      <c r="T119" s="30">
        <f t="shared" si="35"/>
        <v>4.8747960749476502E-2</v>
      </c>
      <c r="U119" s="30">
        <f t="shared" si="36"/>
        <v>-8.2319606507694978E-10</v>
      </c>
      <c r="V119" s="30">
        <f t="shared" si="37"/>
        <v>-1.0540924392512585E-18</v>
      </c>
      <c r="W119" s="30">
        <f t="shared" si="38"/>
        <v>1.808258807284366E-8</v>
      </c>
      <c r="X119" s="30">
        <f t="shared" si="39"/>
        <v>-3.4634954732825616E-3</v>
      </c>
      <c r="Y119" s="30">
        <f t="shared" si="40"/>
        <v>4.9134533332910138E-2</v>
      </c>
      <c r="Z119" s="30">
        <f t="shared" si="41"/>
        <v>-8.2269806311964448E-10</v>
      </c>
      <c r="AA119" s="30">
        <f t="shared" si="42"/>
        <v>-1.0540924392512585E-18</v>
      </c>
      <c r="AB119" s="30">
        <f t="shared" si="43"/>
        <v>1.7939639024374301E-8</v>
      </c>
    </row>
    <row r="120" spans="1:28" x14ac:dyDescent="0.3">
      <c r="A120" s="39">
        <v>197.05208333333576</v>
      </c>
      <c r="B120">
        <v>12.6</v>
      </c>
      <c r="C120">
        <v>7.56</v>
      </c>
      <c r="D120" s="39">
        <v>11.2</v>
      </c>
      <c r="E120" s="39"/>
      <c r="F120" s="39"/>
      <c r="G120" s="39">
        <v>197</v>
      </c>
      <c r="H120" s="40">
        <f t="shared" si="28"/>
        <v>0.126</v>
      </c>
      <c r="I120" s="41">
        <f t="shared" si="29"/>
        <v>7.56</v>
      </c>
      <c r="J120" s="39">
        <f>$J$119+($J$132-$J$119)*(G120-$G$119)/($G$132-$G$119)</f>
        <v>740.46847675552897</v>
      </c>
      <c r="K120">
        <v>0.121</v>
      </c>
      <c r="L120">
        <v>7.57</v>
      </c>
      <c r="M120" s="29">
        <f t="shared" si="30"/>
        <v>5.2890605482537781E-2</v>
      </c>
      <c r="N120" s="54">
        <v>0.126</v>
      </c>
      <c r="O120" s="54">
        <v>7.56</v>
      </c>
      <c r="P120" s="55">
        <f t="shared" si="31"/>
        <v>7.7650793966885976</v>
      </c>
      <c r="Q120" s="55">
        <f t="shared" si="32"/>
        <v>7.7332064301657875</v>
      </c>
      <c r="R120" s="41">
        <f t="shared" si="33"/>
        <v>7.7365327531986354</v>
      </c>
      <c r="S120" s="30">
        <f t="shared" si="34"/>
        <v>-3.7256233754706354E-3</v>
      </c>
      <c r="T120" s="30">
        <f t="shared" si="35"/>
        <v>4.9164982107067143E-2</v>
      </c>
      <c r="U120" s="30">
        <f t="shared" si="36"/>
        <v>-8.4986316621077687E-10</v>
      </c>
      <c r="V120" s="30">
        <f t="shared" si="37"/>
        <v>-1.0886528470955621E-18</v>
      </c>
      <c r="W120" s="30">
        <f t="shared" si="38"/>
        <v>1.848389827900078E-8</v>
      </c>
      <c r="X120" s="30">
        <f t="shared" si="39"/>
        <v>-3.3493547438386497E-3</v>
      </c>
      <c r="Y120" s="30">
        <f t="shared" si="40"/>
        <v>4.9541250738699132E-2</v>
      </c>
      <c r="Z120" s="30">
        <f t="shared" si="41"/>
        <v>-8.4937843831476074E-10</v>
      </c>
      <c r="AA120" s="30">
        <f t="shared" si="42"/>
        <v>-1.0886528470955621E-18</v>
      </c>
      <c r="AB120" s="30">
        <f t="shared" si="43"/>
        <v>1.8342868254422329E-8</v>
      </c>
    </row>
    <row r="121" spans="1:28" x14ac:dyDescent="0.3">
      <c r="A121" s="39">
        <v>198.03472222221899</v>
      </c>
      <c r="B121">
        <v>13.2</v>
      </c>
      <c r="C121">
        <v>7.62</v>
      </c>
      <c r="D121" s="39"/>
      <c r="E121" s="39"/>
      <c r="F121" s="39"/>
      <c r="G121" s="39">
        <v>198</v>
      </c>
      <c r="H121" s="40">
        <f t="shared" si="28"/>
        <v>0.13200000000000001</v>
      </c>
      <c r="I121" s="41">
        <f t="shared" si="29"/>
        <v>7.62</v>
      </c>
      <c r="J121" s="39">
        <f t="shared" ref="J121:J131" si="51">$J$119+($J$132-$J$119)*(G121-$G$119)/($G$132-$G$119)</f>
        <v>744.56455022436012</v>
      </c>
      <c r="K121">
        <v>0.123</v>
      </c>
      <c r="L121">
        <v>7.64</v>
      </c>
      <c r="M121" s="29">
        <f t="shared" si="30"/>
        <v>5.3183182158882861E-2</v>
      </c>
      <c r="N121" s="54">
        <v>0.13200000000000001</v>
      </c>
      <c r="O121" s="54">
        <v>7.62</v>
      </c>
      <c r="P121" s="55">
        <f t="shared" si="31"/>
        <v>7.7484140116624758</v>
      </c>
      <c r="Q121" s="55">
        <f t="shared" si="32"/>
        <v>7.718448065026541</v>
      </c>
      <c r="R121" s="41">
        <f t="shared" si="33"/>
        <v>7.7216062233290321</v>
      </c>
      <c r="S121" s="30">
        <f t="shared" si="34"/>
        <v>-3.530790593304843E-3</v>
      </c>
      <c r="T121" s="30">
        <f t="shared" si="35"/>
        <v>4.9652391565578019E-2</v>
      </c>
      <c r="U121" s="30">
        <f t="shared" si="36"/>
        <v>-8.8985329837447522E-10</v>
      </c>
      <c r="V121" s="30">
        <f t="shared" si="37"/>
        <v>-1.1404934588620175E-18</v>
      </c>
      <c r="W121" s="30">
        <f t="shared" si="38"/>
        <v>1.912281990591707E-8</v>
      </c>
      <c r="X121" s="30">
        <f t="shared" si="39"/>
        <v>-3.1699627367349284E-3</v>
      </c>
      <c r="Y121" s="30">
        <f t="shared" si="40"/>
        <v>5.0013219422147932E-2</v>
      </c>
      <c r="Z121" s="30">
        <f t="shared" si="41"/>
        <v>-8.8938846205001064E-10</v>
      </c>
      <c r="AA121" s="30">
        <f t="shared" si="42"/>
        <v>-1.1404934588620175E-18</v>
      </c>
      <c r="AB121" s="30">
        <f t="shared" si="43"/>
        <v>1.8984264525002735E-8</v>
      </c>
    </row>
    <row r="122" spans="1:28" x14ac:dyDescent="0.3">
      <c r="A122" s="39">
        <v>199.03125</v>
      </c>
      <c r="B122">
        <v>13.3</v>
      </c>
      <c r="C122">
        <v>7.6</v>
      </c>
      <c r="D122" s="39"/>
      <c r="E122" s="39"/>
      <c r="F122" s="39"/>
      <c r="G122" s="39">
        <v>199</v>
      </c>
      <c r="H122" s="40">
        <f t="shared" si="28"/>
        <v>0.13300000000000001</v>
      </c>
      <c r="I122" s="41">
        <f t="shared" si="29"/>
        <v>7.6</v>
      </c>
      <c r="J122" s="39">
        <f t="shared" si="51"/>
        <v>748.66062369319127</v>
      </c>
      <c r="K122">
        <v>0.124</v>
      </c>
      <c r="L122">
        <v>7.57</v>
      </c>
      <c r="M122" s="29">
        <f t="shared" si="30"/>
        <v>5.3475758835227948E-2</v>
      </c>
      <c r="N122" s="54">
        <v>0.13300000000000001</v>
      </c>
      <c r="O122" s="54">
        <v>7.6</v>
      </c>
      <c r="P122" s="55">
        <f t="shared" si="31"/>
        <v>7.7475753470224324</v>
      </c>
      <c r="Q122" s="55">
        <f t="shared" si="32"/>
        <v>7.7178661088727178</v>
      </c>
      <c r="R122" s="41">
        <f t="shared" si="33"/>
        <v>7.7209811174545671</v>
      </c>
      <c r="S122" s="30">
        <f t="shared" si="34"/>
        <v>-3.5208753617617995E-3</v>
      </c>
      <c r="T122" s="30">
        <f t="shared" si="35"/>
        <v>4.9954883473466147E-2</v>
      </c>
      <c r="U122" s="30">
        <f t="shared" si="36"/>
        <v>-8.965473793165481E-10</v>
      </c>
      <c r="V122" s="30">
        <f t="shared" si="37"/>
        <v>-1.1491335608230934E-18</v>
      </c>
      <c r="W122" s="30">
        <f t="shared" si="38"/>
        <v>1.9148461728985862E-8</v>
      </c>
      <c r="X122" s="30">
        <f t="shared" si="39"/>
        <v>-3.1628221629505892E-3</v>
      </c>
      <c r="Y122" s="30">
        <f t="shared" si="40"/>
        <v>5.0312936672277361E-2</v>
      </c>
      <c r="Z122" s="30">
        <f t="shared" si="41"/>
        <v>-8.9608611744369731E-10</v>
      </c>
      <c r="AA122" s="30">
        <f t="shared" si="42"/>
        <v>-1.1491335608230934E-18</v>
      </c>
      <c r="AB122" s="30">
        <f t="shared" si="43"/>
        <v>1.9011609380708937E-8</v>
      </c>
    </row>
    <row r="123" spans="1:28" x14ac:dyDescent="0.3">
      <c r="A123" s="39">
        <v>200.04166666666424</v>
      </c>
      <c r="B123">
        <v>13.1</v>
      </c>
      <c r="C123">
        <v>7.67</v>
      </c>
      <c r="D123" s="39"/>
      <c r="E123" s="39"/>
      <c r="F123" s="39"/>
      <c r="G123" s="39">
        <v>200</v>
      </c>
      <c r="H123" s="40">
        <f t="shared" si="28"/>
        <v>0.13100000000000001</v>
      </c>
      <c r="I123" s="41">
        <f t="shared" si="29"/>
        <v>7.67</v>
      </c>
      <c r="J123" s="39">
        <f t="shared" si="51"/>
        <v>752.75669716202242</v>
      </c>
      <c r="K123">
        <v>0.123</v>
      </c>
      <c r="L123">
        <v>7.63</v>
      </c>
      <c r="M123" s="29">
        <f t="shared" si="30"/>
        <v>5.3768335511573027E-2</v>
      </c>
      <c r="N123" s="54">
        <v>0.13100000000000001</v>
      </c>
      <c r="O123" s="54">
        <v>7.67</v>
      </c>
      <c r="P123" s="55">
        <f t="shared" si="31"/>
        <v>7.7559569905382046</v>
      </c>
      <c r="Q123" s="55">
        <f t="shared" si="32"/>
        <v>7.7255532390388373</v>
      </c>
      <c r="R123" s="41">
        <f t="shared" si="33"/>
        <v>7.7286973445192526</v>
      </c>
      <c r="S123" s="30">
        <f t="shared" si="34"/>
        <v>-3.6194927724194029E-3</v>
      </c>
      <c r="T123" s="30">
        <f t="shared" si="35"/>
        <v>5.0148842739153626E-2</v>
      </c>
      <c r="U123" s="30">
        <f t="shared" si="36"/>
        <v>-8.8326071468229077E-10</v>
      </c>
      <c r="V123" s="30">
        <f t="shared" si="37"/>
        <v>-1.1318533569009416E-18</v>
      </c>
      <c r="W123" s="30">
        <f t="shared" si="38"/>
        <v>1.8812510743720696E-8</v>
      </c>
      <c r="X123" s="30">
        <f t="shared" si="39"/>
        <v>-3.2567349155170873E-3</v>
      </c>
      <c r="Y123" s="30">
        <f t="shared" si="40"/>
        <v>5.0511600596055937E-2</v>
      </c>
      <c r="Z123" s="30">
        <f t="shared" si="41"/>
        <v>-8.8279339203576316E-10</v>
      </c>
      <c r="AA123" s="30">
        <f t="shared" si="42"/>
        <v>-1.1318533569009416E-18</v>
      </c>
      <c r="AB123" s="30">
        <f t="shared" si="43"/>
        <v>1.867680805488447E-8</v>
      </c>
    </row>
    <row r="124" spans="1:28" x14ac:dyDescent="0.3">
      <c r="A124" s="39">
        <v>201.03819444444525</v>
      </c>
      <c r="B124">
        <v>12.6</v>
      </c>
      <c r="C124">
        <v>7.61</v>
      </c>
      <c r="D124" s="39"/>
      <c r="E124" s="39"/>
      <c r="F124" s="39"/>
      <c r="G124" s="39">
        <v>201</v>
      </c>
      <c r="H124" s="40">
        <f t="shared" si="28"/>
        <v>0.126</v>
      </c>
      <c r="I124" s="41">
        <f t="shared" si="29"/>
        <v>7.61</v>
      </c>
      <c r="J124" s="39">
        <f t="shared" si="51"/>
        <v>756.85277063085357</v>
      </c>
      <c r="K124">
        <v>0.11899999999999999</v>
      </c>
      <c r="L124">
        <v>7.63</v>
      </c>
      <c r="M124" s="29">
        <f t="shared" si="30"/>
        <v>5.4060912187918107E-2</v>
      </c>
      <c r="N124" s="54">
        <v>0.126</v>
      </c>
      <c r="O124" s="54">
        <v>7.61</v>
      </c>
      <c r="P124" s="55">
        <f t="shared" si="31"/>
        <v>7.7739587850775864</v>
      </c>
      <c r="Q124" s="55">
        <f t="shared" si="32"/>
        <v>7.7419091888025804</v>
      </c>
      <c r="R124" s="41">
        <f t="shared" si="33"/>
        <v>7.7451470265549442</v>
      </c>
      <c r="S124" s="30">
        <f t="shared" si="34"/>
        <v>-3.8277218238435755E-3</v>
      </c>
      <c r="T124" s="30">
        <f t="shared" si="35"/>
        <v>5.0233190364074531E-2</v>
      </c>
      <c r="U124" s="30">
        <f t="shared" si="36"/>
        <v>-8.499946944911218E-10</v>
      </c>
      <c r="V124" s="30">
        <f t="shared" si="37"/>
        <v>-1.0886528470955621E-18</v>
      </c>
      <c r="W124" s="30">
        <f t="shared" si="38"/>
        <v>1.8117188843571577E-8</v>
      </c>
      <c r="X124" s="30">
        <f t="shared" si="39"/>
        <v>-3.453609270536717E-3</v>
      </c>
      <c r="Y124" s="30">
        <f t="shared" si="40"/>
        <v>5.0607302917381393E-2</v>
      </c>
      <c r="Z124" s="30">
        <f t="shared" si="41"/>
        <v>-8.4951274416204156E-10</v>
      </c>
      <c r="AA124" s="30">
        <f t="shared" si="42"/>
        <v>-1.0886528470955621E-18</v>
      </c>
      <c r="AB124" s="30">
        <f t="shared" si="43"/>
        <v>1.7982620263666098E-8</v>
      </c>
    </row>
    <row r="125" spans="1:28" x14ac:dyDescent="0.3">
      <c r="A125" s="39">
        <v>202.03472222221899</v>
      </c>
      <c r="B125">
        <v>12.5</v>
      </c>
      <c r="C125">
        <v>7.59</v>
      </c>
      <c r="D125" s="39"/>
      <c r="E125" s="39"/>
      <c r="F125" s="39"/>
      <c r="G125" s="39">
        <v>202</v>
      </c>
      <c r="H125" s="40">
        <f t="shared" si="28"/>
        <v>0.125</v>
      </c>
      <c r="I125" s="41">
        <f t="shared" si="29"/>
        <v>7.59</v>
      </c>
      <c r="J125" s="39">
        <f t="shared" si="51"/>
        <v>760.94884409968472</v>
      </c>
      <c r="K125">
        <v>0.121</v>
      </c>
      <c r="L125">
        <v>7.6</v>
      </c>
      <c r="M125" s="29">
        <f t="shared" si="30"/>
        <v>5.4353488864263201E-2</v>
      </c>
      <c r="N125" s="54">
        <v>0.125</v>
      </c>
      <c r="O125" s="54">
        <v>7.59</v>
      </c>
      <c r="P125" s="55">
        <f t="shared" si="31"/>
        <v>7.7793759274613219</v>
      </c>
      <c r="Q125" s="55">
        <f t="shared" si="32"/>
        <v>7.7469683001813845</v>
      </c>
      <c r="R125" s="41">
        <f t="shared" si="33"/>
        <v>7.7502056516489928</v>
      </c>
      <c r="S125" s="30">
        <f t="shared" si="34"/>
        <v>-3.8894260630946069E-3</v>
      </c>
      <c r="T125" s="30">
        <f t="shared" si="35"/>
        <v>5.0464062801168594E-2</v>
      </c>
      <c r="U125" s="30">
        <f t="shared" si="36"/>
        <v>-8.4336733071501146E-10</v>
      </c>
      <c r="V125" s="30">
        <f t="shared" si="37"/>
        <v>-1.0800127451344862E-18</v>
      </c>
      <c r="W125" s="30">
        <f t="shared" si="38"/>
        <v>1.7907365578659187E-8</v>
      </c>
      <c r="X125" s="30">
        <f t="shared" si="39"/>
        <v>-3.5136918635686456E-3</v>
      </c>
      <c r="Y125" s="30">
        <f t="shared" si="40"/>
        <v>5.0839797000694555E-2</v>
      </c>
      <c r="Z125" s="30">
        <f t="shared" si="41"/>
        <v>-8.4288329130091642E-10</v>
      </c>
      <c r="AA125" s="30">
        <f t="shared" si="42"/>
        <v>-1.0800127451344862E-18</v>
      </c>
      <c r="AB125" s="30">
        <f t="shared" si="43"/>
        <v>1.7774375399819339E-8</v>
      </c>
    </row>
    <row r="126" spans="1:28" x14ac:dyDescent="0.3">
      <c r="A126" s="39">
        <v>203.03125</v>
      </c>
      <c r="B126">
        <v>11.8</v>
      </c>
      <c r="C126">
        <v>7.63</v>
      </c>
      <c r="D126" s="39"/>
      <c r="E126" s="39"/>
      <c r="F126" s="39"/>
      <c r="G126" s="39">
        <v>203</v>
      </c>
      <c r="H126" s="40">
        <f t="shared" si="28"/>
        <v>0.11800000000000001</v>
      </c>
      <c r="I126" s="41">
        <f t="shared" si="29"/>
        <v>7.63</v>
      </c>
      <c r="J126" s="39">
        <f t="shared" si="51"/>
        <v>765.04491756851598</v>
      </c>
      <c r="K126">
        <v>0.113</v>
      </c>
      <c r="L126">
        <v>7.61</v>
      </c>
      <c r="M126" s="29">
        <f t="shared" si="30"/>
        <v>5.4646065540608288E-2</v>
      </c>
      <c r="N126" s="54">
        <v>0.11799999999999999</v>
      </c>
      <c r="O126" s="54">
        <v>7.63</v>
      </c>
      <c r="P126" s="55">
        <f t="shared" si="31"/>
        <v>7.8048519994597978</v>
      </c>
      <c r="Q126" s="55">
        <f t="shared" si="32"/>
        <v>7.7701534816307021</v>
      </c>
      <c r="R126" s="41">
        <f t="shared" si="33"/>
        <v>7.7735108061774127</v>
      </c>
      <c r="S126" s="30">
        <f t="shared" si="34"/>
        <v>-4.1736778382874427E-3</v>
      </c>
      <c r="T126" s="30">
        <f t="shared" si="35"/>
        <v>5.0472387702320848E-2</v>
      </c>
      <c r="U126" s="30">
        <f t="shared" si="36"/>
        <v>-7.9678553829432998E-10</v>
      </c>
      <c r="V126" s="30">
        <f t="shared" si="37"/>
        <v>-1.0195320314069549E-18</v>
      </c>
      <c r="W126" s="30">
        <f t="shared" si="38"/>
        <v>1.6976435915259273E-8</v>
      </c>
      <c r="X126" s="30">
        <f t="shared" si="39"/>
        <v>-3.7841126476171011E-3</v>
      </c>
      <c r="Y126" s="30">
        <f t="shared" si="40"/>
        <v>5.086195289299119E-2</v>
      </c>
      <c r="Z126" s="30">
        <f t="shared" si="41"/>
        <v>-7.9628368111209369E-10</v>
      </c>
      <c r="AA126" s="30">
        <f t="shared" si="42"/>
        <v>-1.0195320314069549E-18</v>
      </c>
      <c r="AB126" s="30">
        <f t="shared" si="43"/>
        <v>1.6845705105281963E-8</v>
      </c>
    </row>
    <row r="127" spans="1:28" x14ac:dyDescent="0.3">
      <c r="A127" s="39">
        <v>204.04166666666424</v>
      </c>
      <c r="B127">
        <v>11.4</v>
      </c>
      <c r="C127">
        <v>7.66</v>
      </c>
      <c r="D127" s="39"/>
      <c r="E127" s="39"/>
      <c r="F127" s="39"/>
      <c r="G127" s="39">
        <v>204</v>
      </c>
      <c r="H127" s="40">
        <f t="shared" si="28"/>
        <v>0.114</v>
      </c>
      <c r="I127" s="41">
        <f t="shared" si="29"/>
        <v>7.66</v>
      </c>
      <c r="J127" s="39">
        <f t="shared" si="51"/>
        <v>769.14099103734713</v>
      </c>
      <c r="K127">
        <v>0.105</v>
      </c>
      <c r="L127">
        <v>7.62</v>
      </c>
      <c r="M127" s="29">
        <f t="shared" si="30"/>
        <v>5.4938642216953368E-2</v>
      </c>
      <c r="N127" s="54">
        <v>0.114</v>
      </c>
      <c r="O127" s="54">
        <v>7.66</v>
      </c>
      <c r="P127" s="55">
        <f t="shared" si="31"/>
        <v>7.8209076519902831</v>
      </c>
      <c r="Q127" s="55">
        <f t="shared" si="32"/>
        <v>7.7848868673704059</v>
      </c>
      <c r="R127" s="41">
        <f t="shared" si="33"/>
        <v>7.7882931966955251</v>
      </c>
      <c r="S127" s="30">
        <f t="shared" si="34"/>
        <v>-4.3477983243134597E-3</v>
      </c>
      <c r="T127" s="30">
        <f t="shared" si="35"/>
        <v>5.059084389263991E-2</v>
      </c>
      <c r="U127" s="30">
        <f t="shared" si="36"/>
        <v>-7.7018243199374132E-10</v>
      </c>
      <c r="V127" s="30">
        <f t="shared" si="37"/>
        <v>-9.8497162356265146E-19</v>
      </c>
      <c r="W127" s="30">
        <f t="shared" si="38"/>
        <v>1.6410171984137245E-8</v>
      </c>
      <c r="X127" s="30">
        <f t="shared" si="39"/>
        <v>-3.9517444847714479E-3</v>
      </c>
      <c r="Y127" s="30">
        <f t="shared" si="40"/>
        <v>5.0986897732181923E-2</v>
      </c>
      <c r="Z127" s="30">
        <f t="shared" si="41"/>
        <v>-7.6967221581250491E-10</v>
      </c>
      <c r="AA127" s="30">
        <f t="shared" si="42"/>
        <v>-9.8497162356265146E-19</v>
      </c>
      <c r="AB127" s="30">
        <f t="shared" si="43"/>
        <v>1.6281964492522853E-8</v>
      </c>
    </row>
    <row r="128" spans="1:28" x14ac:dyDescent="0.3">
      <c r="A128" s="39">
        <v>205.04861111110949</v>
      </c>
      <c r="B128">
        <v>11.2</v>
      </c>
      <c r="C128">
        <v>7.65</v>
      </c>
      <c r="D128" s="39"/>
      <c r="E128" s="39"/>
      <c r="F128" s="39"/>
      <c r="G128" s="39">
        <v>205</v>
      </c>
      <c r="H128" s="40">
        <f t="shared" si="28"/>
        <v>0.11199999999999999</v>
      </c>
      <c r="I128" s="41">
        <f t="shared" si="29"/>
        <v>7.65</v>
      </c>
      <c r="J128" s="39">
        <f t="shared" si="51"/>
        <v>773.23706450617829</v>
      </c>
      <c r="K128">
        <v>0.108</v>
      </c>
      <c r="L128">
        <v>7.61</v>
      </c>
      <c r="M128" s="29">
        <f t="shared" si="30"/>
        <v>5.5231218893298448E-2</v>
      </c>
      <c r="N128" s="54">
        <v>0.112</v>
      </c>
      <c r="O128" s="54">
        <v>7.65</v>
      </c>
      <c r="P128" s="55">
        <f t="shared" si="31"/>
        <v>7.8301663650803208</v>
      </c>
      <c r="Q128" s="55">
        <f t="shared" si="32"/>
        <v>7.7934879021882075</v>
      </c>
      <c r="R128" s="41">
        <f t="shared" si="33"/>
        <v>7.7969016922538286</v>
      </c>
      <c r="S128" s="30">
        <f t="shared" si="34"/>
        <v>-4.4464465625136309E-3</v>
      </c>
      <c r="T128" s="30">
        <f t="shared" si="35"/>
        <v>5.0784772330784815E-2</v>
      </c>
      <c r="U128" s="30">
        <f t="shared" si="36"/>
        <v>-7.5689580707305179E-10</v>
      </c>
      <c r="V128" s="30">
        <f t="shared" si="37"/>
        <v>-9.6769141964049966E-19</v>
      </c>
      <c r="W128" s="30">
        <f t="shared" si="38"/>
        <v>1.6088371934213341E-8</v>
      </c>
      <c r="X128" s="30">
        <f t="shared" si="39"/>
        <v>-4.048090747873192E-3</v>
      </c>
      <c r="Y128" s="30">
        <f t="shared" si="40"/>
        <v>5.1183128145425257E-2</v>
      </c>
      <c r="Z128" s="30">
        <f t="shared" si="41"/>
        <v>-7.563826253734269E-10</v>
      </c>
      <c r="AA128" s="30">
        <f t="shared" si="42"/>
        <v>-9.6769141964049966E-19</v>
      </c>
      <c r="AB128" s="30">
        <f t="shared" si="43"/>
        <v>1.5962404344431351E-8</v>
      </c>
    </row>
    <row r="129" spans="1:28" x14ac:dyDescent="0.3">
      <c r="A129" s="39">
        <v>206.03472222221899</v>
      </c>
      <c r="B129">
        <v>10.8</v>
      </c>
      <c r="C129">
        <v>7.66</v>
      </c>
      <c r="D129" s="39">
        <v>43.7</v>
      </c>
      <c r="E129" s="39"/>
      <c r="F129" s="39"/>
      <c r="G129" s="39">
        <v>206</v>
      </c>
      <c r="H129" s="40">
        <f t="shared" si="28"/>
        <v>0.10800000000000001</v>
      </c>
      <c r="I129" s="41">
        <f t="shared" si="29"/>
        <v>7.66</v>
      </c>
      <c r="J129" s="39">
        <f t="shared" si="51"/>
        <v>777.33313797500944</v>
      </c>
      <c r="K129">
        <v>0.105</v>
      </c>
      <c r="L129">
        <v>7.64</v>
      </c>
      <c r="M129" s="29">
        <f t="shared" si="30"/>
        <v>5.5523795569643535E-2</v>
      </c>
      <c r="N129" s="54">
        <v>0.108</v>
      </c>
      <c r="O129" s="54">
        <v>7.66</v>
      </c>
      <c r="P129" s="55">
        <f t="shared" si="31"/>
        <v>7.8468907507387238</v>
      </c>
      <c r="Q129" s="55">
        <f t="shared" si="32"/>
        <v>7.8088974654627084</v>
      </c>
      <c r="R129" s="41">
        <f t="shared" si="33"/>
        <v>7.8123484227170765</v>
      </c>
      <c r="S129" s="30">
        <f t="shared" si="34"/>
        <v>-4.6213848446166215E-3</v>
      </c>
      <c r="T129" s="30">
        <f t="shared" si="35"/>
        <v>5.0902410725026916E-2</v>
      </c>
      <c r="U129" s="30">
        <f t="shared" si="36"/>
        <v>-7.3029375429789245E-10</v>
      </c>
      <c r="V129" s="30">
        <f t="shared" si="37"/>
        <v>-9.3313101179619606E-19</v>
      </c>
      <c r="W129" s="30">
        <f t="shared" si="38"/>
        <v>1.5527535632573859E-8</v>
      </c>
      <c r="X129" s="30">
        <f t="shared" si="39"/>
        <v>-4.2179156259583659E-3</v>
      </c>
      <c r="Y129" s="30">
        <f t="shared" si="40"/>
        <v>5.130587994368517E-2</v>
      </c>
      <c r="Z129" s="30">
        <f t="shared" si="41"/>
        <v>-7.2977398525783398E-10</v>
      </c>
      <c r="AA129" s="30">
        <f t="shared" si="42"/>
        <v>-9.3313101179619606E-19</v>
      </c>
      <c r="AB129" s="30">
        <f t="shared" si="43"/>
        <v>1.5404640843912129E-8</v>
      </c>
    </row>
    <row r="130" spans="1:28" x14ac:dyDescent="0.3">
      <c r="A130" s="39">
        <v>207.03958333333139</v>
      </c>
      <c r="B130">
        <v>11.1</v>
      </c>
      <c r="C130">
        <v>7.66</v>
      </c>
      <c r="D130" s="39"/>
      <c r="E130" s="39"/>
      <c r="F130" s="39"/>
      <c r="G130" s="39">
        <v>207</v>
      </c>
      <c r="H130" s="40">
        <f t="shared" si="28"/>
        <v>0.111</v>
      </c>
      <c r="I130" s="41">
        <f t="shared" si="29"/>
        <v>7.66</v>
      </c>
      <c r="J130" s="39">
        <f t="shared" si="51"/>
        <v>781.42921144384059</v>
      </c>
      <c r="K130">
        <v>0.107</v>
      </c>
      <c r="L130">
        <v>7.66</v>
      </c>
      <c r="M130" s="29">
        <f t="shared" si="30"/>
        <v>5.5816372245988614E-2</v>
      </c>
      <c r="N130" s="54">
        <v>0.111</v>
      </c>
      <c r="O130" s="54">
        <v>7.66</v>
      </c>
      <c r="P130" s="55">
        <f t="shared" si="31"/>
        <v>7.8380049132421963</v>
      </c>
      <c r="Q130" s="55">
        <f t="shared" si="32"/>
        <v>7.801017151726108</v>
      </c>
      <c r="R130" s="41">
        <f t="shared" si="33"/>
        <v>7.8043905787967889</v>
      </c>
      <c r="S130" s="30">
        <f t="shared" si="34"/>
        <v>-4.5289591100152026E-3</v>
      </c>
      <c r="T130" s="30">
        <f t="shared" si="35"/>
        <v>5.128741313597341E-2</v>
      </c>
      <c r="U130" s="30">
        <f t="shared" si="36"/>
        <v>-7.5029524959071664E-10</v>
      </c>
      <c r="V130" s="30">
        <f t="shared" si="37"/>
        <v>-9.5905131767942376E-19</v>
      </c>
      <c r="W130" s="30">
        <f t="shared" si="38"/>
        <v>1.5811855917863281E-8</v>
      </c>
      <c r="X130" s="30">
        <f t="shared" si="39"/>
        <v>-4.1315156472731566E-3</v>
      </c>
      <c r="Y130" s="30">
        <f t="shared" si="40"/>
        <v>5.168485659871546E-2</v>
      </c>
      <c r="Z130" s="30">
        <f t="shared" si="41"/>
        <v>-7.4978324322801581E-10</v>
      </c>
      <c r="AA130" s="30">
        <f t="shared" si="42"/>
        <v>-9.5905131767942376E-19</v>
      </c>
      <c r="AB130" s="30">
        <f t="shared" si="43"/>
        <v>1.5689511476874603E-8</v>
      </c>
    </row>
    <row r="131" spans="1:28" x14ac:dyDescent="0.3">
      <c r="A131" s="39">
        <v>208.04166666666424</v>
      </c>
      <c r="B131">
        <v>11.3</v>
      </c>
      <c r="C131">
        <v>7.65</v>
      </c>
      <c r="D131" s="39"/>
      <c r="E131" s="39"/>
      <c r="F131" s="39"/>
      <c r="G131" s="39">
        <v>208</v>
      </c>
      <c r="H131" s="40">
        <f t="shared" si="28"/>
        <v>0.113</v>
      </c>
      <c r="I131" s="41">
        <f t="shared" si="29"/>
        <v>7.65</v>
      </c>
      <c r="J131" s="39">
        <f t="shared" si="51"/>
        <v>785.52528491267174</v>
      </c>
      <c r="K131">
        <v>0.106</v>
      </c>
      <c r="L131">
        <v>7.66</v>
      </c>
      <c r="M131" s="29">
        <f t="shared" si="30"/>
        <v>5.6108948922333694E-2</v>
      </c>
      <c r="N131" s="54">
        <v>0.113</v>
      </c>
      <c r="O131" s="54">
        <v>7.65</v>
      </c>
      <c r="P131" s="55">
        <f t="shared" si="31"/>
        <v>7.832931207136431</v>
      </c>
      <c r="Q131" s="55">
        <f t="shared" si="32"/>
        <v>7.7966009756009509</v>
      </c>
      <c r="R131" s="41">
        <f t="shared" si="33"/>
        <v>7.7999138855989063</v>
      </c>
      <c r="S131" s="30">
        <f t="shared" si="34"/>
        <v>-4.4756557184061022E-3</v>
      </c>
      <c r="T131" s="30">
        <f t="shared" si="35"/>
        <v>5.1633293203927594E-2</v>
      </c>
      <c r="U131" s="30">
        <f t="shared" si="36"/>
        <v>-7.6364028998969872E-10</v>
      </c>
      <c r="V131" s="30">
        <f t="shared" si="37"/>
        <v>-9.7633152160157556E-19</v>
      </c>
      <c r="W131" s="30">
        <f t="shared" si="38"/>
        <v>1.5973460950645261E-8</v>
      </c>
      <c r="X131" s="30">
        <f t="shared" si="39"/>
        <v>-4.0826875457736613E-3</v>
      </c>
      <c r="Y131" s="30">
        <f t="shared" si="40"/>
        <v>5.202626137656003E-2</v>
      </c>
      <c r="Z131" s="30">
        <f t="shared" si="41"/>
        <v>-7.6313404891747533E-10</v>
      </c>
      <c r="AA131" s="30">
        <f t="shared" si="42"/>
        <v>-9.7633152160157556E-19</v>
      </c>
      <c r="AB131" s="30">
        <f t="shared" si="43"/>
        <v>1.5852074853335265E-8</v>
      </c>
    </row>
    <row r="132" spans="1:28" x14ac:dyDescent="0.3">
      <c r="A132" s="39">
        <v>209.04166666666424</v>
      </c>
      <c r="B132">
        <v>11.3</v>
      </c>
      <c r="C132">
        <v>7.66</v>
      </c>
      <c r="D132" s="39">
        <v>33.9</v>
      </c>
      <c r="E132" s="39">
        <v>704.15771676300596</v>
      </c>
      <c r="F132" s="39">
        <v>875.08499999999992</v>
      </c>
      <c r="G132" s="39">
        <v>209</v>
      </c>
      <c r="H132" s="40">
        <f t="shared" si="28"/>
        <v>0.113</v>
      </c>
      <c r="I132" s="41">
        <f t="shared" si="29"/>
        <v>7.66</v>
      </c>
      <c r="J132" s="42">
        <f>AVERAGE(E132:F132)</f>
        <v>789.62135838150289</v>
      </c>
      <c r="K132">
        <v>0.106</v>
      </c>
      <c r="L132">
        <v>7.66</v>
      </c>
      <c r="M132" s="29">
        <f t="shared" si="30"/>
        <v>5.6401525598678781E-2</v>
      </c>
      <c r="N132" s="54">
        <v>0.113</v>
      </c>
      <c r="O132" s="54">
        <v>7.66</v>
      </c>
      <c r="P132" s="55">
        <f t="shared" si="31"/>
        <v>7.8350210729581926</v>
      </c>
      <c r="Q132" s="55">
        <f t="shared" si="32"/>
        <v>7.7987000419968489</v>
      </c>
      <c r="R132" s="41">
        <f t="shared" si="33"/>
        <v>7.8019855413706711</v>
      </c>
      <c r="S132" s="30">
        <f t="shared" si="34"/>
        <v>-4.4976581157915863E-3</v>
      </c>
      <c r="T132" s="30">
        <f t="shared" si="35"/>
        <v>5.1903867482887195E-2</v>
      </c>
      <c r="U132" s="30">
        <f t="shared" si="36"/>
        <v>-7.6366863456826676E-10</v>
      </c>
      <c r="V132" s="30">
        <f t="shared" si="37"/>
        <v>-9.7633152160157556E-19</v>
      </c>
      <c r="W132" s="30">
        <f t="shared" si="38"/>
        <v>1.5896443031872954E-8</v>
      </c>
      <c r="X132" s="30">
        <f t="shared" si="39"/>
        <v>-4.105932831167212E-3</v>
      </c>
      <c r="Y132" s="30">
        <f t="shared" si="40"/>
        <v>5.229559276751157E-2</v>
      </c>
      <c r="Z132" s="30">
        <f t="shared" si="41"/>
        <v>-7.6316399464596255E-10</v>
      </c>
      <c r="AA132" s="30">
        <f t="shared" si="42"/>
        <v>-9.7633152160157556E-19</v>
      </c>
      <c r="AB132" s="30">
        <f t="shared" si="43"/>
        <v>1.57766379276199E-8</v>
      </c>
    </row>
    <row r="133" spans="1:28" x14ac:dyDescent="0.3">
      <c r="A133" s="39">
        <v>210.05208333333576</v>
      </c>
      <c r="B133">
        <v>11.3</v>
      </c>
      <c r="C133">
        <v>7.66</v>
      </c>
      <c r="D133" s="39"/>
      <c r="E133" s="39"/>
      <c r="F133" s="39"/>
      <c r="G133" s="39">
        <v>210</v>
      </c>
      <c r="H133" s="40">
        <f t="shared" si="28"/>
        <v>0.113</v>
      </c>
      <c r="I133" s="41">
        <f t="shared" si="29"/>
        <v>7.66</v>
      </c>
      <c r="J133" s="39">
        <f>$J$132+($J$140-$J$132)*(G133-$G$132)/($G$140-$G$132)</f>
        <v>782.26237532361336</v>
      </c>
      <c r="K133">
        <v>0.107</v>
      </c>
      <c r="L133">
        <v>7.65</v>
      </c>
      <c r="M133" s="29">
        <f t="shared" si="30"/>
        <v>5.5875883951686668E-2</v>
      </c>
      <c r="N133" s="54">
        <v>0.113</v>
      </c>
      <c r="O133" s="54">
        <v>7.66</v>
      </c>
      <c r="P133" s="55">
        <f t="shared" si="31"/>
        <v>7.8312581214464956</v>
      </c>
      <c r="Q133" s="55">
        <f t="shared" si="32"/>
        <v>7.7949216167100008</v>
      </c>
      <c r="R133" s="41">
        <f t="shared" si="33"/>
        <v>7.7982565033524569</v>
      </c>
      <c r="S133" s="30">
        <f t="shared" si="34"/>
        <v>-4.4579940986168697E-3</v>
      </c>
      <c r="T133" s="30">
        <f t="shared" si="35"/>
        <v>5.1417889853069797E-2</v>
      </c>
      <c r="U133" s="30">
        <f t="shared" si="36"/>
        <v>-7.6361753741592302E-10</v>
      </c>
      <c r="V133" s="30">
        <f t="shared" si="37"/>
        <v>-9.7633152160157556E-19</v>
      </c>
      <c r="W133" s="30">
        <f t="shared" si="38"/>
        <v>1.6035347772579796E-8</v>
      </c>
      <c r="X133" s="30">
        <f t="shared" si="39"/>
        <v>-4.0640423244991128E-3</v>
      </c>
      <c r="Y133" s="30">
        <f t="shared" si="40"/>
        <v>5.1811841627187556E-2</v>
      </c>
      <c r="Z133" s="30">
        <f t="shared" si="41"/>
        <v>-7.6311002921952717E-10</v>
      </c>
      <c r="AA133" s="30">
        <f t="shared" si="42"/>
        <v>-9.7633152160157556E-19</v>
      </c>
      <c r="AB133" s="30">
        <f t="shared" si="43"/>
        <v>1.5912686131186743E-8</v>
      </c>
    </row>
    <row r="134" spans="1:28" x14ac:dyDescent="0.3">
      <c r="A134" s="39">
        <v>211.04513888889051</v>
      </c>
      <c r="B134">
        <v>11.3</v>
      </c>
      <c r="C134">
        <v>7.72</v>
      </c>
      <c r="D134" s="39">
        <v>16</v>
      </c>
      <c r="E134" s="39"/>
      <c r="F134" s="39"/>
      <c r="G134" s="39">
        <v>211</v>
      </c>
      <c r="H134" s="40">
        <f t="shared" ref="H134:H197" si="52">B134/100</f>
        <v>0.113</v>
      </c>
      <c r="I134" s="41">
        <f t="shared" ref="I134:I197" si="53">C134</f>
        <v>7.72</v>
      </c>
      <c r="J134" s="39">
        <f t="shared" ref="J134:J139" si="54">$J$132+($J$140-$J$132)*(G134-$G$132)/($G$140-$G$132)</f>
        <v>774.90339226572382</v>
      </c>
      <c r="K134">
        <v>0.10100000000000001</v>
      </c>
      <c r="L134">
        <v>7.7</v>
      </c>
      <c r="M134" s="29">
        <f t="shared" ref="M134:M197" si="55">J134/1000/14</f>
        <v>5.5350242304694555E-2</v>
      </c>
      <c r="N134" s="54">
        <v>0.113</v>
      </c>
      <c r="O134" s="54">
        <v>7.72</v>
      </c>
      <c r="P134" s="55">
        <f t="shared" ref="P134:P197" si="56">-LOG10(($AL$15*N134+(($AL$15*N134)^2-4*M134*(-$AL$15*N134*10^(-8.89)))^0.5)/(2*M134))</f>
        <v>7.8274573402097181</v>
      </c>
      <c r="Q134" s="55">
        <f t="shared" ref="Q134:Q197" si="57">-LOG10(W134)</f>
        <v>7.7911102482927932</v>
      </c>
      <c r="R134" s="41">
        <f t="shared" ref="R134:R197" si="58">-LOG(AB134)</f>
        <v>7.7944951541241592</v>
      </c>
      <c r="S134" s="30">
        <f t="shared" ref="S134:S197" si="59">$AG$10*(1/($AF$4/10^(-P134)+1)-1/($AF$4/10^(-$AE$16)+1))</f>
        <v>-4.4177159684123408E-3</v>
      </c>
      <c r="T134" s="30">
        <f t="shared" ref="T134:T197" si="60">M134+S134</f>
        <v>5.0932526336282216E-2</v>
      </c>
      <c r="U134" s="30">
        <f t="shared" ref="U134:U197" si="61">S134*10^(-8.89)-$AL$15*N134</f>
        <v>-7.6356564913274408E-10</v>
      </c>
      <c r="V134" s="30">
        <f t="shared" ref="V134:V197" si="62">-$AL$15*N134*10^(-8.89)</f>
        <v>-9.7633152160157556E-19</v>
      </c>
      <c r="W134" s="30">
        <f t="shared" ref="W134:W197" si="63">(-U134+(U134*U134-4*T134*V134)^0.5)/(2*T134)</f>
        <v>1.617669330327322E-8</v>
      </c>
      <c r="X134" s="30">
        <f t="shared" ref="X134:X197" si="64">$AG$10*(1/($AF$4/10^(-Q134)+1)-1/($AF$4/10^(-$AE$16)+1))</f>
        <v>-4.0215685403064104E-3</v>
      </c>
      <c r="Y134" s="30">
        <f t="shared" ref="Y134:Y197" si="65">M134+X134</f>
        <v>5.1328673764388141E-2</v>
      </c>
      <c r="Z134" s="30">
        <f t="shared" ref="Z134:Z197" si="66">X134*10^(-8.89)-$AL$15*N134</f>
        <v>-7.6305531238608224E-10</v>
      </c>
      <c r="AA134" s="30">
        <f t="shared" ref="AA134:AA197" si="67">-$AL$15*N134*10^(-8.89)</f>
        <v>-9.7633152160157556E-19</v>
      </c>
      <c r="AB134" s="30">
        <f t="shared" ref="AB134:AB197" si="68">(-Z134+(Z134*Z134-4*Y134*AA134)^0.5)/(2*Y134)</f>
        <v>1.6051101678827929E-8</v>
      </c>
    </row>
    <row r="135" spans="1:28" x14ac:dyDescent="0.3">
      <c r="A135" s="39">
        <v>212.05138888888905</v>
      </c>
      <c r="B135">
        <v>11.6</v>
      </c>
      <c r="C135">
        <v>7.64</v>
      </c>
      <c r="D135" s="39"/>
      <c r="E135" s="39"/>
      <c r="F135" s="39"/>
      <c r="G135" s="39">
        <v>212</v>
      </c>
      <c r="H135" s="40">
        <f t="shared" si="52"/>
        <v>0.11599999999999999</v>
      </c>
      <c r="I135" s="41">
        <f t="shared" si="53"/>
        <v>7.64</v>
      </c>
      <c r="J135" s="39">
        <f t="shared" si="54"/>
        <v>767.54440920783441</v>
      </c>
      <c r="K135">
        <v>0.112</v>
      </c>
      <c r="L135">
        <v>7.65</v>
      </c>
      <c r="M135" s="29">
        <f t="shared" si="55"/>
        <v>5.4824600657702456E-2</v>
      </c>
      <c r="N135" s="54">
        <v>0.11600000000000001</v>
      </c>
      <c r="O135" s="54">
        <v>7.64</v>
      </c>
      <c r="P135" s="55">
        <f t="shared" si="56"/>
        <v>7.813063433721994</v>
      </c>
      <c r="Q135" s="55">
        <f t="shared" si="57"/>
        <v>7.7777028811334148</v>
      </c>
      <c r="R135" s="41">
        <f t="shared" si="58"/>
        <v>7.781082648743026</v>
      </c>
      <c r="S135" s="30">
        <f t="shared" si="59"/>
        <v>-4.263213688578479E-3</v>
      </c>
      <c r="T135" s="30">
        <f t="shared" si="60"/>
        <v>5.0561386969123975E-2</v>
      </c>
      <c r="U135" s="30">
        <f t="shared" si="61"/>
        <v>-7.8348717434400181E-10</v>
      </c>
      <c r="V135" s="30">
        <f t="shared" si="62"/>
        <v>-1.0022518274848033E-18</v>
      </c>
      <c r="W135" s="30">
        <f t="shared" si="63"/>
        <v>1.6683882357811434E-8</v>
      </c>
      <c r="X135" s="30">
        <f t="shared" si="64"/>
        <v>-3.8704163872619692E-3</v>
      </c>
      <c r="Y135" s="30">
        <f t="shared" si="65"/>
        <v>5.0954184270440489E-2</v>
      </c>
      <c r="Z135" s="30">
        <f t="shared" si="66"/>
        <v>-7.8298115339667447E-10</v>
      </c>
      <c r="AA135" s="30">
        <f t="shared" si="67"/>
        <v>-1.0022518274848033E-18</v>
      </c>
      <c r="AB135" s="30">
        <f t="shared" si="68"/>
        <v>1.6554548908832226E-8</v>
      </c>
    </row>
    <row r="136" spans="1:28" x14ac:dyDescent="0.3">
      <c r="A136" s="39">
        <v>213.03819444444525</v>
      </c>
      <c r="B136">
        <v>10.7</v>
      </c>
      <c r="C136">
        <v>7.65</v>
      </c>
      <c r="D136" s="39"/>
      <c r="E136" s="39"/>
      <c r="F136" s="39"/>
      <c r="G136" s="39">
        <v>213</v>
      </c>
      <c r="H136" s="40">
        <f t="shared" si="52"/>
        <v>0.107</v>
      </c>
      <c r="I136" s="41">
        <f t="shared" si="53"/>
        <v>7.65</v>
      </c>
      <c r="J136" s="39">
        <f t="shared" si="54"/>
        <v>760.18542614994487</v>
      </c>
      <c r="K136">
        <v>0.11899999999999999</v>
      </c>
      <c r="L136">
        <v>7.65</v>
      </c>
      <c r="M136" s="29">
        <f t="shared" si="55"/>
        <v>5.429895901071035E-2</v>
      </c>
      <c r="N136" s="54">
        <v>0.107</v>
      </c>
      <c r="O136" s="54">
        <v>7.65</v>
      </c>
      <c r="P136" s="55">
        <f t="shared" si="56"/>
        <v>7.841673875025112</v>
      </c>
      <c r="Q136" s="55">
        <f t="shared" si="57"/>
        <v>7.8032660649057624</v>
      </c>
      <c r="R136" s="41">
        <f t="shared" si="58"/>
        <v>7.8068630286178111</v>
      </c>
      <c r="S136" s="30">
        <f t="shared" si="59"/>
        <v>-4.5672646375972742E-3</v>
      </c>
      <c r="T136" s="30">
        <f t="shared" si="60"/>
        <v>4.9731694373113075E-2</v>
      </c>
      <c r="U136" s="30">
        <f t="shared" si="61"/>
        <v>-7.2351717973079919E-10</v>
      </c>
      <c r="V136" s="30">
        <f t="shared" si="62"/>
        <v>-9.2449090983512016E-19</v>
      </c>
      <c r="W136" s="30">
        <f t="shared" si="63"/>
        <v>1.5730188795076866E-8</v>
      </c>
      <c r="X136" s="30">
        <f t="shared" si="64"/>
        <v>-4.1562681604891509E-3</v>
      </c>
      <c r="Y136" s="30">
        <f t="shared" si="65"/>
        <v>5.0142690850221203E-2</v>
      </c>
      <c r="Z136" s="30">
        <f t="shared" si="66"/>
        <v>-7.229877137034172E-10</v>
      </c>
      <c r="AA136" s="30">
        <f t="shared" si="67"/>
        <v>-9.2449090983512016E-19</v>
      </c>
      <c r="AB136" s="30">
        <f t="shared" si="68"/>
        <v>1.5600444449538669E-8</v>
      </c>
    </row>
    <row r="137" spans="1:28" x14ac:dyDescent="0.3">
      <c r="A137" s="39">
        <v>214.03819444444525</v>
      </c>
      <c r="B137">
        <v>11</v>
      </c>
      <c r="C137">
        <v>7.69</v>
      </c>
      <c r="D137" s="39"/>
      <c r="E137" s="39"/>
      <c r="F137" s="39"/>
      <c r="G137" s="39">
        <v>214</v>
      </c>
      <c r="H137" s="40">
        <f t="shared" si="52"/>
        <v>0.11</v>
      </c>
      <c r="I137" s="41">
        <f t="shared" si="53"/>
        <v>7.69</v>
      </c>
      <c r="J137" s="39">
        <f t="shared" si="54"/>
        <v>752.82644309205534</v>
      </c>
      <c r="K137">
        <v>0.114</v>
      </c>
      <c r="L137">
        <v>7.67</v>
      </c>
      <c r="M137" s="29">
        <f t="shared" si="55"/>
        <v>5.3773317363718244E-2</v>
      </c>
      <c r="N137" s="54">
        <v>0.11</v>
      </c>
      <c r="O137" s="54">
        <v>7.69</v>
      </c>
      <c r="P137" s="55">
        <f t="shared" si="56"/>
        <v>7.826654336996703</v>
      </c>
      <c r="Q137" s="55">
        <f t="shared" si="57"/>
        <v>7.7892709472103618</v>
      </c>
      <c r="R137" s="41">
        <f t="shared" si="58"/>
        <v>7.7928685356236365</v>
      </c>
      <c r="S137" s="30">
        <f t="shared" si="59"/>
        <v>-4.4091785650845136E-3</v>
      </c>
      <c r="T137" s="30">
        <f t="shared" si="60"/>
        <v>4.936413879863373E-2</v>
      </c>
      <c r="U137" s="30">
        <f t="shared" si="61"/>
        <v>-7.4343408812274504E-10</v>
      </c>
      <c r="V137" s="30">
        <f t="shared" si="62"/>
        <v>-9.5041121571834786E-19</v>
      </c>
      <c r="W137" s="30">
        <f t="shared" si="63"/>
        <v>1.6245349262923358E-8</v>
      </c>
      <c r="X137" s="30">
        <f t="shared" si="64"/>
        <v>-4.0009930613265163E-3</v>
      </c>
      <c r="Y137" s="30">
        <f t="shared" si="65"/>
        <v>4.9772324302391729E-2</v>
      </c>
      <c r="Z137" s="30">
        <f t="shared" si="66"/>
        <v>-7.4290824333052113E-10</v>
      </c>
      <c r="AA137" s="30">
        <f t="shared" si="67"/>
        <v>-9.5041121571834786E-19</v>
      </c>
      <c r="AB137" s="30">
        <f t="shared" si="68"/>
        <v>1.6111332641583734E-8</v>
      </c>
    </row>
    <row r="138" spans="1:28" x14ac:dyDescent="0.3">
      <c r="A138" s="39">
        <v>215.03819444444525</v>
      </c>
      <c r="B138">
        <v>13.6</v>
      </c>
      <c r="C138">
        <v>7.61</v>
      </c>
      <c r="D138" s="39"/>
      <c r="E138" s="39"/>
      <c r="F138" s="39"/>
      <c r="G138" s="39">
        <v>215</v>
      </c>
      <c r="H138" s="40">
        <f t="shared" si="52"/>
        <v>0.13600000000000001</v>
      </c>
      <c r="I138" s="41">
        <f t="shared" si="53"/>
        <v>7.61</v>
      </c>
      <c r="J138" s="39">
        <f t="shared" si="54"/>
        <v>745.46746003416592</v>
      </c>
      <c r="K138">
        <v>0.11700000000000001</v>
      </c>
      <c r="L138">
        <v>7.62</v>
      </c>
      <c r="M138" s="29">
        <f t="shared" si="55"/>
        <v>5.3247675716726138E-2</v>
      </c>
      <c r="N138" s="54">
        <v>0.13600000000000001</v>
      </c>
      <c r="O138" s="54">
        <v>7.61</v>
      </c>
      <c r="P138" s="55">
        <f t="shared" si="56"/>
        <v>7.7367507857139071</v>
      </c>
      <c r="Q138" s="55">
        <f t="shared" si="57"/>
        <v>7.7080449383472009</v>
      </c>
      <c r="R138" s="41">
        <f t="shared" si="58"/>
        <v>7.7110990338074901</v>
      </c>
      <c r="S138" s="30">
        <f t="shared" si="59"/>
        <v>-3.3919515014590759E-3</v>
      </c>
      <c r="T138" s="30">
        <f t="shared" si="60"/>
        <v>4.9855724215267065E-2</v>
      </c>
      <c r="U138" s="30">
        <f t="shared" si="61"/>
        <v>-9.1650185591529983E-10</v>
      </c>
      <c r="V138" s="30">
        <f t="shared" si="62"/>
        <v>-1.1750538667063211E-18</v>
      </c>
      <c r="W138" s="30">
        <f t="shared" si="63"/>
        <v>1.9586419937769256E-8</v>
      </c>
      <c r="X138" s="30">
        <f t="shared" si="64"/>
        <v>-3.0415553273231157E-3</v>
      </c>
      <c r="Y138" s="30">
        <f t="shared" si="65"/>
        <v>5.0206120389403024E-2</v>
      </c>
      <c r="Z138" s="30">
        <f t="shared" si="66"/>
        <v>-9.1605045820105426E-10</v>
      </c>
      <c r="AA138" s="30">
        <f t="shared" si="67"/>
        <v>-1.1750538667063211E-18</v>
      </c>
      <c r="AB138" s="30">
        <f t="shared" si="68"/>
        <v>1.9449165244064534E-8</v>
      </c>
    </row>
    <row r="139" spans="1:28" x14ac:dyDescent="0.3">
      <c r="A139" s="39">
        <v>216.03819444444525</v>
      </c>
      <c r="B139">
        <v>11.7</v>
      </c>
      <c r="C139">
        <v>7.73</v>
      </c>
      <c r="D139" s="39">
        <v>45</v>
      </c>
      <c r="E139" s="39"/>
      <c r="F139" s="39"/>
      <c r="G139" s="39">
        <v>216</v>
      </c>
      <c r="H139" s="40">
        <f t="shared" si="52"/>
        <v>0.11699999999999999</v>
      </c>
      <c r="I139" s="41">
        <f t="shared" si="53"/>
        <v>7.73</v>
      </c>
      <c r="J139" s="39">
        <f t="shared" si="54"/>
        <v>738.10847697627639</v>
      </c>
      <c r="K139">
        <v>0.11700000000000001</v>
      </c>
      <c r="L139">
        <v>7.68</v>
      </c>
      <c r="M139" s="29">
        <f t="shared" si="55"/>
        <v>5.2722034069734025E-2</v>
      </c>
      <c r="N139" s="54">
        <v>0.11700000000000001</v>
      </c>
      <c r="O139" s="54">
        <v>7.73</v>
      </c>
      <c r="P139" s="55">
        <f t="shared" si="56"/>
        <v>7.7938102768295625</v>
      </c>
      <c r="Q139" s="55">
        <f t="shared" si="57"/>
        <v>7.7588969622484258</v>
      </c>
      <c r="R139" s="41">
        <f t="shared" si="58"/>
        <v>7.7624509051943456</v>
      </c>
      <c r="S139" s="30">
        <f t="shared" si="59"/>
        <v>-4.05168020429754E-3</v>
      </c>
      <c r="T139" s="30">
        <f t="shared" si="60"/>
        <v>4.8670353865436486E-2</v>
      </c>
      <c r="U139" s="30">
        <f t="shared" si="61"/>
        <v>-7.8992152066237185E-10</v>
      </c>
      <c r="V139" s="30">
        <f t="shared" si="62"/>
        <v>-1.0108919294458792E-18</v>
      </c>
      <c r="W139" s="30">
        <f t="shared" si="63"/>
        <v>1.7422201716562944E-8</v>
      </c>
      <c r="X139" s="30">
        <f t="shared" si="64"/>
        <v>-3.6538335217113087E-3</v>
      </c>
      <c r="Y139" s="30">
        <f t="shared" si="65"/>
        <v>4.9068200548022717E-2</v>
      </c>
      <c r="Z139" s="30">
        <f t="shared" si="66"/>
        <v>-7.8940899485188746E-10</v>
      </c>
      <c r="AA139" s="30">
        <f t="shared" si="67"/>
        <v>-1.0108919294458792E-18</v>
      </c>
      <c r="AB139" s="30">
        <f t="shared" si="68"/>
        <v>1.7280213135804251E-8</v>
      </c>
    </row>
    <row r="140" spans="1:28" x14ac:dyDescent="0.3">
      <c r="A140" s="39">
        <v>217.04166660879855</v>
      </c>
      <c r="B140">
        <v>11.9</v>
      </c>
      <c r="C140">
        <v>7.75</v>
      </c>
      <c r="D140" s="39"/>
      <c r="E140" s="39">
        <v>699.75742049469977</v>
      </c>
      <c r="F140" s="39">
        <v>761.74156734207395</v>
      </c>
      <c r="G140" s="39">
        <v>217</v>
      </c>
      <c r="H140" s="40">
        <f t="shared" si="52"/>
        <v>0.11900000000000001</v>
      </c>
      <c r="I140" s="41">
        <f t="shared" si="53"/>
        <v>7.75</v>
      </c>
      <c r="J140" s="42">
        <f>AVERAGE(E140:F140)</f>
        <v>730.74949391838686</v>
      </c>
      <c r="K140">
        <v>0.114</v>
      </c>
      <c r="L140">
        <v>7.67</v>
      </c>
      <c r="M140" s="29">
        <f t="shared" si="55"/>
        <v>5.2196392422741919E-2</v>
      </c>
      <c r="N140" s="54">
        <v>0.11899999999999999</v>
      </c>
      <c r="O140" s="54">
        <v>7.75</v>
      </c>
      <c r="P140" s="55">
        <f t="shared" si="56"/>
        <v>7.7828977361861176</v>
      </c>
      <c r="Q140" s="55">
        <f t="shared" si="57"/>
        <v>7.748734839561326</v>
      </c>
      <c r="R140" s="41">
        <f t="shared" si="58"/>
        <v>7.7522895178385083</v>
      </c>
      <c r="S140" s="30">
        <f t="shared" si="59"/>
        <v>-3.9293039671823068E-3</v>
      </c>
      <c r="T140" s="30">
        <f t="shared" si="60"/>
        <v>4.8267088455559611E-2</v>
      </c>
      <c r="U140" s="30">
        <f t="shared" si="61"/>
        <v>-8.031775779990963E-10</v>
      </c>
      <c r="V140" s="30">
        <f t="shared" si="62"/>
        <v>-1.0281721333680308E-18</v>
      </c>
      <c r="W140" s="30">
        <f t="shared" si="63"/>
        <v>1.7834673390600623E-8</v>
      </c>
      <c r="X140" s="30">
        <f t="shared" si="64"/>
        <v>-3.5345808283650947E-3</v>
      </c>
      <c r="Y140" s="30">
        <f t="shared" si="65"/>
        <v>4.8661811594376825E-2</v>
      </c>
      <c r="Z140" s="30">
        <f t="shared" si="66"/>
        <v>-8.0266907609247211E-10</v>
      </c>
      <c r="AA140" s="30">
        <f t="shared" si="67"/>
        <v>-1.0281721333680308E-18</v>
      </c>
      <c r="AB140" s="30">
        <f t="shared" si="68"/>
        <v>1.7689293270769439E-8</v>
      </c>
    </row>
    <row r="141" spans="1:28" x14ac:dyDescent="0.3">
      <c r="A141" s="39">
        <v>218.04166660879855</v>
      </c>
      <c r="B141">
        <v>10.7</v>
      </c>
      <c r="C141">
        <v>7.73</v>
      </c>
      <c r="D141" s="39"/>
      <c r="E141" s="39"/>
      <c r="F141" s="39"/>
      <c r="G141" s="39">
        <v>218</v>
      </c>
      <c r="H141" s="40">
        <f t="shared" si="52"/>
        <v>0.107</v>
      </c>
      <c r="I141" s="41">
        <f t="shared" si="53"/>
        <v>7.73</v>
      </c>
      <c r="J141" s="39">
        <f>$J$140+($J$147-$J$140)*(G141-$G$140)/($G$147-$G$140)</f>
        <v>723.61164284064239</v>
      </c>
      <c r="K141">
        <v>0.107</v>
      </c>
      <c r="L141">
        <v>7.66</v>
      </c>
      <c r="M141" s="29">
        <f t="shared" si="55"/>
        <v>5.1686545917188742E-2</v>
      </c>
      <c r="N141" s="54">
        <v>0.107</v>
      </c>
      <c r="O141" s="54">
        <v>7.73</v>
      </c>
      <c r="P141" s="55">
        <f t="shared" si="56"/>
        <v>7.8218538767031491</v>
      </c>
      <c r="Q141" s="55">
        <f t="shared" si="57"/>
        <v>7.7833702416204993</v>
      </c>
      <c r="R141" s="41">
        <f t="shared" si="58"/>
        <v>7.7872596764758333</v>
      </c>
      <c r="S141" s="30">
        <f t="shared" si="59"/>
        <v>-4.3579390274867923E-3</v>
      </c>
      <c r="T141" s="30">
        <f t="shared" si="60"/>
        <v>4.7328606889701946E-2</v>
      </c>
      <c r="U141" s="30">
        <f t="shared" si="61"/>
        <v>-7.2324751610741653E-10</v>
      </c>
      <c r="V141" s="30">
        <f t="shared" si="62"/>
        <v>-9.2449090983512016E-19</v>
      </c>
      <c r="W141" s="30">
        <f t="shared" si="63"/>
        <v>1.6467579106846801E-8</v>
      </c>
      <c r="X141" s="30">
        <f t="shared" si="64"/>
        <v>-3.9346399737894208E-3</v>
      </c>
      <c r="Y141" s="30">
        <f t="shared" si="65"/>
        <v>4.7751905943399321E-2</v>
      </c>
      <c r="Z141" s="30">
        <f t="shared" si="66"/>
        <v>-7.2270220129125879E-10</v>
      </c>
      <c r="AA141" s="30">
        <f t="shared" si="67"/>
        <v>-9.2449090983512016E-19</v>
      </c>
      <c r="AB141" s="30">
        <f t="shared" si="68"/>
        <v>1.6320757936083274E-8</v>
      </c>
    </row>
    <row r="142" spans="1:28" x14ac:dyDescent="0.3">
      <c r="A142" s="39">
        <v>219.0402777777781</v>
      </c>
      <c r="B142">
        <v>10.4</v>
      </c>
      <c r="C142">
        <v>7.72</v>
      </c>
      <c r="D142" s="39"/>
      <c r="E142" s="39"/>
      <c r="F142" s="39"/>
      <c r="G142" s="39">
        <v>219</v>
      </c>
      <c r="H142" s="40">
        <f t="shared" si="52"/>
        <v>0.10400000000000001</v>
      </c>
      <c r="I142" s="41">
        <f t="shared" si="53"/>
        <v>7.72</v>
      </c>
      <c r="J142" s="39">
        <f t="shared" ref="J142:J146" si="69">$J$140+($J$147-$J$140)*(G142-$G$140)/($G$147-$G$140)</f>
        <v>716.47379176289803</v>
      </c>
      <c r="K142">
        <v>0.10299999999999999</v>
      </c>
      <c r="L142">
        <v>7.66</v>
      </c>
      <c r="M142" s="29">
        <f t="shared" si="55"/>
        <v>5.1176699411635572E-2</v>
      </c>
      <c r="N142" s="54">
        <v>0.104</v>
      </c>
      <c r="O142" s="54">
        <v>7.72</v>
      </c>
      <c r="P142" s="55">
        <f t="shared" si="56"/>
        <v>7.829307468811761</v>
      </c>
      <c r="Q142" s="55">
        <f t="shared" si="57"/>
        <v>7.7896737981277742</v>
      </c>
      <c r="R142" s="41">
        <f t="shared" si="58"/>
        <v>7.7936918985854753</v>
      </c>
      <c r="S142" s="30">
        <f t="shared" si="59"/>
        <v>-4.4373494394961297E-3</v>
      </c>
      <c r="T142" s="30">
        <f t="shared" si="60"/>
        <v>4.6739349972139445E-2</v>
      </c>
      <c r="U142" s="30">
        <f t="shared" si="61"/>
        <v>-7.032292538310981E-10</v>
      </c>
      <c r="V142" s="30">
        <f t="shared" si="62"/>
        <v>-8.9857060395189246E-19</v>
      </c>
      <c r="W142" s="30">
        <f t="shared" si="63"/>
        <v>1.6230287087942365E-8</v>
      </c>
      <c r="X142" s="30">
        <f t="shared" si="64"/>
        <v>-4.0055039465143188E-3</v>
      </c>
      <c r="Y142" s="30">
        <f t="shared" si="65"/>
        <v>4.7171195465121253E-2</v>
      </c>
      <c r="Z142" s="30">
        <f t="shared" si="66"/>
        <v>-7.0267292906836358E-10</v>
      </c>
      <c r="AA142" s="30">
        <f t="shared" si="67"/>
        <v>-8.9857060395189246E-19</v>
      </c>
      <c r="AB142" s="30">
        <f t="shared" si="68"/>
        <v>1.6080816693776342E-8</v>
      </c>
    </row>
    <row r="143" spans="1:28" x14ac:dyDescent="0.3">
      <c r="A143" s="39">
        <v>220.03958333333139</v>
      </c>
      <c r="B143">
        <v>10.3</v>
      </c>
      <c r="C143">
        <v>7.68</v>
      </c>
      <c r="D143" s="39">
        <v>43.4</v>
      </c>
      <c r="E143" s="39"/>
      <c r="F143" s="39"/>
      <c r="G143" s="39">
        <v>220</v>
      </c>
      <c r="H143" s="40">
        <f t="shared" si="52"/>
        <v>0.10300000000000001</v>
      </c>
      <c r="I143" s="41">
        <f t="shared" si="53"/>
        <v>7.68</v>
      </c>
      <c r="J143" s="39">
        <f t="shared" si="69"/>
        <v>709.33594068515356</v>
      </c>
      <c r="K143">
        <v>0.109</v>
      </c>
      <c r="L143">
        <v>7.63</v>
      </c>
      <c r="M143" s="29">
        <f t="shared" si="55"/>
        <v>5.0666852906082402E-2</v>
      </c>
      <c r="N143" s="54">
        <v>0.10299999999999999</v>
      </c>
      <c r="O143" s="54">
        <v>7.68</v>
      </c>
      <c r="P143" s="55">
        <f t="shared" si="56"/>
        <v>7.8291665146904164</v>
      </c>
      <c r="Q143" s="55">
        <f t="shared" si="57"/>
        <v>7.789129543659322</v>
      </c>
      <c r="R143" s="41">
        <f t="shared" si="58"/>
        <v>7.7932346640649461</v>
      </c>
      <c r="S143" s="30">
        <f t="shared" si="59"/>
        <v>-4.4358554474636866E-3</v>
      </c>
      <c r="T143" s="30">
        <f t="shared" si="60"/>
        <v>4.6230997458618715E-2</v>
      </c>
      <c r="U143" s="30">
        <f t="shared" si="61"/>
        <v>-6.9652047496186887E-10</v>
      </c>
      <c r="V143" s="30">
        <f t="shared" si="62"/>
        <v>-8.8993050199081656E-19</v>
      </c>
      <c r="W143" s="30">
        <f t="shared" si="63"/>
        <v>1.625063950762779E-8</v>
      </c>
      <c r="X143" s="30">
        <f t="shared" si="64"/>
        <v>-3.9994091280807142E-3</v>
      </c>
      <c r="Y143" s="30">
        <f t="shared" si="65"/>
        <v>4.6667443778001687E-2</v>
      </c>
      <c r="Z143" s="30">
        <f t="shared" si="66"/>
        <v>-6.9595822318658559E-10</v>
      </c>
      <c r="AA143" s="30">
        <f t="shared" si="67"/>
        <v>-8.8993050199081656E-19</v>
      </c>
      <c r="AB143" s="30">
        <f t="shared" si="68"/>
        <v>1.6097755836957342E-8</v>
      </c>
    </row>
    <row r="144" spans="1:28" x14ac:dyDescent="0.3">
      <c r="A144" s="39">
        <v>221.03472222221899</v>
      </c>
      <c r="B144">
        <v>10.199999999999999</v>
      </c>
      <c r="C144">
        <v>7.66</v>
      </c>
      <c r="D144" s="39"/>
      <c r="E144" s="39"/>
      <c r="F144" s="39"/>
      <c r="G144" s="39">
        <v>221</v>
      </c>
      <c r="H144" s="40">
        <f t="shared" si="52"/>
        <v>0.10199999999999999</v>
      </c>
      <c r="I144" s="41">
        <f t="shared" si="53"/>
        <v>7.66</v>
      </c>
      <c r="J144" s="39">
        <f t="shared" si="69"/>
        <v>702.19808960740909</v>
      </c>
      <c r="K144">
        <v>0.106</v>
      </c>
      <c r="L144">
        <v>7.68</v>
      </c>
      <c r="M144" s="29">
        <f t="shared" si="55"/>
        <v>5.0157006400529218E-2</v>
      </c>
      <c r="N144" s="54">
        <v>0.10199999999999999</v>
      </c>
      <c r="O144" s="54">
        <v>7.66</v>
      </c>
      <c r="P144" s="55">
        <f t="shared" si="56"/>
        <v>7.829022742663879</v>
      </c>
      <c r="Q144" s="55">
        <f t="shared" si="57"/>
        <v>7.7885741809286486</v>
      </c>
      <c r="R144" s="41">
        <f t="shared" si="58"/>
        <v>7.7927691696015202</v>
      </c>
      <c r="S144" s="30">
        <f t="shared" si="59"/>
        <v>-4.4343312812420753E-3</v>
      </c>
      <c r="T144" s="30">
        <f t="shared" si="60"/>
        <v>4.572267511928714E-2</v>
      </c>
      <c r="U144" s="30">
        <f t="shared" si="61"/>
        <v>-6.8981165722075407E-10</v>
      </c>
      <c r="V144" s="30">
        <f t="shared" si="62"/>
        <v>-8.8129040002974066E-19</v>
      </c>
      <c r="W144" s="30">
        <f t="shared" si="63"/>
        <v>1.6271433629630271E-8</v>
      </c>
      <c r="X144" s="30">
        <f t="shared" si="64"/>
        <v>-3.9931853091962387E-3</v>
      </c>
      <c r="Y144" s="30">
        <f t="shared" si="65"/>
        <v>4.6163821091332977E-2</v>
      </c>
      <c r="Z144" s="30">
        <f t="shared" si="66"/>
        <v>-6.8924335112003483E-10</v>
      </c>
      <c r="AA144" s="30">
        <f t="shared" si="67"/>
        <v>-8.8129040002974066E-19</v>
      </c>
      <c r="AB144" s="30">
        <f t="shared" si="68"/>
        <v>1.6115019315627232E-8</v>
      </c>
    </row>
    <row r="145" spans="1:28" x14ac:dyDescent="0.3">
      <c r="A145" s="39">
        <v>222.03472222221899</v>
      </c>
      <c r="B145">
        <v>10.3</v>
      </c>
      <c r="C145">
        <v>7.68</v>
      </c>
      <c r="D145" s="39"/>
      <c r="E145" s="39"/>
      <c r="F145" s="39"/>
      <c r="G145" s="39">
        <v>222</v>
      </c>
      <c r="H145" s="40">
        <f t="shared" si="52"/>
        <v>0.10300000000000001</v>
      </c>
      <c r="I145" s="41">
        <f t="shared" si="53"/>
        <v>7.68</v>
      </c>
      <c r="J145" s="39">
        <f t="shared" si="69"/>
        <v>695.06023852966462</v>
      </c>
      <c r="K145">
        <v>0.106</v>
      </c>
      <c r="L145">
        <v>7.66</v>
      </c>
      <c r="M145" s="29">
        <f t="shared" si="55"/>
        <v>4.9647159894976041E-2</v>
      </c>
      <c r="N145" s="54">
        <v>0.10299999999999999</v>
      </c>
      <c r="O145" s="54">
        <v>7.68</v>
      </c>
      <c r="P145" s="55">
        <f t="shared" si="56"/>
        <v>7.8209856369186186</v>
      </c>
      <c r="Q145" s="55">
        <f t="shared" si="57"/>
        <v>7.7809373453420863</v>
      </c>
      <c r="R145" s="41">
        <f t="shared" si="58"/>
        <v>7.7851740246267145</v>
      </c>
      <c r="S145" s="30">
        <f t="shared" si="59"/>
        <v>-4.3486345982789391E-3</v>
      </c>
      <c r="T145" s="30">
        <f t="shared" si="60"/>
        <v>4.5298525296697104E-2</v>
      </c>
      <c r="U145" s="30">
        <f t="shared" si="61"/>
        <v>-6.9640811274200833E-10</v>
      </c>
      <c r="V145" s="30">
        <f t="shared" si="62"/>
        <v>-8.8993050199081656E-19</v>
      </c>
      <c r="W145" s="30">
        <f t="shared" si="63"/>
        <v>1.6560088547946883E-8</v>
      </c>
      <c r="X145" s="30">
        <f t="shared" si="64"/>
        <v>-3.9071292902408492E-3</v>
      </c>
      <c r="Y145" s="30">
        <f t="shared" si="65"/>
        <v>4.5740030604735193E-2</v>
      </c>
      <c r="Z145" s="30">
        <f t="shared" si="66"/>
        <v>-6.9583934372685812E-10</v>
      </c>
      <c r="AA145" s="30">
        <f t="shared" si="67"/>
        <v>-8.8993050199081656E-19</v>
      </c>
      <c r="AB145" s="30">
        <f t="shared" si="68"/>
        <v>1.6399325098887071E-8</v>
      </c>
    </row>
    <row r="146" spans="1:28" x14ac:dyDescent="0.3">
      <c r="A146" s="39">
        <v>223.05208333333576</v>
      </c>
      <c r="B146">
        <v>10.8</v>
      </c>
      <c r="C146">
        <v>7.66</v>
      </c>
      <c r="D146" s="39">
        <v>89</v>
      </c>
      <c r="E146" s="39"/>
      <c r="F146" s="39"/>
      <c r="G146" s="39">
        <v>223</v>
      </c>
      <c r="H146" s="40">
        <f t="shared" si="52"/>
        <v>0.10800000000000001</v>
      </c>
      <c r="I146" s="41">
        <f t="shared" si="53"/>
        <v>7.66</v>
      </c>
      <c r="J146" s="39">
        <f t="shared" si="69"/>
        <v>687.92238745192026</v>
      </c>
      <c r="K146">
        <v>0.109</v>
      </c>
      <c r="L146">
        <v>7.66</v>
      </c>
      <c r="M146" s="29">
        <f t="shared" si="55"/>
        <v>4.9137313389422878E-2</v>
      </c>
      <c r="N146" s="54">
        <v>0.108</v>
      </c>
      <c r="O146" s="54">
        <v>7.66</v>
      </c>
      <c r="P146" s="55">
        <f t="shared" si="56"/>
        <v>7.7977017335903263</v>
      </c>
      <c r="Q146" s="55">
        <f t="shared" si="57"/>
        <v>7.7597073024296908</v>
      </c>
      <c r="R146" s="41">
        <f t="shared" si="58"/>
        <v>7.7638707244200837</v>
      </c>
      <c r="S146" s="30">
        <f t="shared" si="59"/>
        <v>-4.0948857384181577E-3</v>
      </c>
      <c r="T146" s="30">
        <f t="shared" si="60"/>
        <v>4.5042427651004718E-2</v>
      </c>
      <c r="U146" s="30">
        <f t="shared" si="61"/>
        <v>-7.2961549206036554E-10</v>
      </c>
      <c r="V146" s="30">
        <f t="shared" si="62"/>
        <v>-9.3313101179619606E-19</v>
      </c>
      <c r="W146" s="30">
        <f t="shared" si="63"/>
        <v>1.7389724336054045E-8</v>
      </c>
      <c r="X146" s="30">
        <f t="shared" si="64"/>
        <v>-3.6632759200932036E-3</v>
      </c>
      <c r="Y146" s="30">
        <f t="shared" si="65"/>
        <v>4.5474037469329674E-2</v>
      </c>
      <c r="Z146" s="30">
        <f t="shared" si="66"/>
        <v>-7.29059470905402E-10</v>
      </c>
      <c r="AA146" s="30">
        <f t="shared" si="67"/>
        <v>-9.3313101179619606E-19</v>
      </c>
      <c r="AB146" s="30">
        <f t="shared" si="68"/>
        <v>1.72238119649267E-8</v>
      </c>
    </row>
    <row r="147" spans="1:28" x14ac:dyDescent="0.3">
      <c r="A147" s="39">
        <v>224.0625</v>
      </c>
      <c r="B147">
        <v>4.9000000000000004</v>
      </c>
      <c r="C147">
        <v>7.93</v>
      </c>
      <c r="D147" s="39"/>
      <c r="E147" s="39">
        <v>661.7263783783784</v>
      </c>
      <c r="F147" s="39">
        <v>699.84269436997317</v>
      </c>
      <c r="G147" s="39">
        <v>224</v>
      </c>
      <c r="H147" s="40">
        <f t="shared" si="52"/>
        <v>4.9000000000000002E-2</v>
      </c>
      <c r="I147" s="41">
        <f t="shared" si="53"/>
        <v>7.93</v>
      </c>
      <c r="J147" s="42">
        <f>AVERAGE(E147:F147)</f>
        <v>680.78453637417579</v>
      </c>
      <c r="K147">
        <v>6.6000000000000003E-2</v>
      </c>
      <c r="L147">
        <v>7.9</v>
      </c>
      <c r="M147" s="29">
        <f t="shared" si="55"/>
        <v>4.8627466883869701E-2</v>
      </c>
      <c r="N147" s="54">
        <v>4.9000000000000002E-2</v>
      </c>
      <c r="O147" s="54">
        <v>7.93</v>
      </c>
      <c r="P147" s="55">
        <f t="shared" si="56"/>
        <v>8.1042914987479637</v>
      </c>
      <c r="Q147" s="55">
        <f t="shared" si="57"/>
        <v>8.0375054367077468</v>
      </c>
      <c r="R147" s="41">
        <f t="shared" si="58"/>
        <v>8.0425727223963612</v>
      </c>
      <c r="S147" s="30">
        <f t="shared" si="59"/>
        <v>-6.8112186927647908E-3</v>
      </c>
      <c r="T147" s="30">
        <f t="shared" si="60"/>
        <v>4.181624819110491E-2</v>
      </c>
      <c r="U147" s="30">
        <f t="shared" si="61"/>
        <v>-3.3741040692592955E-10</v>
      </c>
      <c r="V147" s="30">
        <f t="shared" si="62"/>
        <v>-4.2336499609271863E-19</v>
      </c>
      <c r="W147" s="30">
        <f t="shared" si="63"/>
        <v>9.1726445255917403E-9</v>
      </c>
      <c r="X147" s="30">
        <f t="shared" si="64"/>
        <v>-6.3291992212994386E-3</v>
      </c>
      <c r="Y147" s="30">
        <f t="shared" si="65"/>
        <v>4.2298267662570263E-2</v>
      </c>
      <c r="Z147" s="30">
        <f t="shared" si="66"/>
        <v>-3.3678944555790695E-10</v>
      </c>
      <c r="AA147" s="30">
        <f t="shared" si="67"/>
        <v>-4.2336499609271863E-19</v>
      </c>
      <c r="AB147" s="30">
        <f t="shared" si="68"/>
        <v>9.066241381087646E-9</v>
      </c>
    </row>
    <row r="148" spans="1:28" x14ac:dyDescent="0.3">
      <c r="A148" s="39">
        <v>225.05555555555475</v>
      </c>
      <c r="B148">
        <v>3.6</v>
      </c>
      <c r="C148">
        <v>8.0399999999999991</v>
      </c>
      <c r="D148" s="39"/>
      <c r="E148" s="39"/>
      <c r="F148" s="39"/>
      <c r="G148" s="39">
        <v>225</v>
      </c>
      <c r="H148" s="40">
        <f t="shared" si="52"/>
        <v>3.6000000000000004E-2</v>
      </c>
      <c r="I148" s="41">
        <f t="shared" si="53"/>
        <v>8.0399999999999991</v>
      </c>
      <c r="J148" s="39">
        <f>$J$147+($J$154-$J$147)*(G148-$G$147)/($G$154-$G$147)</f>
        <v>678.92025724401844</v>
      </c>
      <c r="K148">
        <v>3.5000000000000003E-2</v>
      </c>
      <c r="L148">
        <v>8.1</v>
      </c>
      <c r="M148" s="29">
        <f t="shared" si="55"/>
        <v>4.8494304088858464E-2</v>
      </c>
      <c r="N148" s="54">
        <v>3.5999999999999997E-2</v>
      </c>
      <c r="O148" s="54">
        <v>8.0399999999999991</v>
      </c>
      <c r="P148" s="55">
        <f t="shared" si="56"/>
        <v>8.2189145747702881</v>
      </c>
      <c r="Q148" s="55">
        <f t="shared" si="57"/>
        <v>8.1435979603113875</v>
      </c>
      <c r="R148" s="41">
        <f t="shared" si="58"/>
        <v>8.1484261837045757</v>
      </c>
      <c r="S148" s="30">
        <f t="shared" si="59"/>
        <v>-7.5148135652328791E-3</v>
      </c>
      <c r="T148" s="30">
        <f t="shared" si="60"/>
        <v>4.0979490523625588E-2</v>
      </c>
      <c r="U148" s="30">
        <f t="shared" si="61"/>
        <v>-2.5112770765433992E-10</v>
      </c>
      <c r="V148" s="30">
        <f t="shared" si="62"/>
        <v>-3.1104367059873197E-19</v>
      </c>
      <c r="W148" s="30">
        <f t="shared" si="63"/>
        <v>7.1845908306841727E-9</v>
      </c>
      <c r="X148" s="30">
        <f t="shared" si="64"/>
        <v>-7.0693380227978475E-3</v>
      </c>
      <c r="Y148" s="30">
        <f t="shared" si="65"/>
        <v>4.1424966066060616E-2</v>
      </c>
      <c r="Z148" s="30">
        <f t="shared" si="66"/>
        <v>-2.5055382398650772E-10</v>
      </c>
      <c r="AA148" s="30">
        <f t="shared" si="67"/>
        <v>-3.1104367059873197E-19</v>
      </c>
      <c r="AB148" s="30">
        <f t="shared" si="68"/>
        <v>7.1051592492533438E-9</v>
      </c>
    </row>
    <row r="149" spans="1:28" x14ac:dyDescent="0.3">
      <c r="A149" s="39">
        <v>226.04861111110949</v>
      </c>
      <c r="B149">
        <v>2.7</v>
      </c>
      <c r="C149">
        <v>8.1</v>
      </c>
      <c r="D149" s="39"/>
      <c r="E149" s="39"/>
      <c r="F149" s="39"/>
      <c r="G149" s="39">
        <v>226</v>
      </c>
      <c r="H149" s="40">
        <f t="shared" si="52"/>
        <v>2.7000000000000003E-2</v>
      </c>
      <c r="I149" s="41">
        <f t="shared" si="53"/>
        <v>8.1</v>
      </c>
      <c r="J149" s="39">
        <f t="shared" ref="J149:J153" si="70">$J$147+($J$154-$J$147)*(G149-$G$147)/($G$154-$G$147)</f>
        <v>677.05597811386122</v>
      </c>
      <c r="K149">
        <v>2.5000000000000001E-2</v>
      </c>
      <c r="L149">
        <v>8.1199999999999992</v>
      </c>
      <c r="M149" s="29">
        <f t="shared" si="55"/>
        <v>4.8361141293847228E-2</v>
      </c>
      <c r="N149" s="54">
        <v>2.7E-2</v>
      </c>
      <c r="O149" s="54">
        <v>8.1</v>
      </c>
      <c r="P149" s="55">
        <f t="shared" si="56"/>
        <v>8.3225563686139967</v>
      </c>
      <c r="Q149" s="55">
        <f t="shared" si="57"/>
        <v>8.2401513900109791</v>
      </c>
      <c r="R149" s="41">
        <f t="shared" si="58"/>
        <v>8.2446503555724355</v>
      </c>
      <c r="S149" s="30">
        <f t="shared" si="59"/>
        <v>-8.0323959171202716E-3</v>
      </c>
      <c r="T149" s="30">
        <f t="shared" si="60"/>
        <v>4.0328745376726954E-2</v>
      </c>
      <c r="U149" s="30">
        <f t="shared" si="61"/>
        <v>-1.9143279477515535E-10</v>
      </c>
      <c r="V149" s="30">
        <f t="shared" si="62"/>
        <v>-2.3328275294904902E-19</v>
      </c>
      <c r="W149" s="30">
        <f t="shared" si="63"/>
        <v>5.7523938061807165E-9</v>
      </c>
      <c r="X149" s="30">
        <f t="shared" si="64"/>
        <v>-7.6294518429014238E-3</v>
      </c>
      <c r="Y149" s="30">
        <f t="shared" si="65"/>
        <v>4.0731689450945803E-2</v>
      </c>
      <c r="Z149" s="30">
        <f t="shared" si="66"/>
        <v>-1.9091370225218549E-10</v>
      </c>
      <c r="AA149" s="30">
        <f t="shared" si="67"/>
        <v>-2.3328275294904902E-19</v>
      </c>
      <c r="AB149" s="30">
        <f t="shared" si="68"/>
        <v>5.6931109080547067E-9</v>
      </c>
    </row>
    <row r="150" spans="1:28" x14ac:dyDescent="0.3">
      <c r="A150" s="39">
        <v>227.03125</v>
      </c>
      <c r="B150">
        <v>1.8</v>
      </c>
      <c r="C150">
        <v>8.3000000000000007</v>
      </c>
      <c r="D150" s="39">
        <v>222.3</v>
      </c>
      <c r="E150" s="39"/>
      <c r="F150" s="39"/>
      <c r="G150" s="39">
        <v>227</v>
      </c>
      <c r="H150" s="40">
        <f t="shared" si="52"/>
        <v>1.8000000000000002E-2</v>
      </c>
      <c r="I150" s="41">
        <f t="shared" si="53"/>
        <v>8.3000000000000007</v>
      </c>
      <c r="J150" s="39">
        <f t="shared" si="70"/>
        <v>675.19169898370387</v>
      </c>
      <c r="K150">
        <v>2.4E-2</v>
      </c>
      <c r="L150">
        <v>8.3000000000000007</v>
      </c>
      <c r="M150" s="29">
        <f t="shared" si="55"/>
        <v>4.8227978498835991E-2</v>
      </c>
      <c r="N150" s="54">
        <v>1.7999999999999999E-2</v>
      </c>
      <c r="O150" s="54">
        <v>8.3000000000000007</v>
      </c>
      <c r="P150" s="55">
        <f t="shared" si="56"/>
        <v>8.4633819721377446</v>
      </c>
      <c r="Q150" s="55">
        <f t="shared" si="57"/>
        <v>8.3718321411003256</v>
      </c>
      <c r="R150" s="41">
        <f t="shared" si="58"/>
        <v>8.3758196167680214</v>
      </c>
      <c r="S150" s="30">
        <f t="shared" si="59"/>
        <v>-8.5853455799254751E-3</v>
      </c>
      <c r="T150" s="30">
        <f t="shared" si="60"/>
        <v>3.9642632918910514E-2</v>
      </c>
      <c r="U150" s="30">
        <f t="shared" si="61"/>
        <v>-1.317834438184052E-10</v>
      </c>
      <c r="V150" s="30">
        <f t="shared" si="62"/>
        <v>-1.5552183529936599E-19</v>
      </c>
      <c r="W150" s="30">
        <f t="shared" si="63"/>
        <v>4.2478371512019451E-9</v>
      </c>
      <c r="X150" s="30">
        <f t="shared" si="64"/>
        <v>-8.2439488048471846E-3</v>
      </c>
      <c r="Y150" s="30">
        <f t="shared" si="65"/>
        <v>3.9984029693988808E-2</v>
      </c>
      <c r="Z150" s="30">
        <f t="shared" si="66"/>
        <v>-1.313436395759611E-10</v>
      </c>
      <c r="AA150" s="30">
        <f t="shared" si="67"/>
        <v>-1.5552183529936599E-19</v>
      </c>
      <c r="AB150" s="30">
        <f t="shared" si="68"/>
        <v>4.2090141253470112E-9</v>
      </c>
    </row>
    <row r="151" spans="1:28" x14ac:dyDescent="0.3">
      <c r="A151" s="39">
        <v>228.0402777777781</v>
      </c>
      <c r="B151">
        <v>1.3</v>
      </c>
      <c r="C151">
        <v>8.3699999999999992</v>
      </c>
      <c r="D151" s="39"/>
      <c r="E151" s="39"/>
      <c r="F151" s="39"/>
      <c r="G151" s="39">
        <v>228</v>
      </c>
      <c r="H151" s="40">
        <f t="shared" si="52"/>
        <v>1.3000000000000001E-2</v>
      </c>
      <c r="I151" s="41">
        <f t="shared" si="53"/>
        <v>8.3699999999999992</v>
      </c>
      <c r="J151" s="39">
        <f t="shared" si="70"/>
        <v>673.32741985354664</v>
      </c>
      <c r="K151">
        <v>1.4E-2</v>
      </c>
      <c r="L151">
        <v>8.31</v>
      </c>
      <c r="M151" s="29">
        <f t="shared" si="55"/>
        <v>4.8094815703824755E-2</v>
      </c>
      <c r="N151" s="54">
        <v>1.2999999999999999E-2</v>
      </c>
      <c r="O151" s="54">
        <v>8.3699999999999992</v>
      </c>
      <c r="P151" s="55">
        <f t="shared" si="56"/>
        <v>8.5713417336651361</v>
      </c>
      <c r="Q151" s="55">
        <f t="shared" si="57"/>
        <v>8.4724759825026741</v>
      </c>
      <c r="R151" s="41">
        <f t="shared" si="58"/>
        <v>8.4761011194137748</v>
      </c>
      <c r="S151" s="30">
        <f t="shared" si="59"/>
        <v>-8.9132919326538121E-3</v>
      </c>
      <c r="T151" s="30">
        <f t="shared" si="60"/>
        <v>3.9181523771170942E-2</v>
      </c>
      <c r="U151" s="30">
        <f t="shared" si="61"/>
        <v>-9.8671649386971436E-11</v>
      </c>
      <c r="V151" s="30">
        <f t="shared" si="62"/>
        <v>-1.1232132549398656E-19</v>
      </c>
      <c r="W151" s="30">
        <f t="shared" si="63"/>
        <v>3.3691784756872573E-9</v>
      </c>
      <c r="X151" s="30">
        <f t="shared" si="64"/>
        <v>-8.6158974770384061E-3</v>
      </c>
      <c r="Y151" s="30">
        <f t="shared" si="65"/>
        <v>3.9478918226786348E-2</v>
      </c>
      <c r="Z151" s="30">
        <f t="shared" si="66"/>
        <v>-9.8288531112848867E-11</v>
      </c>
      <c r="AA151" s="30">
        <f t="shared" si="67"/>
        <v>-1.1232132549398656E-19</v>
      </c>
      <c r="AB151" s="30">
        <f t="shared" si="68"/>
        <v>3.3411723642956318E-9</v>
      </c>
    </row>
    <row r="152" spans="1:28" x14ac:dyDescent="0.3">
      <c r="A152" s="39">
        <v>229.04166660879855</v>
      </c>
      <c r="B152">
        <v>1.1000000000000001</v>
      </c>
      <c r="C152">
        <v>8.32</v>
      </c>
      <c r="D152" s="39"/>
      <c r="E152" s="39"/>
      <c r="F152" s="39"/>
      <c r="G152" s="39">
        <v>229</v>
      </c>
      <c r="H152" s="40">
        <f t="shared" si="52"/>
        <v>1.1000000000000001E-2</v>
      </c>
      <c r="I152" s="41">
        <f t="shared" si="53"/>
        <v>8.32</v>
      </c>
      <c r="J152" s="39">
        <f t="shared" si="70"/>
        <v>671.4631407233893</v>
      </c>
      <c r="K152">
        <v>1.0999999999999999E-2</v>
      </c>
      <c r="L152">
        <v>8.39</v>
      </c>
      <c r="M152" s="29">
        <f t="shared" si="55"/>
        <v>4.7961652908813525E-2</v>
      </c>
      <c r="N152" s="54">
        <v>1.0999999999999999E-2</v>
      </c>
      <c r="O152" s="54">
        <v>8.32</v>
      </c>
      <c r="P152" s="55">
        <f t="shared" si="56"/>
        <v>8.6246643389682056</v>
      </c>
      <c r="Q152" s="55">
        <f t="shared" si="57"/>
        <v>8.521771860481822</v>
      </c>
      <c r="R152" s="41">
        <f t="shared" si="58"/>
        <v>8.5252489970567247</v>
      </c>
      <c r="S152" s="30">
        <f t="shared" si="59"/>
        <v>-9.0497840117926137E-3</v>
      </c>
      <c r="T152" s="30">
        <f t="shared" si="60"/>
        <v>3.8911868897020911E-2</v>
      </c>
      <c r="U152" s="30">
        <f t="shared" si="61"/>
        <v>-8.5433776777405463E-11</v>
      </c>
      <c r="V152" s="30">
        <f t="shared" si="62"/>
        <v>-9.5041121571834769E-20</v>
      </c>
      <c r="W152" s="30">
        <f t="shared" si="63"/>
        <v>3.0076558413737113E-9</v>
      </c>
      <c r="X152" s="30">
        <f t="shared" si="64"/>
        <v>-8.7718547032601471E-3</v>
      </c>
      <c r="Y152" s="30">
        <f t="shared" si="65"/>
        <v>3.9189798205553378E-2</v>
      </c>
      <c r="Z152" s="30">
        <f t="shared" si="66"/>
        <v>-8.507573447028613E-11</v>
      </c>
      <c r="AA152" s="30">
        <f t="shared" si="67"/>
        <v>-9.5041121571834769E-20</v>
      </c>
      <c r="AB152" s="30">
        <f t="shared" si="68"/>
        <v>2.9836714794456164E-9</v>
      </c>
    </row>
    <row r="153" spans="1:28" x14ac:dyDescent="0.3">
      <c r="A153" s="39">
        <v>230.0625</v>
      </c>
      <c r="B153">
        <v>0.9</v>
      </c>
      <c r="C153">
        <v>8.2899999999999991</v>
      </c>
      <c r="D153" s="39">
        <v>258.5</v>
      </c>
      <c r="E153" s="39"/>
      <c r="F153" s="39"/>
      <c r="G153" s="39">
        <v>230</v>
      </c>
      <c r="H153" s="40">
        <f t="shared" si="52"/>
        <v>9.0000000000000011E-3</v>
      </c>
      <c r="I153" s="41">
        <f t="shared" si="53"/>
        <v>8.2899999999999991</v>
      </c>
      <c r="J153" s="39">
        <f t="shared" si="70"/>
        <v>669.59886159323207</v>
      </c>
      <c r="K153">
        <v>8.0000000000000002E-3</v>
      </c>
      <c r="L153">
        <v>8.41</v>
      </c>
      <c r="M153" s="29">
        <f t="shared" si="55"/>
        <v>4.7828490113802295E-2</v>
      </c>
      <c r="N153" s="54">
        <v>8.9999999999999993E-3</v>
      </c>
      <c r="O153" s="54">
        <v>8.2899999999999991</v>
      </c>
      <c r="P153" s="55">
        <f t="shared" si="56"/>
        <v>8.6874625713490126</v>
      </c>
      <c r="Q153" s="55">
        <f t="shared" si="57"/>
        <v>8.579529478867439</v>
      </c>
      <c r="R153" s="41">
        <f t="shared" si="58"/>
        <v>8.5828480457033294</v>
      </c>
      <c r="S153" s="30">
        <f t="shared" si="59"/>
        <v>-9.1918323319205159E-3</v>
      </c>
      <c r="T153" s="30">
        <f t="shared" si="60"/>
        <v>3.8636657781881779E-2</v>
      </c>
      <c r="U153" s="30">
        <f t="shared" si="61"/>
        <v>-7.2203061992802821E-11</v>
      </c>
      <c r="V153" s="30">
        <f t="shared" si="62"/>
        <v>-7.7760917649682993E-20</v>
      </c>
      <c r="W153" s="30">
        <f t="shared" si="63"/>
        <v>2.6331192077952556E-9</v>
      </c>
      <c r="X153" s="30">
        <f t="shared" si="64"/>
        <v>-8.9352660554175376E-3</v>
      </c>
      <c r="Y153" s="30">
        <f t="shared" si="65"/>
        <v>3.8893224058384759E-2</v>
      </c>
      <c r="Z153" s="30">
        <f t="shared" si="66"/>
        <v>-7.1872540602118286E-11</v>
      </c>
      <c r="AA153" s="30">
        <f t="shared" si="67"/>
        <v>-7.7760917649682993E-20</v>
      </c>
      <c r="AB153" s="30">
        <f t="shared" si="68"/>
        <v>2.613075477434046E-9</v>
      </c>
    </row>
    <row r="154" spans="1:28" x14ac:dyDescent="0.3">
      <c r="A154" s="39">
        <v>231.05555555555475</v>
      </c>
      <c r="B154">
        <v>1.4</v>
      </c>
      <c r="C154">
        <v>8.26</v>
      </c>
      <c r="D154" s="39"/>
      <c r="E154" s="39">
        <v>659.4728210526315</v>
      </c>
      <c r="F154" s="39">
        <v>675.99634387351784</v>
      </c>
      <c r="G154" s="39">
        <v>231</v>
      </c>
      <c r="H154" s="40">
        <f t="shared" si="52"/>
        <v>1.3999999999999999E-2</v>
      </c>
      <c r="I154" s="41">
        <f t="shared" si="53"/>
        <v>8.26</v>
      </c>
      <c r="J154" s="42">
        <f>AVERAGE(E154:F154)</f>
        <v>667.73458246307473</v>
      </c>
      <c r="K154">
        <v>7.0000000000000001E-3</v>
      </c>
      <c r="L154">
        <v>8.41</v>
      </c>
      <c r="M154" s="29">
        <f t="shared" si="55"/>
        <v>4.7695327318791052E-2</v>
      </c>
      <c r="N154" s="54">
        <v>1.4E-2</v>
      </c>
      <c r="O154" s="54">
        <v>8.26</v>
      </c>
      <c r="P154" s="55">
        <f t="shared" si="56"/>
        <v>8.544165080321342</v>
      </c>
      <c r="Q154" s="55">
        <f t="shared" si="57"/>
        <v>8.446221680591508</v>
      </c>
      <c r="R154" s="41">
        <f t="shared" si="58"/>
        <v>8.4500158972800801</v>
      </c>
      <c r="S154" s="30">
        <f t="shared" si="59"/>
        <v>-8.8375752804738389E-3</v>
      </c>
      <c r="T154" s="30">
        <f t="shared" si="60"/>
        <v>3.8857752038317213E-2</v>
      </c>
      <c r="U154" s="30">
        <f t="shared" si="61"/>
        <v>-1.0528096167840797E-10</v>
      </c>
      <c r="V154" s="30">
        <f t="shared" si="62"/>
        <v>-1.2096142745506246E-19</v>
      </c>
      <c r="W154" s="30">
        <f t="shared" si="63"/>
        <v>3.5791369756374514E-9</v>
      </c>
      <c r="X154" s="30">
        <f t="shared" si="64"/>
        <v>-8.5261127886812303E-3</v>
      </c>
      <c r="Y154" s="30">
        <f t="shared" si="65"/>
        <v>3.9169214530109825E-2</v>
      </c>
      <c r="Z154" s="30">
        <f t="shared" si="66"/>
        <v>-1.0487972026298691E-10</v>
      </c>
      <c r="AA154" s="30">
        <f t="shared" si="67"/>
        <v>-1.2096142745506246E-19</v>
      </c>
      <c r="AB154" s="30">
        <f t="shared" si="68"/>
        <v>3.5480040158389286E-9</v>
      </c>
    </row>
    <row r="155" spans="1:28" x14ac:dyDescent="0.3">
      <c r="A155" s="39">
        <v>232.05555555555475</v>
      </c>
      <c r="B155">
        <v>2.5</v>
      </c>
      <c r="C155">
        <v>8.14</v>
      </c>
      <c r="D155" s="39"/>
      <c r="E155" s="39"/>
      <c r="F155" s="39"/>
      <c r="G155" s="39">
        <v>232</v>
      </c>
      <c r="H155" s="40">
        <f t="shared" si="52"/>
        <v>2.5000000000000001E-2</v>
      </c>
      <c r="I155" s="41">
        <f t="shared" si="53"/>
        <v>8.14</v>
      </c>
      <c r="J155" s="39">
        <f>$J$154+($J$161-$J$154)*(G155-$G$154)/($G$161-$G$154)</f>
        <v>664.8948672570624</v>
      </c>
      <c r="K155">
        <v>5.0000000000000001E-3</v>
      </c>
      <c r="L155">
        <v>8.48</v>
      </c>
      <c r="M155" s="29">
        <f t="shared" si="55"/>
        <v>4.7492490518361595E-2</v>
      </c>
      <c r="N155" s="54">
        <v>2.5000000000000001E-2</v>
      </c>
      <c r="O155" s="54">
        <v>8.14</v>
      </c>
      <c r="P155" s="55">
        <f t="shared" si="56"/>
        <v>8.3435498318440224</v>
      </c>
      <c r="Q155" s="55">
        <f t="shared" si="57"/>
        <v>8.2581266402480527</v>
      </c>
      <c r="R155" s="41">
        <f t="shared" si="58"/>
        <v>8.2627406713148126</v>
      </c>
      <c r="S155" s="30">
        <f t="shared" si="59"/>
        <v>-8.1250682977241258E-3</v>
      </c>
      <c r="T155" s="30">
        <f t="shared" si="60"/>
        <v>3.9367422220637466E-2</v>
      </c>
      <c r="U155" s="30">
        <f t="shared" si="61"/>
        <v>-1.7813847145859642E-10</v>
      </c>
      <c r="V155" s="30">
        <f t="shared" si="62"/>
        <v>-2.1600254902689726E-19</v>
      </c>
      <c r="W155" s="30">
        <f t="shared" si="63"/>
        <v>5.5191647699797379E-9</v>
      </c>
      <c r="X155" s="30">
        <f t="shared" si="64"/>
        <v>-7.722914571187978E-3</v>
      </c>
      <c r="Y155" s="30">
        <f t="shared" si="65"/>
        <v>3.9769575947173619E-2</v>
      </c>
      <c r="Z155" s="30">
        <f t="shared" si="66"/>
        <v>-1.7762039710067452E-10</v>
      </c>
      <c r="AA155" s="30">
        <f t="shared" si="67"/>
        <v>-2.1600254902689726E-19</v>
      </c>
      <c r="AB155" s="30">
        <f t="shared" si="68"/>
        <v>5.4608384481592103E-9</v>
      </c>
    </row>
    <row r="156" spans="1:28" x14ac:dyDescent="0.3">
      <c r="A156" s="39">
        <v>233.04861111110949</v>
      </c>
      <c r="B156">
        <v>5.8</v>
      </c>
      <c r="C156">
        <v>7.82</v>
      </c>
      <c r="D156" s="39">
        <v>30.9</v>
      </c>
      <c r="E156" s="39"/>
      <c r="F156" s="39"/>
      <c r="G156" s="39">
        <v>233</v>
      </c>
      <c r="H156" s="40">
        <f t="shared" si="52"/>
        <v>5.7999999999999996E-2</v>
      </c>
      <c r="I156" s="41">
        <f t="shared" si="53"/>
        <v>7.82</v>
      </c>
      <c r="J156" s="39">
        <f t="shared" ref="J156:J160" si="71">$J$154+($J$161-$J$154)*(G156-$G$154)/($G$161-$G$154)</f>
        <v>662.05515205105007</v>
      </c>
      <c r="K156">
        <v>2.5000000000000001E-2</v>
      </c>
      <c r="L156">
        <v>8.1999999999999993</v>
      </c>
      <c r="M156" s="29">
        <f t="shared" si="55"/>
        <v>4.7289653717932145E-2</v>
      </c>
      <c r="N156" s="54">
        <v>5.8000000000000003E-2</v>
      </c>
      <c r="O156" s="54">
        <v>7.82</v>
      </c>
      <c r="P156" s="55">
        <f t="shared" si="56"/>
        <v>8.028806890022377</v>
      </c>
      <c r="Q156" s="55">
        <f t="shared" si="57"/>
        <v>7.9662488988618909</v>
      </c>
      <c r="R156" s="41">
        <f t="shared" si="58"/>
        <v>7.9717025796509162</v>
      </c>
      <c r="S156" s="30">
        <f t="shared" si="59"/>
        <v>-6.2622163233520579E-3</v>
      </c>
      <c r="T156" s="30">
        <f t="shared" si="60"/>
        <v>4.1027437394580091E-2</v>
      </c>
      <c r="U156" s="30">
        <f t="shared" si="61"/>
        <v>-3.9706484298162295E-10</v>
      </c>
      <c r="V156" s="30">
        <f t="shared" si="62"/>
        <v>-5.0112591374240163E-19</v>
      </c>
      <c r="W156" s="30">
        <f t="shared" si="63"/>
        <v>1.0808143473789824E-8</v>
      </c>
      <c r="X156" s="30">
        <f t="shared" si="64"/>
        <v>-5.7506174438527666E-3</v>
      </c>
      <c r="Y156" s="30">
        <f t="shared" si="65"/>
        <v>4.1539036274079379E-2</v>
      </c>
      <c r="Z156" s="30">
        <f t="shared" si="66"/>
        <v>-3.964057759544613E-10</v>
      </c>
      <c r="AA156" s="30">
        <f t="shared" si="67"/>
        <v>-5.0112591374240163E-19</v>
      </c>
      <c r="AB156" s="30">
        <f t="shared" si="68"/>
        <v>1.0673268144650257E-8</v>
      </c>
    </row>
    <row r="157" spans="1:28" x14ac:dyDescent="0.3">
      <c r="A157" s="39">
        <v>234.05555555555475</v>
      </c>
      <c r="B157">
        <v>6.9</v>
      </c>
      <c r="C157">
        <v>7.84</v>
      </c>
      <c r="D157" s="39">
        <v>42.599999999999994</v>
      </c>
      <c r="E157" s="39"/>
      <c r="F157" s="39"/>
      <c r="G157" s="39">
        <v>234</v>
      </c>
      <c r="H157" s="40">
        <f t="shared" si="52"/>
        <v>6.9000000000000006E-2</v>
      </c>
      <c r="I157" s="41">
        <f t="shared" si="53"/>
        <v>7.84</v>
      </c>
      <c r="J157" s="39">
        <f t="shared" si="71"/>
        <v>659.21543684503774</v>
      </c>
      <c r="K157">
        <v>2.7E-2</v>
      </c>
      <c r="L157">
        <v>8.09</v>
      </c>
      <c r="M157" s="29">
        <f t="shared" si="55"/>
        <v>4.7086816917502695E-2</v>
      </c>
      <c r="N157" s="54">
        <v>6.9000000000000006E-2</v>
      </c>
      <c r="O157" s="54">
        <v>7.84</v>
      </c>
      <c r="P157" s="55">
        <f t="shared" si="56"/>
        <v>7.9593555363642876</v>
      </c>
      <c r="Q157" s="55">
        <f t="shared" si="57"/>
        <v>7.9028215012889271</v>
      </c>
      <c r="R157" s="41">
        <f t="shared" si="58"/>
        <v>7.9082419172556868</v>
      </c>
      <c r="S157" s="30">
        <f t="shared" si="59"/>
        <v>-5.6909597397905853E-3</v>
      </c>
      <c r="T157" s="30">
        <f t="shared" si="60"/>
        <v>4.139585717771211E-2</v>
      </c>
      <c r="U157" s="30">
        <f t="shared" si="61"/>
        <v>-4.701043185252422E-10</v>
      </c>
      <c r="V157" s="30">
        <f t="shared" si="62"/>
        <v>-5.9616703531423644E-19</v>
      </c>
      <c r="W157" s="30">
        <f t="shared" si="63"/>
        <v>1.2507730028867019E-8</v>
      </c>
      <c r="X157" s="30">
        <f t="shared" si="64"/>
        <v>-5.1762768144983711E-3</v>
      </c>
      <c r="Y157" s="30">
        <f t="shared" si="65"/>
        <v>4.1910540103004323E-2</v>
      </c>
      <c r="Z157" s="30">
        <f t="shared" si="66"/>
        <v>-4.6944127847747037E-10</v>
      </c>
      <c r="AA157" s="30">
        <f t="shared" si="67"/>
        <v>-5.9616703531423644E-19</v>
      </c>
      <c r="AB157" s="30">
        <f t="shared" si="68"/>
        <v>1.2352591590977751E-8</v>
      </c>
    </row>
    <row r="158" spans="1:28" x14ac:dyDescent="0.3">
      <c r="A158" s="39">
        <v>235.04166660879855</v>
      </c>
      <c r="B158">
        <v>10.199999999999999</v>
      </c>
      <c r="C158">
        <v>7.73</v>
      </c>
      <c r="D158" s="39"/>
      <c r="E158" s="39"/>
      <c r="F158" s="39"/>
      <c r="G158" s="39">
        <v>235</v>
      </c>
      <c r="H158" s="40">
        <f t="shared" si="52"/>
        <v>0.10199999999999999</v>
      </c>
      <c r="I158" s="41">
        <f t="shared" si="53"/>
        <v>7.73</v>
      </c>
      <c r="J158" s="39">
        <f t="shared" si="71"/>
        <v>656.3757216390253</v>
      </c>
      <c r="K158">
        <v>4.4999999999999998E-2</v>
      </c>
      <c r="L158">
        <v>7.91</v>
      </c>
      <c r="M158" s="29">
        <f t="shared" si="55"/>
        <v>4.6883980117073239E-2</v>
      </c>
      <c r="N158" s="54">
        <v>0.10199999999999999</v>
      </c>
      <c r="O158" s="54">
        <v>7.73</v>
      </c>
      <c r="P158" s="55">
        <f t="shared" si="56"/>
        <v>7.8018283294968533</v>
      </c>
      <c r="Q158" s="55">
        <f t="shared" si="57"/>
        <v>7.7614532160514837</v>
      </c>
      <c r="R158" s="41">
        <f t="shared" si="58"/>
        <v>7.7660950768731105</v>
      </c>
      <c r="S158" s="30">
        <f t="shared" si="59"/>
        <v>-4.1404526061658018E-3</v>
      </c>
      <c r="T158" s="30">
        <f t="shared" si="60"/>
        <v>4.2743527510907438E-2</v>
      </c>
      <c r="U158" s="30">
        <f t="shared" si="61"/>
        <v>-6.8943306814933495E-10</v>
      </c>
      <c r="V158" s="30">
        <f t="shared" si="62"/>
        <v>-8.8129040002974066E-19</v>
      </c>
      <c r="W158" s="30">
        <f t="shared" si="63"/>
        <v>1.7319955982337343E-8</v>
      </c>
      <c r="X158" s="30">
        <f t="shared" si="64"/>
        <v>-3.683586356688754E-3</v>
      </c>
      <c r="Y158" s="30">
        <f t="shared" si="65"/>
        <v>4.3200393760384481E-2</v>
      </c>
      <c r="Z158" s="30">
        <f t="shared" si="66"/>
        <v>-6.8884451040826244E-10</v>
      </c>
      <c r="AA158" s="30">
        <f t="shared" si="67"/>
        <v>-8.8129040002974066E-19</v>
      </c>
      <c r="AB158" s="30">
        <f t="shared" si="68"/>
        <v>1.7135821246037999E-8</v>
      </c>
    </row>
    <row r="159" spans="1:28" x14ac:dyDescent="0.3">
      <c r="A159" s="39">
        <v>236.05555555555475</v>
      </c>
      <c r="B159">
        <v>9.4</v>
      </c>
      <c r="C159">
        <v>7.67</v>
      </c>
      <c r="D159" s="39"/>
      <c r="E159" s="39"/>
      <c r="F159" s="39"/>
      <c r="G159" s="39">
        <v>236</v>
      </c>
      <c r="H159" s="40">
        <f t="shared" si="52"/>
        <v>9.4E-2</v>
      </c>
      <c r="I159" s="41">
        <f t="shared" si="53"/>
        <v>7.67</v>
      </c>
      <c r="J159" s="39">
        <f t="shared" si="71"/>
        <v>653.53600643301297</v>
      </c>
      <c r="K159">
        <v>5.5E-2</v>
      </c>
      <c r="L159">
        <v>7.77</v>
      </c>
      <c r="M159" s="29">
        <f t="shared" si="55"/>
        <v>4.6681143316643789E-2</v>
      </c>
      <c r="N159" s="54">
        <v>9.4E-2</v>
      </c>
      <c r="O159" s="54">
        <v>7.67</v>
      </c>
      <c r="P159" s="55">
        <f t="shared" si="56"/>
        <v>7.8329866760456808</v>
      </c>
      <c r="Q159" s="55">
        <f t="shared" si="57"/>
        <v>7.7889337202131719</v>
      </c>
      <c r="R159" s="41">
        <f t="shared" si="58"/>
        <v>7.7938647407130262</v>
      </c>
      <c r="S159" s="30">
        <f t="shared" si="59"/>
        <v>-4.4762405476219194E-3</v>
      </c>
      <c r="T159" s="30">
        <f t="shared" si="60"/>
        <v>4.2204902769021869E-2</v>
      </c>
      <c r="U159" s="30">
        <f t="shared" si="61"/>
        <v>-6.3621081293707507E-10</v>
      </c>
      <c r="V159" s="30">
        <f t="shared" si="62"/>
        <v>-8.1216958434113365E-19</v>
      </c>
      <c r="W159" s="30">
        <f t="shared" si="63"/>
        <v>1.6257968575601056E-8</v>
      </c>
      <c r="X159" s="30">
        <f t="shared" si="64"/>
        <v>-3.9972151119002739E-3</v>
      </c>
      <c r="Y159" s="30">
        <f t="shared" si="65"/>
        <v>4.2683928204743517E-2</v>
      </c>
      <c r="Z159" s="30">
        <f t="shared" si="66"/>
        <v>-6.3559370863425704E-10</v>
      </c>
      <c r="AA159" s="30">
        <f t="shared" si="67"/>
        <v>-8.1216958434113365E-19</v>
      </c>
      <c r="AB159" s="30">
        <f t="shared" si="68"/>
        <v>1.6074418064107225E-8</v>
      </c>
    </row>
    <row r="160" spans="1:28" x14ac:dyDescent="0.3">
      <c r="A160" s="39">
        <v>237.04861111110949</v>
      </c>
      <c r="B160">
        <v>9.8000000000000007</v>
      </c>
      <c r="C160">
        <v>7.66</v>
      </c>
      <c r="D160" s="39">
        <v>85.3</v>
      </c>
      <c r="E160" s="39"/>
      <c r="F160" s="39"/>
      <c r="G160" s="39">
        <v>237</v>
      </c>
      <c r="H160" s="40">
        <f t="shared" si="52"/>
        <v>9.8000000000000004E-2</v>
      </c>
      <c r="I160" s="41">
        <f t="shared" si="53"/>
        <v>7.66</v>
      </c>
      <c r="J160" s="39">
        <f t="shared" si="71"/>
        <v>650.69629122700064</v>
      </c>
      <c r="K160">
        <v>6.0999999999999999E-2</v>
      </c>
      <c r="L160">
        <v>7.74</v>
      </c>
      <c r="M160" s="29">
        <f t="shared" si="55"/>
        <v>4.6478306516214332E-2</v>
      </c>
      <c r="N160" s="54">
        <v>9.8000000000000004E-2</v>
      </c>
      <c r="O160" s="54">
        <v>7.66</v>
      </c>
      <c r="P160" s="55">
        <f t="shared" si="56"/>
        <v>7.8144619154055226</v>
      </c>
      <c r="Q160" s="55">
        <f t="shared" si="57"/>
        <v>7.7722802600729031</v>
      </c>
      <c r="R160" s="41">
        <f t="shared" si="58"/>
        <v>7.7771157837816629</v>
      </c>
      <c r="S160" s="30">
        <f t="shared" si="59"/>
        <v>-4.2783613478380228E-3</v>
      </c>
      <c r="T160" s="30">
        <f t="shared" si="60"/>
        <v>4.2199945168376309E-2</v>
      </c>
      <c r="U160" s="30">
        <f t="shared" si="61"/>
        <v>-6.6278331208531645E-10</v>
      </c>
      <c r="V160" s="30">
        <f t="shared" si="62"/>
        <v>-8.4672999218543725E-19</v>
      </c>
      <c r="W160" s="30">
        <f t="shared" si="63"/>
        <v>1.6893504037035361E-8</v>
      </c>
      <c r="X160" s="30">
        <f t="shared" si="64"/>
        <v>-3.8085126723886565E-3</v>
      </c>
      <c r="Y160" s="30">
        <f t="shared" si="65"/>
        <v>4.2669793843825674E-2</v>
      </c>
      <c r="Z160" s="30">
        <f t="shared" si="66"/>
        <v>-6.6217802973980516E-10</v>
      </c>
      <c r="AA160" s="30">
        <f t="shared" si="67"/>
        <v>-8.4672999218543725E-19</v>
      </c>
      <c r="AB160" s="30">
        <f t="shared" si="68"/>
        <v>1.6706451575770661E-8</v>
      </c>
    </row>
    <row r="161" spans="1:28" x14ac:dyDescent="0.3">
      <c r="A161" s="39">
        <v>238.05902777778101</v>
      </c>
      <c r="B161">
        <v>9.8000000000000007</v>
      </c>
      <c r="C161">
        <v>7.7</v>
      </c>
      <c r="D161" s="39">
        <v>104.9</v>
      </c>
      <c r="E161" s="39">
        <v>638.90788221679304</v>
      </c>
      <c r="F161" s="39">
        <v>656.80526982518359</v>
      </c>
      <c r="G161" s="39">
        <v>238</v>
      </c>
      <c r="H161" s="40">
        <f t="shared" si="52"/>
        <v>9.8000000000000004E-2</v>
      </c>
      <c r="I161" s="41">
        <f t="shared" si="53"/>
        <v>7.7</v>
      </c>
      <c r="J161" s="42">
        <f>AVERAGE(E161:F161)</f>
        <v>647.85657602098831</v>
      </c>
      <c r="K161">
        <v>5.8999999999999997E-2</v>
      </c>
      <c r="L161">
        <v>7.72</v>
      </c>
      <c r="M161" s="29">
        <f t="shared" si="55"/>
        <v>4.6275469715784882E-2</v>
      </c>
      <c r="N161" s="54">
        <v>9.8000000000000004E-2</v>
      </c>
      <c r="O161" s="54">
        <v>7.7</v>
      </c>
      <c r="P161" s="55">
        <f t="shared" si="56"/>
        <v>7.8126988723746535</v>
      </c>
      <c r="Q161" s="55">
        <f t="shared" si="57"/>
        <v>7.7705235172781286</v>
      </c>
      <c r="R161" s="41">
        <f t="shared" si="58"/>
        <v>7.7753906445112015</v>
      </c>
      <c r="S161" s="30">
        <f t="shared" si="59"/>
        <v>-4.2592601076111274E-3</v>
      </c>
      <c r="T161" s="30">
        <f t="shared" si="60"/>
        <v>4.2016209608173753E-2</v>
      </c>
      <c r="U161" s="30">
        <f t="shared" si="61"/>
        <v>-6.627587049211574E-10</v>
      </c>
      <c r="V161" s="30">
        <f t="shared" si="62"/>
        <v>-8.4672999218543725E-19</v>
      </c>
      <c r="W161" s="30">
        <f t="shared" si="63"/>
        <v>1.6961977497591757E-8</v>
      </c>
      <c r="X161" s="30">
        <f t="shared" si="64"/>
        <v>-3.7883628808393979E-3</v>
      </c>
      <c r="Y161" s="30">
        <f t="shared" si="65"/>
        <v>4.2487106834945484E-2</v>
      </c>
      <c r="Z161" s="30">
        <f t="shared" si="66"/>
        <v>-6.6215207177987518E-10</v>
      </c>
      <c r="AA161" s="30">
        <f t="shared" si="67"/>
        <v>-8.4672999218543725E-19</v>
      </c>
      <c r="AB161" s="30">
        <f t="shared" si="68"/>
        <v>1.677294625900723E-8</v>
      </c>
    </row>
    <row r="162" spans="1:28" x14ac:dyDescent="0.3">
      <c r="A162" s="39">
        <v>239.05902777778101</v>
      </c>
      <c r="B162">
        <v>8.3000000000000007</v>
      </c>
      <c r="C162">
        <v>7.72</v>
      </c>
      <c r="D162" s="39"/>
      <c r="E162" s="39"/>
      <c r="F162" s="39"/>
      <c r="G162" s="39">
        <v>239</v>
      </c>
      <c r="H162" s="40">
        <f t="shared" si="52"/>
        <v>8.3000000000000004E-2</v>
      </c>
      <c r="I162" s="41">
        <f t="shared" si="53"/>
        <v>7.72</v>
      </c>
      <c r="J162" s="39">
        <f>$J$161+($J$168-$J$161)*(G162-$G$161)/($G$168-$G$161)</f>
        <v>647.74415611967675</v>
      </c>
      <c r="K162">
        <v>6.5000000000000002E-2</v>
      </c>
      <c r="L162">
        <v>7.73</v>
      </c>
      <c r="M162" s="29">
        <f t="shared" si="55"/>
        <v>4.626743972283405E-2</v>
      </c>
      <c r="N162" s="54">
        <v>8.3000000000000004E-2</v>
      </c>
      <c r="O162" s="54">
        <v>7.72</v>
      </c>
      <c r="P162" s="55">
        <f t="shared" si="56"/>
        <v>7.8792519963912424</v>
      </c>
      <c r="Q162" s="55">
        <f t="shared" si="57"/>
        <v>7.8297572998085094</v>
      </c>
      <c r="R162" s="41">
        <f t="shared" si="58"/>
        <v>7.8350812910504644</v>
      </c>
      <c r="S162" s="30">
        <f t="shared" si="59"/>
        <v>-4.9480637489483816E-3</v>
      </c>
      <c r="T162" s="30">
        <f t="shared" si="60"/>
        <v>4.1319375973885672E-2</v>
      </c>
      <c r="U162" s="30">
        <f t="shared" si="61"/>
        <v>-5.6304324238336833E-10</v>
      </c>
      <c r="V162" s="30">
        <f t="shared" si="62"/>
        <v>-7.1712846276929885E-19</v>
      </c>
      <c r="W162" s="30">
        <f t="shared" si="63"/>
        <v>1.479935200915011E-8</v>
      </c>
      <c r="X162" s="30">
        <f t="shared" si="64"/>
        <v>-4.4421152680354809E-3</v>
      </c>
      <c r="Y162" s="30">
        <f t="shared" si="65"/>
        <v>4.1825324454798571E-2</v>
      </c>
      <c r="Z162" s="30">
        <f t="shared" si="66"/>
        <v>-5.6239145447965245E-10</v>
      </c>
      <c r="AA162" s="30">
        <f t="shared" si="67"/>
        <v>-7.1712846276929885E-19</v>
      </c>
      <c r="AB162" s="30">
        <f t="shared" si="68"/>
        <v>1.4619035103880678E-8</v>
      </c>
    </row>
    <row r="163" spans="1:28" x14ac:dyDescent="0.3">
      <c r="A163" s="39">
        <v>240.05208333333576</v>
      </c>
      <c r="B163">
        <v>7.9</v>
      </c>
      <c r="C163">
        <v>7.69</v>
      </c>
      <c r="D163" s="39">
        <v>123.9</v>
      </c>
      <c r="E163" s="39"/>
      <c r="F163" s="39"/>
      <c r="G163" s="39">
        <v>240</v>
      </c>
      <c r="H163" s="40">
        <f t="shared" si="52"/>
        <v>7.9000000000000001E-2</v>
      </c>
      <c r="I163" s="41">
        <f t="shared" si="53"/>
        <v>7.69</v>
      </c>
      <c r="J163" s="39">
        <f t="shared" ref="J163:J167" si="72">$J$161+($J$168-$J$161)*(G163-$G$161)/($G$168-$G$161)</f>
        <v>647.63173621836506</v>
      </c>
      <c r="K163">
        <v>6.9000000000000006E-2</v>
      </c>
      <c r="L163">
        <v>7.65</v>
      </c>
      <c r="M163" s="29">
        <f t="shared" si="55"/>
        <v>4.6259409729883225E-2</v>
      </c>
      <c r="N163" s="54">
        <v>7.9000000000000001E-2</v>
      </c>
      <c r="O163" s="54">
        <v>7.69</v>
      </c>
      <c r="P163" s="55">
        <f t="shared" si="56"/>
        <v>7.8988494541513568</v>
      </c>
      <c r="Q163" s="55">
        <f t="shared" si="57"/>
        <v>7.8472921973691028</v>
      </c>
      <c r="R163" s="41">
        <f t="shared" si="58"/>
        <v>7.8527175081611107</v>
      </c>
      <c r="S163" s="30">
        <f t="shared" si="59"/>
        <v>-5.1383861990143085E-3</v>
      </c>
      <c r="T163" s="30">
        <f t="shared" si="60"/>
        <v>4.1121023530868918E-2</v>
      </c>
      <c r="U163" s="30">
        <f t="shared" si="61"/>
        <v>-5.3646100825569041E-10</v>
      </c>
      <c r="V163" s="30">
        <f t="shared" si="62"/>
        <v>-6.8256805492499525E-19</v>
      </c>
      <c r="W163" s="30">
        <f t="shared" si="63"/>
        <v>1.4213721529304933E-8</v>
      </c>
      <c r="X163" s="30">
        <f t="shared" si="64"/>
        <v>-4.6255326498430309E-3</v>
      </c>
      <c r="Y163" s="30">
        <f t="shared" si="65"/>
        <v>4.1633877080040196E-2</v>
      </c>
      <c r="Z163" s="30">
        <f t="shared" si="66"/>
        <v>-5.3580032490088634E-10</v>
      </c>
      <c r="AA163" s="30">
        <f t="shared" si="67"/>
        <v>-6.8256805492499525E-19</v>
      </c>
      <c r="AB163" s="30">
        <f t="shared" si="68"/>
        <v>1.4037264776941121E-8</v>
      </c>
    </row>
    <row r="164" spans="1:28" x14ac:dyDescent="0.3">
      <c r="A164" s="39">
        <v>241.05000000000291</v>
      </c>
      <c r="B164">
        <v>7.6</v>
      </c>
      <c r="C164">
        <v>7.71</v>
      </c>
      <c r="D164" s="39">
        <v>103.30000000000001</v>
      </c>
      <c r="E164" s="39"/>
      <c r="F164" s="39"/>
      <c r="G164" s="39">
        <v>241</v>
      </c>
      <c r="H164" s="40">
        <f t="shared" si="52"/>
        <v>7.5999999999999998E-2</v>
      </c>
      <c r="I164" s="41">
        <f t="shared" si="53"/>
        <v>7.71</v>
      </c>
      <c r="J164" s="39">
        <f t="shared" si="72"/>
        <v>647.51931631705349</v>
      </c>
      <c r="K164">
        <v>7.2999999999999995E-2</v>
      </c>
      <c r="L164">
        <v>7.67</v>
      </c>
      <c r="M164" s="29">
        <f t="shared" si="55"/>
        <v>4.6251379736932392E-2</v>
      </c>
      <c r="N164" s="54">
        <v>7.5999999999999998E-2</v>
      </c>
      <c r="O164" s="54">
        <v>7.71</v>
      </c>
      <c r="P164" s="55">
        <f t="shared" si="56"/>
        <v>7.9141479481089165</v>
      </c>
      <c r="Q164" s="55">
        <f t="shared" si="57"/>
        <v>7.8610092973783843</v>
      </c>
      <c r="R164" s="41">
        <f t="shared" si="58"/>
        <v>7.8665038029435568</v>
      </c>
      <c r="S164" s="30">
        <f t="shared" si="59"/>
        <v>-5.2830648790916142E-3</v>
      </c>
      <c r="T164" s="30">
        <f t="shared" si="60"/>
        <v>4.0968314857840776E-2</v>
      </c>
      <c r="U164" s="30">
        <f t="shared" si="61"/>
        <v>-5.1652682779645032E-10</v>
      </c>
      <c r="V164" s="30">
        <f t="shared" si="62"/>
        <v>-6.5664774904176755E-19</v>
      </c>
      <c r="W164" s="30">
        <f t="shared" si="63"/>
        <v>1.3771799859025145E-8</v>
      </c>
      <c r="X164" s="30">
        <f t="shared" si="64"/>
        <v>-4.7658179185628528E-3</v>
      </c>
      <c r="Y164" s="30">
        <f t="shared" si="65"/>
        <v>4.1485561818369543E-2</v>
      </c>
      <c r="Z164" s="30">
        <f t="shared" si="66"/>
        <v>-5.1586048463143448E-10</v>
      </c>
      <c r="AA164" s="30">
        <f t="shared" si="67"/>
        <v>-6.5664774904176755E-19</v>
      </c>
      <c r="AB164" s="30">
        <f t="shared" si="68"/>
        <v>1.3598662554259762E-8</v>
      </c>
    </row>
    <row r="165" spans="1:28" x14ac:dyDescent="0.3">
      <c r="A165" s="39">
        <v>242.03472222221899</v>
      </c>
      <c r="B165">
        <v>7</v>
      </c>
      <c r="C165">
        <v>7.77</v>
      </c>
      <c r="D165" s="39"/>
      <c r="E165" s="39"/>
      <c r="F165" s="39"/>
      <c r="G165" s="39">
        <v>242</v>
      </c>
      <c r="H165" s="40">
        <f t="shared" si="52"/>
        <v>7.0000000000000007E-2</v>
      </c>
      <c r="I165" s="41">
        <f t="shared" si="53"/>
        <v>7.77</v>
      </c>
      <c r="J165" s="39">
        <f t="shared" si="72"/>
        <v>647.40689641574181</v>
      </c>
      <c r="K165">
        <v>8.5999999999999993E-2</v>
      </c>
      <c r="L165">
        <v>7.66</v>
      </c>
      <c r="M165" s="29">
        <f t="shared" si="55"/>
        <v>4.6243349743981553E-2</v>
      </c>
      <c r="N165" s="54">
        <v>7.0000000000000007E-2</v>
      </c>
      <c r="O165" s="54">
        <v>7.77</v>
      </c>
      <c r="P165" s="55">
        <f t="shared" si="56"/>
        <v>7.9465803804904755</v>
      </c>
      <c r="Q165" s="55">
        <f t="shared" si="57"/>
        <v>7.890189130487661</v>
      </c>
      <c r="R165" s="41">
        <f t="shared" si="58"/>
        <v>7.8957991232963831</v>
      </c>
      <c r="S165" s="30">
        <f t="shared" si="59"/>
        <v>-5.5786363107383635E-3</v>
      </c>
      <c r="T165" s="30">
        <f t="shared" si="60"/>
        <v>4.0664713433243189E-2</v>
      </c>
      <c r="U165" s="30">
        <f t="shared" si="61"/>
        <v>-4.7666647215278403E-10</v>
      </c>
      <c r="V165" s="30">
        <f t="shared" si="62"/>
        <v>-6.0480713727531224E-19</v>
      </c>
      <c r="W165" s="30">
        <f t="shared" si="63"/>
        <v>1.2876886552716181E-8</v>
      </c>
      <c r="X165" s="30">
        <f t="shared" si="64"/>
        <v>-5.0549745299859651E-3</v>
      </c>
      <c r="Y165" s="30">
        <f t="shared" si="65"/>
        <v>4.1188375213995584E-2</v>
      </c>
      <c r="Z165" s="30">
        <f t="shared" si="66"/>
        <v>-4.7599186509849091E-10</v>
      </c>
      <c r="AA165" s="30">
        <f t="shared" si="67"/>
        <v>-6.0480713727531224E-19</v>
      </c>
      <c r="AB165" s="30">
        <f t="shared" si="68"/>
        <v>1.2711619270296719E-8</v>
      </c>
    </row>
    <row r="166" spans="1:28" x14ac:dyDescent="0.3">
      <c r="A166" s="39">
        <v>243.04513888889051</v>
      </c>
      <c r="B166">
        <v>6.7</v>
      </c>
      <c r="C166">
        <v>7.81</v>
      </c>
      <c r="D166" s="39"/>
      <c r="E166" s="39"/>
      <c r="F166" s="39"/>
      <c r="G166" s="39">
        <v>243</v>
      </c>
      <c r="H166" s="40">
        <f t="shared" si="52"/>
        <v>6.7000000000000004E-2</v>
      </c>
      <c r="I166" s="41">
        <f t="shared" si="53"/>
        <v>7.81</v>
      </c>
      <c r="J166" s="39">
        <f t="shared" si="72"/>
        <v>647.29447651443024</v>
      </c>
      <c r="K166">
        <v>8.6999999999999994E-2</v>
      </c>
      <c r="L166">
        <v>7.66</v>
      </c>
      <c r="M166" s="29">
        <f t="shared" si="55"/>
        <v>4.6235319751030735E-2</v>
      </c>
      <c r="N166" s="54">
        <v>6.7000000000000004E-2</v>
      </c>
      <c r="O166" s="54">
        <v>7.81</v>
      </c>
      <c r="P166" s="55">
        <f t="shared" si="56"/>
        <v>7.9637417297268343</v>
      </c>
      <c r="Q166" s="55">
        <f t="shared" si="57"/>
        <v>7.9056727770521178</v>
      </c>
      <c r="R166" s="41">
        <f t="shared" si="58"/>
        <v>7.9113297632786717</v>
      </c>
      <c r="S166" s="30">
        <f t="shared" si="59"/>
        <v>-5.7289962763864763E-3</v>
      </c>
      <c r="T166" s="30">
        <f t="shared" si="60"/>
        <v>4.0506323474644258E-2</v>
      </c>
      <c r="U166" s="30">
        <f t="shared" si="61"/>
        <v>-4.5673961060713355E-10</v>
      </c>
      <c r="V166" s="30">
        <f t="shared" si="62"/>
        <v>-5.7888683139208464E-19</v>
      </c>
      <c r="W166" s="30">
        <f t="shared" si="63"/>
        <v>1.2425881938349743E-8</v>
      </c>
      <c r="X166" s="30">
        <f t="shared" si="64"/>
        <v>-5.2033345079593486E-3</v>
      </c>
      <c r="Y166" s="30">
        <f t="shared" si="65"/>
        <v>4.1031985243071389E-2</v>
      </c>
      <c r="Z166" s="30">
        <f t="shared" si="66"/>
        <v>-4.5606242706961512E-10</v>
      </c>
      <c r="AA166" s="30">
        <f t="shared" si="67"/>
        <v>-5.7888683139208464E-19</v>
      </c>
      <c r="AB166" s="30">
        <f t="shared" si="68"/>
        <v>1.2265075804684627E-8</v>
      </c>
    </row>
    <row r="167" spans="1:28" x14ac:dyDescent="0.3">
      <c r="A167" s="39">
        <v>244.05555555555475</v>
      </c>
      <c r="B167">
        <v>6.4</v>
      </c>
      <c r="C167">
        <v>7.81</v>
      </c>
      <c r="D167" s="39">
        <v>80.2</v>
      </c>
      <c r="E167" s="39"/>
      <c r="F167" s="39"/>
      <c r="G167" s="39">
        <v>244</v>
      </c>
      <c r="H167" s="40">
        <f t="shared" si="52"/>
        <v>6.4000000000000001E-2</v>
      </c>
      <c r="I167" s="41">
        <f t="shared" si="53"/>
        <v>7.81</v>
      </c>
      <c r="J167" s="39">
        <f t="shared" si="72"/>
        <v>647.18205661311856</v>
      </c>
      <c r="K167">
        <v>8.6999999999999994E-2</v>
      </c>
      <c r="L167">
        <v>7.73</v>
      </c>
      <c r="M167" s="29">
        <f t="shared" si="55"/>
        <v>4.6227289758079895E-2</v>
      </c>
      <c r="N167" s="54">
        <v>6.4000000000000001E-2</v>
      </c>
      <c r="O167" s="54">
        <v>7.81</v>
      </c>
      <c r="P167" s="55">
        <f t="shared" si="56"/>
        <v>7.9816305191093351</v>
      </c>
      <c r="Q167" s="55">
        <f t="shared" si="57"/>
        <v>7.9218479828240937</v>
      </c>
      <c r="R167" s="41">
        <f t="shared" si="58"/>
        <v>7.9275433025570834</v>
      </c>
      <c r="S167" s="30">
        <f t="shared" si="59"/>
        <v>-5.8813541676504882E-3</v>
      </c>
      <c r="T167" s="30">
        <f t="shared" si="60"/>
        <v>4.0345935590429406E-2</v>
      </c>
      <c r="U167" s="30">
        <f t="shared" si="61"/>
        <v>-4.3681532288826203E-10</v>
      </c>
      <c r="V167" s="30">
        <f t="shared" si="62"/>
        <v>-5.5296652550885694E-19</v>
      </c>
      <c r="W167" s="30">
        <f t="shared" si="63"/>
        <v>1.1971595026895883E-8</v>
      </c>
      <c r="X167" s="30">
        <f t="shared" si="64"/>
        <v>-5.3546031101297893E-3</v>
      </c>
      <c r="Y167" s="30">
        <f t="shared" si="65"/>
        <v>4.0872686647950109E-2</v>
      </c>
      <c r="Z167" s="30">
        <f t="shared" si="66"/>
        <v>-4.3613673607455713E-10</v>
      </c>
      <c r="AA167" s="30">
        <f t="shared" si="67"/>
        <v>-5.5296652550885694E-19</v>
      </c>
      <c r="AB167" s="30">
        <f t="shared" si="68"/>
        <v>1.1815624956477425E-8</v>
      </c>
    </row>
    <row r="168" spans="1:28" x14ac:dyDescent="0.3">
      <c r="A168" s="39">
        <v>245.0576388888876</v>
      </c>
      <c r="B168">
        <v>5.6</v>
      </c>
      <c r="C168">
        <v>7.87</v>
      </c>
      <c r="D168" s="39">
        <v>78.300000000000011</v>
      </c>
      <c r="E168" s="39">
        <v>661.79943529411753</v>
      </c>
      <c r="F168" s="39">
        <v>632.33983812949646</v>
      </c>
      <c r="G168" s="39">
        <v>245</v>
      </c>
      <c r="H168" s="40">
        <f t="shared" si="52"/>
        <v>5.5999999999999994E-2</v>
      </c>
      <c r="I168" s="41">
        <f t="shared" si="53"/>
        <v>7.87</v>
      </c>
      <c r="J168" s="42">
        <f>AVERAGE(E168:F168)</f>
        <v>647.06963671180699</v>
      </c>
      <c r="K168">
        <v>8.1000000000000003E-2</v>
      </c>
      <c r="L168">
        <v>7.76</v>
      </c>
      <c r="M168" s="29">
        <f t="shared" si="55"/>
        <v>4.621925976512907E-2</v>
      </c>
      <c r="N168" s="54">
        <v>5.6000000000000001E-2</v>
      </c>
      <c r="O168" s="54">
        <v>7.87</v>
      </c>
      <c r="P168" s="55">
        <f t="shared" si="56"/>
        <v>8.0335295195667396</v>
      </c>
      <c r="Q168" s="55">
        <f t="shared" si="57"/>
        <v>7.9689936971825572</v>
      </c>
      <c r="R168" s="41">
        <f t="shared" si="58"/>
        <v>7.9747394677101884</v>
      </c>
      <c r="S168" s="30">
        <f t="shared" si="59"/>
        <v>-6.2987059562083104E-3</v>
      </c>
      <c r="T168" s="30">
        <f t="shared" si="60"/>
        <v>3.9920553808920761E-2</v>
      </c>
      <c r="U168" s="30">
        <f t="shared" si="61"/>
        <v>-3.8369814226546527E-10</v>
      </c>
      <c r="V168" s="30">
        <f t="shared" si="62"/>
        <v>-4.8384570982024983E-19</v>
      </c>
      <c r="W168" s="30">
        <f t="shared" si="63"/>
        <v>1.0740049990194159E-8</v>
      </c>
      <c r="X168" s="30">
        <f t="shared" si="64"/>
        <v>-5.7741874416965457E-3</v>
      </c>
      <c r="Y168" s="30">
        <f t="shared" si="65"/>
        <v>4.0445072323432522E-2</v>
      </c>
      <c r="Z168" s="30">
        <f t="shared" si="66"/>
        <v>-3.8302243152429075E-10</v>
      </c>
      <c r="AA168" s="30">
        <f t="shared" si="67"/>
        <v>-4.8384570982024983E-19</v>
      </c>
      <c r="AB168" s="30">
        <f t="shared" si="68"/>
        <v>1.0598893597602796E-8</v>
      </c>
    </row>
    <row r="169" spans="1:28" x14ac:dyDescent="0.3">
      <c r="A169" s="39">
        <v>246.06944444444525</v>
      </c>
      <c r="B169">
        <v>4.9000000000000004</v>
      </c>
      <c r="C169">
        <v>7.88</v>
      </c>
      <c r="D169" s="39"/>
      <c r="E169" s="39"/>
      <c r="F169" s="39"/>
      <c r="G169" s="39">
        <v>246</v>
      </c>
      <c r="H169" s="40">
        <f t="shared" si="52"/>
        <v>4.9000000000000002E-2</v>
      </c>
      <c r="I169" s="41">
        <f t="shared" si="53"/>
        <v>7.88</v>
      </c>
      <c r="J169" s="39">
        <f>$J$168+($J$175-$J$168)*(G169-$G$168)/($G$175-$G$168)</f>
        <v>644.94130841281049</v>
      </c>
      <c r="K169">
        <v>7.9000000000000001E-2</v>
      </c>
      <c r="L169">
        <v>7.78</v>
      </c>
      <c r="M169" s="29">
        <f t="shared" si="55"/>
        <v>4.6067236315200752E-2</v>
      </c>
      <c r="N169" s="54">
        <v>4.9000000000000002E-2</v>
      </c>
      <c r="O169" s="54">
        <v>7.88</v>
      </c>
      <c r="P169" s="55">
        <f t="shared" si="56"/>
        <v>8.0836486238111025</v>
      </c>
      <c r="Q169" s="55">
        <f t="shared" si="57"/>
        <v>8.0145542544712178</v>
      </c>
      <c r="R169" s="41">
        <f t="shared" si="58"/>
        <v>8.020319525598369</v>
      </c>
      <c r="S169" s="30">
        <f t="shared" si="59"/>
        <v>-6.6682077775736086E-3</v>
      </c>
      <c r="T169" s="30">
        <f t="shared" si="60"/>
        <v>3.939902853762714E-2</v>
      </c>
      <c r="U169" s="30">
        <f t="shared" si="61"/>
        <v>-3.3722617317854726E-10</v>
      </c>
      <c r="V169" s="30">
        <f t="shared" si="62"/>
        <v>-4.2336499609271863E-19</v>
      </c>
      <c r="W169" s="30">
        <f t="shared" si="63"/>
        <v>9.6704291074908692E-9</v>
      </c>
      <c r="X169" s="30">
        <f t="shared" si="64"/>
        <v>-6.1503051798203106E-3</v>
      </c>
      <c r="Y169" s="30">
        <f t="shared" si="65"/>
        <v>3.9916931135380439E-2</v>
      </c>
      <c r="Z169" s="30">
        <f t="shared" si="66"/>
        <v>-3.365589853891709E-10</v>
      </c>
      <c r="AA169" s="30">
        <f t="shared" si="67"/>
        <v>-4.2336499609271863E-19</v>
      </c>
      <c r="AB169" s="30">
        <f t="shared" si="68"/>
        <v>9.5429022307424968E-9</v>
      </c>
    </row>
    <row r="170" spans="1:28" x14ac:dyDescent="0.3">
      <c r="A170" s="39">
        <v>247.05208333333576</v>
      </c>
      <c r="B170">
        <v>4.8</v>
      </c>
      <c r="C170">
        <v>7.88</v>
      </c>
      <c r="D170" s="39">
        <v>121</v>
      </c>
      <c r="E170" s="39"/>
      <c r="F170" s="39"/>
      <c r="G170" s="39">
        <v>247</v>
      </c>
      <c r="H170" s="40">
        <f t="shared" si="52"/>
        <v>4.8000000000000001E-2</v>
      </c>
      <c r="I170" s="41">
        <f t="shared" si="53"/>
        <v>7.88</v>
      </c>
      <c r="J170" s="39">
        <f t="shared" ref="J170:J174" si="73">$J$168+($J$175-$J$168)*(G170-$G$168)/($G$175-$G$168)</f>
        <v>642.81298011381386</v>
      </c>
      <c r="K170">
        <v>6.7000000000000004E-2</v>
      </c>
      <c r="L170">
        <v>7.78</v>
      </c>
      <c r="M170" s="29">
        <f t="shared" si="55"/>
        <v>4.5915212865272413E-2</v>
      </c>
      <c r="N170" s="54">
        <v>4.8000000000000001E-2</v>
      </c>
      <c r="O170" s="54">
        <v>7.88</v>
      </c>
      <c r="P170" s="55">
        <f t="shared" si="56"/>
        <v>8.09026781436717</v>
      </c>
      <c r="Q170" s="55">
        <f t="shared" si="57"/>
        <v>8.0203706571823403</v>
      </c>
      <c r="R170" s="41">
        <f t="shared" si="58"/>
        <v>8.0261721862492905</v>
      </c>
      <c r="S170" s="30">
        <f t="shared" si="59"/>
        <v>-6.7146355134552289E-3</v>
      </c>
      <c r="T170" s="30">
        <f t="shared" si="60"/>
        <v>3.9200577351817187E-2</v>
      </c>
      <c r="U170" s="30">
        <f t="shared" si="61"/>
        <v>-3.3057912945381979E-10</v>
      </c>
      <c r="V170" s="30">
        <f t="shared" si="62"/>
        <v>-4.1472489413164273E-19</v>
      </c>
      <c r="W170" s="30">
        <f t="shared" si="63"/>
        <v>9.541778764973971E-9</v>
      </c>
      <c r="X170" s="30">
        <f t="shared" si="64"/>
        <v>-6.1963010405691023E-3</v>
      </c>
      <c r="Y170" s="30">
        <f t="shared" si="65"/>
        <v>3.9718911824703308E-2</v>
      </c>
      <c r="Z170" s="30">
        <f t="shared" si="66"/>
        <v>-3.2991138530149717E-10</v>
      </c>
      <c r="AA170" s="30">
        <f t="shared" si="67"/>
        <v>-4.1472489413164273E-19</v>
      </c>
      <c r="AB170" s="30">
        <f t="shared" si="68"/>
        <v>9.4151623628513757E-9</v>
      </c>
    </row>
    <row r="171" spans="1:28" x14ac:dyDescent="0.3">
      <c r="A171" s="39">
        <v>248.06111111111386</v>
      </c>
      <c r="B171">
        <v>4.5999999999999996</v>
      </c>
      <c r="C171">
        <v>7.87</v>
      </c>
      <c r="D171" s="39">
        <v>112</v>
      </c>
      <c r="E171" s="39"/>
      <c r="F171" s="39"/>
      <c r="G171" s="39">
        <v>248</v>
      </c>
      <c r="H171" s="40">
        <f t="shared" si="52"/>
        <v>4.5999999999999999E-2</v>
      </c>
      <c r="I171" s="41">
        <f t="shared" si="53"/>
        <v>7.87</v>
      </c>
      <c r="J171" s="39">
        <f t="shared" si="73"/>
        <v>640.68465181481736</v>
      </c>
      <c r="K171">
        <v>7.1999999999999995E-2</v>
      </c>
      <c r="L171">
        <v>7.81</v>
      </c>
      <c r="M171" s="29">
        <f t="shared" si="55"/>
        <v>4.5763189415344095E-2</v>
      </c>
      <c r="N171" s="54">
        <v>4.5999999999999999E-2</v>
      </c>
      <c r="O171" s="54">
        <v>7.87</v>
      </c>
      <c r="P171" s="55">
        <f t="shared" si="56"/>
        <v>8.1052319087353126</v>
      </c>
      <c r="Q171" s="55">
        <f t="shared" si="57"/>
        <v>8.0338383872127483</v>
      </c>
      <c r="R171" s="41">
        <f t="shared" si="58"/>
        <v>8.0396632930135929</v>
      </c>
      <c r="S171" s="30">
        <f t="shared" si="59"/>
        <v>-6.8176096083890671E-3</v>
      </c>
      <c r="T171" s="30">
        <f t="shared" si="60"/>
        <v>3.8945579806955025E-2</v>
      </c>
      <c r="U171" s="30">
        <f t="shared" si="61"/>
        <v>-3.1729807731612814E-10</v>
      </c>
      <c r="V171" s="30">
        <f t="shared" si="62"/>
        <v>-3.9744469020949088E-19</v>
      </c>
      <c r="W171" s="30">
        <f t="shared" si="63"/>
        <v>9.2504234330911266E-9</v>
      </c>
      <c r="X171" s="30">
        <f t="shared" si="64"/>
        <v>-6.3010822311759945E-3</v>
      </c>
      <c r="Y171" s="30">
        <f t="shared" si="65"/>
        <v>3.9462107184168101E-2</v>
      </c>
      <c r="Z171" s="30">
        <f t="shared" si="66"/>
        <v>-3.1663266115399614E-10</v>
      </c>
      <c r="AA171" s="30">
        <f t="shared" si="67"/>
        <v>-3.9744469020949088E-19</v>
      </c>
      <c r="AB171" s="30">
        <f t="shared" si="68"/>
        <v>9.1271819232502898E-9</v>
      </c>
    </row>
    <row r="172" spans="1:28" x14ac:dyDescent="0.3">
      <c r="A172" s="39">
        <v>249.0583333333343</v>
      </c>
      <c r="B172">
        <v>5.2</v>
      </c>
      <c r="C172">
        <v>7.88</v>
      </c>
      <c r="D172" s="39"/>
      <c r="E172" s="39"/>
      <c r="F172" s="39"/>
      <c r="G172" s="39">
        <v>249</v>
      </c>
      <c r="H172" s="40">
        <f t="shared" si="52"/>
        <v>5.2000000000000005E-2</v>
      </c>
      <c r="I172" s="41">
        <f t="shared" si="53"/>
        <v>7.88</v>
      </c>
      <c r="J172" s="39">
        <f t="shared" si="73"/>
        <v>638.55632351582085</v>
      </c>
      <c r="K172">
        <v>5.8999999999999997E-2</v>
      </c>
      <c r="L172">
        <v>7.87</v>
      </c>
      <c r="M172" s="29">
        <f t="shared" si="55"/>
        <v>4.561116596541577E-2</v>
      </c>
      <c r="N172" s="54">
        <v>5.1999999999999998E-2</v>
      </c>
      <c r="O172" s="54">
        <v>7.88</v>
      </c>
      <c r="P172" s="55">
        <f t="shared" si="56"/>
        <v>8.0570232270460131</v>
      </c>
      <c r="Q172" s="55">
        <f t="shared" si="57"/>
        <v>7.9894758973627864</v>
      </c>
      <c r="R172" s="41">
        <f t="shared" si="58"/>
        <v>7.9953950026055853</v>
      </c>
      <c r="S172" s="30">
        <f t="shared" si="59"/>
        <v>-6.4759115547184803E-3</v>
      </c>
      <c r="T172" s="30">
        <f t="shared" si="60"/>
        <v>3.913525441069729E-2</v>
      </c>
      <c r="U172" s="30">
        <f t="shared" si="61"/>
        <v>-3.5709901035965112E-10</v>
      </c>
      <c r="V172" s="30">
        <f t="shared" si="62"/>
        <v>-4.4928530197594623E-19</v>
      </c>
      <c r="W172" s="30">
        <f t="shared" si="63"/>
        <v>1.024528638405277E-8</v>
      </c>
      <c r="X172" s="30">
        <f t="shared" si="64"/>
        <v>-5.946780043785945E-3</v>
      </c>
      <c r="Y172" s="30">
        <f t="shared" si="65"/>
        <v>3.9664385921629824E-2</v>
      </c>
      <c r="Z172" s="30">
        <f t="shared" si="66"/>
        <v>-3.5641735692790561E-10</v>
      </c>
      <c r="AA172" s="30">
        <f t="shared" si="67"/>
        <v>-4.4928530197594623E-19</v>
      </c>
      <c r="AB172" s="30">
        <f t="shared" si="68"/>
        <v>1.0106598136034514E-8</v>
      </c>
    </row>
    <row r="173" spans="1:28" x14ac:dyDescent="0.3">
      <c r="A173" s="39">
        <v>250.06111111111386</v>
      </c>
      <c r="B173">
        <v>5</v>
      </c>
      <c r="C173">
        <v>7.88</v>
      </c>
      <c r="D173" s="39"/>
      <c r="E173" s="39"/>
      <c r="F173" s="39"/>
      <c r="G173" s="39">
        <v>250</v>
      </c>
      <c r="H173" s="40">
        <f t="shared" si="52"/>
        <v>0.05</v>
      </c>
      <c r="I173" s="41">
        <f t="shared" si="53"/>
        <v>7.88</v>
      </c>
      <c r="J173" s="39">
        <f t="shared" si="73"/>
        <v>636.42799521682434</v>
      </c>
      <c r="K173">
        <v>5.2999999999999999E-2</v>
      </c>
      <c r="L173">
        <v>7.91</v>
      </c>
      <c r="M173" s="29">
        <f t="shared" si="55"/>
        <v>4.5459142515487452E-2</v>
      </c>
      <c r="N173" s="54">
        <v>0.05</v>
      </c>
      <c r="O173" s="54">
        <v>7.88</v>
      </c>
      <c r="P173" s="55">
        <f t="shared" si="56"/>
        <v>8.0708154113463273</v>
      </c>
      <c r="Q173" s="55">
        <f t="shared" si="57"/>
        <v>8.0018220162893741</v>
      </c>
      <c r="R173" s="41">
        <f t="shared" si="58"/>
        <v>8.0077782671815907</v>
      </c>
      <c r="S173" s="30">
        <f t="shared" si="59"/>
        <v>-6.5766390363288041E-3</v>
      </c>
      <c r="T173" s="30">
        <f t="shared" si="60"/>
        <v>3.8882503479158649E-2</v>
      </c>
      <c r="U173" s="30">
        <f t="shared" si="61"/>
        <v>-3.4381506402335265E-10</v>
      </c>
      <c r="V173" s="30">
        <f t="shared" si="62"/>
        <v>-4.3200509805379453E-19</v>
      </c>
      <c r="W173" s="30">
        <f t="shared" si="63"/>
        <v>9.9581344062930251E-9</v>
      </c>
      <c r="X173" s="30">
        <f t="shared" si="64"/>
        <v>-6.0480381829246775E-3</v>
      </c>
      <c r="Y173" s="30">
        <f t="shared" si="65"/>
        <v>3.9411104332562771E-2</v>
      </c>
      <c r="Z173" s="30">
        <f t="shared" si="66"/>
        <v>-3.4313409421093021E-10</v>
      </c>
      <c r="AA173" s="30">
        <f t="shared" si="67"/>
        <v>-4.3200509805379453E-19</v>
      </c>
      <c r="AB173" s="30">
        <f t="shared" si="68"/>
        <v>9.8224931093409952E-9</v>
      </c>
    </row>
    <row r="174" spans="1:28" x14ac:dyDescent="0.3">
      <c r="A174" s="39">
        <v>251.05555555555475</v>
      </c>
      <c r="B174">
        <v>5.7</v>
      </c>
      <c r="C174">
        <v>7.87</v>
      </c>
      <c r="D174" s="39">
        <v>104.6</v>
      </c>
      <c r="E174" s="39"/>
      <c r="F174" s="39"/>
      <c r="G174" s="39">
        <v>251</v>
      </c>
      <c r="H174" s="40">
        <f t="shared" si="52"/>
        <v>5.7000000000000002E-2</v>
      </c>
      <c r="I174" s="41">
        <f t="shared" si="53"/>
        <v>7.87</v>
      </c>
      <c r="J174" s="39">
        <f t="shared" si="73"/>
        <v>634.29966691782772</v>
      </c>
      <c r="K174">
        <v>5.0999999999999997E-2</v>
      </c>
      <c r="L174">
        <v>7.92</v>
      </c>
      <c r="M174" s="29">
        <f t="shared" si="55"/>
        <v>4.530711906555912E-2</v>
      </c>
      <c r="N174" s="54">
        <v>5.7000000000000002E-2</v>
      </c>
      <c r="O174" s="54">
        <v>7.87</v>
      </c>
      <c r="P174" s="55">
        <f t="shared" si="56"/>
        <v>8.0189421520790276</v>
      </c>
      <c r="Q174" s="55">
        <f t="shared" si="57"/>
        <v>7.954339892609565</v>
      </c>
      <c r="R174" s="41">
        <f t="shared" si="58"/>
        <v>7.9603461109706108</v>
      </c>
      <c r="S174" s="30">
        <f t="shared" si="59"/>
        <v>-6.1850462205602554E-3</v>
      </c>
      <c r="T174" s="30">
        <f t="shared" si="60"/>
        <v>3.9122072844998863E-2</v>
      </c>
      <c r="U174" s="30">
        <f t="shared" si="61"/>
        <v>-3.9025857439663421E-10</v>
      </c>
      <c r="V174" s="30">
        <f t="shared" si="62"/>
        <v>-4.9248581178132573E-19</v>
      </c>
      <c r="W174" s="30">
        <f t="shared" si="63"/>
        <v>1.1108619912247167E-8</v>
      </c>
      <c r="X174" s="30">
        <f t="shared" si="64"/>
        <v>-5.6471343457210159E-3</v>
      </c>
      <c r="Y174" s="30">
        <f t="shared" si="65"/>
        <v>3.9659984719838101E-2</v>
      </c>
      <c r="Z174" s="30">
        <f t="shared" si="66"/>
        <v>-3.8956560966502211E-10</v>
      </c>
      <c r="AA174" s="30">
        <f t="shared" si="67"/>
        <v>-4.9248581178132573E-19</v>
      </c>
      <c r="AB174" s="30">
        <f t="shared" si="68"/>
        <v>1.0956047059972392E-8</v>
      </c>
    </row>
    <row r="175" spans="1:28" x14ac:dyDescent="0.3">
      <c r="A175" s="39">
        <v>252.05902777778101</v>
      </c>
      <c r="B175">
        <v>6.2</v>
      </c>
      <c r="C175">
        <v>7.88</v>
      </c>
      <c r="D175" s="39"/>
      <c r="E175" s="39">
        <v>648.34268140929532</v>
      </c>
      <c r="F175" s="39">
        <v>615.99999582836699</v>
      </c>
      <c r="G175" s="39">
        <v>252</v>
      </c>
      <c r="H175" s="40">
        <f t="shared" si="52"/>
        <v>6.2E-2</v>
      </c>
      <c r="I175" s="41">
        <f t="shared" si="53"/>
        <v>7.88</v>
      </c>
      <c r="J175" s="42">
        <f>AVERAGE(E175:F175)</f>
        <v>632.17133861883121</v>
      </c>
      <c r="K175">
        <v>4.4999999999999998E-2</v>
      </c>
      <c r="L175">
        <v>7.97</v>
      </c>
      <c r="M175" s="29">
        <f t="shared" si="55"/>
        <v>4.5155095615630803E-2</v>
      </c>
      <c r="N175" s="54">
        <v>6.2E-2</v>
      </c>
      <c r="O175" s="54">
        <v>7.88</v>
      </c>
      <c r="P175" s="55">
        <f t="shared" si="56"/>
        <v>7.9848698939179608</v>
      </c>
      <c r="Q175" s="55">
        <f t="shared" si="57"/>
        <v>7.9232522674594286</v>
      </c>
      <c r="R175" s="41">
        <f t="shared" si="58"/>
        <v>7.9292630516332201</v>
      </c>
      <c r="S175" s="30">
        <f t="shared" si="59"/>
        <v>-5.9084709899165713E-3</v>
      </c>
      <c r="T175" s="30">
        <f t="shared" si="60"/>
        <v>3.9246624625714231E-2</v>
      </c>
      <c r="U175" s="30">
        <f t="shared" si="61"/>
        <v>-4.2343654765306348E-10</v>
      </c>
      <c r="V175" s="30">
        <f t="shared" si="62"/>
        <v>-5.3568632158670514E-19</v>
      </c>
      <c r="W175" s="30">
        <f t="shared" si="63"/>
        <v>1.1932947572187791E-8</v>
      </c>
      <c r="X175" s="30">
        <f t="shared" si="64"/>
        <v>-5.3675577526956187E-3</v>
      </c>
      <c r="Y175" s="30">
        <f t="shared" si="65"/>
        <v>3.9787537862935186E-2</v>
      </c>
      <c r="Z175" s="30">
        <f t="shared" si="66"/>
        <v>-4.2273971641770873E-10</v>
      </c>
      <c r="AA175" s="30">
        <f t="shared" si="67"/>
        <v>-5.3568632158670514E-19</v>
      </c>
      <c r="AB175" s="30">
        <f t="shared" si="68"/>
        <v>1.1768929150030113E-8</v>
      </c>
    </row>
    <row r="176" spans="1:28" x14ac:dyDescent="0.3">
      <c r="A176" s="39">
        <v>253.06944444444525</v>
      </c>
      <c r="B176">
        <v>5.4</v>
      </c>
      <c r="C176">
        <v>7.93</v>
      </c>
      <c r="D176" s="39">
        <v>104.3</v>
      </c>
      <c r="E176" s="39"/>
      <c r="F176" s="39"/>
      <c r="G176" s="39">
        <v>253</v>
      </c>
      <c r="H176" s="40">
        <f t="shared" si="52"/>
        <v>5.4000000000000006E-2</v>
      </c>
      <c r="I176" s="41">
        <f t="shared" si="53"/>
        <v>7.93</v>
      </c>
      <c r="J176" s="39">
        <f>$J$175+($J$182-$J$175)*(G176-$G$175)/($G$182-$G$175)</f>
        <v>635.92095611460104</v>
      </c>
      <c r="K176">
        <v>4.5999999999999999E-2</v>
      </c>
      <c r="L176">
        <v>7.98</v>
      </c>
      <c r="M176" s="29">
        <f t="shared" si="55"/>
        <v>4.5422925436757224E-2</v>
      </c>
      <c r="N176" s="54">
        <v>5.3999999999999999E-2</v>
      </c>
      <c r="O176" s="54">
        <v>7.93</v>
      </c>
      <c r="P176" s="55">
        <f t="shared" si="56"/>
        <v>8.0408722060213087</v>
      </c>
      <c r="Q176" s="55">
        <f t="shared" si="57"/>
        <v>7.9744563599789258</v>
      </c>
      <c r="R176" s="41">
        <f t="shared" si="58"/>
        <v>7.9804351010874512</v>
      </c>
      <c r="S176" s="30">
        <f t="shared" si="59"/>
        <v>-6.3548591292552185E-3</v>
      </c>
      <c r="T176" s="30">
        <f t="shared" si="60"/>
        <v>3.9068066307502008E-2</v>
      </c>
      <c r="U176" s="30">
        <f t="shared" si="61"/>
        <v>-3.7035677309614286E-10</v>
      </c>
      <c r="V176" s="30">
        <f t="shared" si="62"/>
        <v>-4.6656550589809803E-19</v>
      </c>
      <c r="W176" s="30">
        <f t="shared" si="63"/>
        <v>1.0605805053037583E-8</v>
      </c>
      <c r="X176" s="30">
        <f t="shared" si="64"/>
        <v>-5.8207847164658813E-3</v>
      </c>
      <c r="Y176" s="30">
        <f t="shared" si="65"/>
        <v>3.9602140720291341E-2</v>
      </c>
      <c r="Z176" s="30">
        <f t="shared" si="66"/>
        <v>-3.6966875197329626E-10</v>
      </c>
      <c r="AA176" s="30">
        <f t="shared" si="67"/>
        <v>-4.6656550589809803E-19</v>
      </c>
      <c r="AB176" s="30">
        <f t="shared" si="68"/>
        <v>1.0460800000295645E-8</v>
      </c>
    </row>
    <row r="177" spans="1:28" x14ac:dyDescent="0.3">
      <c r="A177" s="39">
        <v>254.0534722222219</v>
      </c>
      <c r="B177">
        <v>5.4</v>
      </c>
      <c r="C177">
        <v>7.82</v>
      </c>
      <c r="D177" s="39"/>
      <c r="E177" s="39"/>
      <c r="F177" s="39"/>
      <c r="G177" s="39">
        <v>254</v>
      </c>
      <c r="H177" s="40">
        <f t="shared" si="52"/>
        <v>5.4000000000000006E-2</v>
      </c>
      <c r="I177" s="41">
        <f t="shared" si="53"/>
        <v>7.82</v>
      </c>
      <c r="J177" s="39">
        <f t="shared" ref="J177:J181" si="74">$J$175+($J$182-$J$175)*(G177-$G$175)/($G$182-$G$175)</f>
        <v>639.67057361037098</v>
      </c>
      <c r="K177">
        <v>4.4999999999999998E-2</v>
      </c>
      <c r="L177">
        <v>7.91</v>
      </c>
      <c r="M177" s="29">
        <f t="shared" si="55"/>
        <v>4.5690755257883638E-2</v>
      </c>
      <c r="N177" s="54">
        <v>5.3999999999999999E-2</v>
      </c>
      <c r="O177" s="54">
        <v>7.82</v>
      </c>
      <c r="P177" s="55">
        <f t="shared" si="56"/>
        <v>8.0431432163694758</v>
      </c>
      <c r="Q177" s="55">
        <f t="shared" si="57"/>
        <v>7.9769451191363663</v>
      </c>
      <c r="R177" s="41">
        <f t="shared" si="58"/>
        <v>7.9828440716587172</v>
      </c>
      <c r="S177" s="30">
        <f t="shared" si="59"/>
        <v>-6.3720843128600999E-3</v>
      </c>
      <c r="T177" s="30">
        <f t="shared" si="60"/>
        <v>3.9318670945023539E-2</v>
      </c>
      <c r="U177" s="30">
        <f t="shared" si="61"/>
        <v>-3.7037896343119971E-10</v>
      </c>
      <c r="V177" s="30">
        <f t="shared" si="62"/>
        <v>-4.6656550589809803E-19</v>
      </c>
      <c r="W177" s="30">
        <f t="shared" si="63"/>
        <v>1.0545201454243987E-8</v>
      </c>
      <c r="X177" s="30">
        <f t="shared" si="64"/>
        <v>-5.8418771126620478E-3</v>
      </c>
      <c r="Y177" s="30">
        <f t="shared" si="65"/>
        <v>3.9848878145221589E-2</v>
      </c>
      <c r="Z177" s="30">
        <f t="shared" si="66"/>
        <v>-3.6969592424324008E-10</v>
      </c>
      <c r="AA177" s="30">
        <f t="shared" si="67"/>
        <v>-4.6656550589809803E-19</v>
      </c>
      <c r="AB177" s="30">
        <f t="shared" si="68"/>
        <v>1.0402936040060049E-8</v>
      </c>
    </row>
    <row r="178" spans="1:28" x14ac:dyDescent="0.3">
      <c r="A178" s="39">
        <v>255.06180555555329</v>
      </c>
      <c r="B178">
        <v>5.3</v>
      </c>
      <c r="C178">
        <v>7.89</v>
      </c>
      <c r="D178" s="39">
        <v>123.6</v>
      </c>
      <c r="E178" s="39"/>
      <c r="F178" s="39"/>
      <c r="G178" s="39">
        <v>255</v>
      </c>
      <c r="H178" s="40">
        <f t="shared" si="52"/>
        <v>5.2999999999999999E-2</v>
      </c>
      <c r="I178" s="41">
        <f t="shared" si="53"/>
        <v>7.89</v>
      </c>
      <c r="J178" s="39">
        <f t="shared" si="74"/>
        <v>643.42019110614081</v>
      </c>
      <c r="K178">
        <v>4.4999999999999998E-2</v>
      </c>
      <c r="L178">
        <v>7.98</v>
      </c>
      <c r="M178" s="29">
        <f t="shared" si="55"/>
        <v>4.5958585079010059E-2</v>
      </c>
      <c r="N178" s="54">
        <v>5.2999999999999999E-2</v>
      </c>
      <c r="O178" s="54">
        <v>7.89</v>
      </c>
      <c r="P178" s="55">
        <f t="shared" si="56"/>
        <v>8.0526090644506017</v>
      </c>
      <c r="Q178" s="55">
        <f t="shared" si="57"/>
        <v>7.9859966111552598</v>
      </c>
      <c r="R178" s="41">
        <f t="shared" si="58"/>
        <v>7.9918154855508945</v>
      </c>
      <c r="S178" s="30">
        <f t="shared" si="59"/>
        <v>-6.4431612673657365E-3</v>
      </c>
      <c r="T178" s="30">
        <f t="shared" si="60"/>
        <v>3.9515423811644322E-2</v>
      </c>
      <c r="U178" s="30">
        <f t="shared" si="61"/>
        <v>-3.6376367405131423E-10</v>
      </c>
      <c r="V178" s="30">
        <f t="shared" si="62"/>
        <v>-4.5792540393702213E-19</v>
      </c>
      <c r="W178" s="30">
        <f t="shared" si="63"/>
        <v>1.0327694645368574E-8</v>
      </c>
      <c r="X178" s="30">
        <f t="shared" si="64"/>
        <v>-5.9178689745378798E-3</v>
      </c>
      <c r="Y178" s="30">
        <f t="shared" si="65"/>
        <v>4.0040716104472178E-2</v>
      </c>
      <c r="Z178" s="30">
        <f t="shared" si="66"/>
        <v>-3.6308696649057089E-10</v>
      </c>
      <c r="AA178" s="30">
        <f t="shared" si="67"/>
        <v>-4.5792540393702213E-19</v>
      </c>
      <c r="AB178" s="30">
        <f t="shared" si="68"/>
        <v>1.0190242389593424E-8</v>
      </c>
    </row>
    <row r="179" spans="1:28" x14ac:dyDescent="0.3">
      <c r="A179" s="39">
        <v>256.06180555555329</v>
      </c>
      <c r="B179">
        <v>5.2</v>
      </c>
      <c r="C179">
        <v>7.88</v>
      </c>
      <c r="D179" s="39"/>
      <c r="E179" s="39"/>
      <c r="F179" s="39"/>
      <c r="G179" s="39">
        <v>256</v>
      </c>
      <c r="H179" s="40">
        <f t="shared" si="52"/>
        <v>5.2000000000000005E-2</v>
      </c>
      <c r="I179" s="41">
        <f t="shared" si="53"/>
        <v>7.88</v>
      </c>
      <c r="J179" s="39">
        <f t="shared" si="74"/>
        <v>647.16980860191074</v>
      </c>
      <c r="K179">
        <v>4.5999999999999999E-2</v>
      </c>
      <c r="L179">
        <v>7.98</v>
      </c>
      <c r="M179" s="29">
        <f t="shared" si="55"/>
        <v>4.622641490013648E-2</v>
      </c>
      <c r="N179" s="54">
        <v>5.1999999999999998E-2</v>
      </c>
      <c r="O179" s="54">
        <v>7.88</v>
      </c>
      <c r="P179" s="55">
        <f t="shared" si="56"/>
        <v>8.0621785234824586</v>
      </c>
      <c r="Q179" s="55">
        <f t="shared" si="57"/>
        <v>7.9951578031764186</v>
      </c>
      <c r="R179" s="41">
        <f t="shared" si="58"/>
        <v>8.0008955452677561</v>
      </c>
      <c r="S179" s="30">
        <f t="shared" si="59"/>
        <v>-6.5138449161726234E-3</v>
      </c>
      <c r="T179" s="30">
        <f t="shared" si="60"/>
        <v>3.9712569983963858E-2</v>
      </c>
      <c r="U179" s="30">
        <f t="shared" si="61"/>
        <v>-3.5714787799553863E-10</v>
      </c>
      <c r="V179" s="30">
        <f t="shared" si="62"/>
        <v>-4.4928530197594623E-19</v>
      </c>
      <c r="W179" s="30">
        <f t="shared" si="63"/>
        <v>1.0112119583326793E-8</v>
      </c>
      <c r="X179" s="30">
        <f t="shared" si="64"/>
        <v>-5.9936382576906153E-3</v>
      </c>
      <c r="Y179" s="30">
        <f t="shared" si="65"/>
        <v>4.0232776642445865E-2</v>
      </c>
      <c r="Z179" s="30">
        <f t="shared" si="66"/>
        <v>-3.564777220009614E-10</v>
      </c>
      <c r="AA179" s="30">
        <f t="shared" si="67"/>
        <v>-4.4928530197594623E-19</v>
      </c>
      <c r="AB179" s="30">
        <f t="shared" si="68"/>
        <v>9.9794005542040932E-9</v>
      </c>
    </row>
    <row r="180" spans="1:28" x14ac:dyDescent="0.3">
      <c r="A180" s="39">
        <v>257.06805555555911</v>
      </c>
      <c r="B180">
        <v>4.9000000000000004</v>
      </c>
      <c r="C180">
        <v>7.9</v>
      </c>
      <c r="D180" s="39"/>
      <c r="E180" s="39"/>
      <c r="F180" s="39"/>
      <c r="G180" s="39">
        <v>257</v>
      </c>
      <c r="H180" s="40">
        <f t="shared" si="52"/>
        <v>4.9000000000000002E-2</v>
      </c>
      <c r="I180" s="41">
        <f t="shared" si="53"/>
        <v>7.9</v>
      </c>
      <c r="J180" s="39">
        <f t="shared" si="74"/>
        <v>650.91942609768057</v>
      </c>
      <c r="K180">
        <v>4.9000000000000002E-2</v>
      </c>
      <c r="L180">
        <v>7.94</v>
      </c>
      <c r="M180" s="29">
        <f t="shared" si="55"/>
        <v>4.6494244721262901E-2</v>
      </c>
      <c r="N180" s="54">
        <v>4.9000000000000002E-2</v>
      </c>
      <c r="O180" s="54">
        <v>7.9</v>
      </c>
      <c r="P180" s="55">
        <f t="shared" si="56"/>
        <v>8.0871772988389665</v>
      </c>
      <c r="Q180" s="55">
        <f t="shared" si="57"/>
        <v>8.0184762484360945</v>
      </c>
      <c r="R180" s="41">
        <f t="shared" si="58"/>
        <v>8.0241166335379166</v>
      </c>
      <c r="S180" s="30">
        <f t="shared" si="59"/>
        <v>-6.6930258124822811E-3</v>
      </c>
      <c r="T180" s="30">
        <f t="shared" si="60"/>
        <v>3.980121890878062E-2</v>
      </c>
      <c r="U180" s="30">
        <f t="shared" si="61"/>
        <v>-3.3725814500089231E-10</v>
      </c>
      <c r="V180" s="30">
        <f t="shared" si="62"/>
        <v>-4.2336499609271863E-19</v>
      </c>
      <c r="W180" s="30">
        <f t="shared" si="63"/>
        <v>9.5834912698405548E-9</v>
      </c>
      <c r="X180" s="30">
        <f t="shared" si="64"/>
        <v>-6.1813696174404286E-3</v>
      </c>
      <c r="Y180" s="30">
        <f t="shared" si="65"/>
        <v>4.0312875103822469E-2</v>
      </c>
      <c r="Z180" s="30">
        <f t="shared" si="66"/>
        <v>-3.3659900413700859E-10</v>
      </c>
      <c r="AA180" s="30">
        <f t="shared" si="67"/>
        <v>-4.2336499609271863E-19</v>
      </c>
      <c r="AB180" s="30">
        <f t="shared" si="68"/>
        <v>9.4598307531521006E-9</v>
      </c>
    </row>
    <row r="181" spans="1:28" x14ac:dyDescent="0.3">
      <c r="A181" s="39">
        <v>258.06805555555911</v>
      </c>
      <c r="B181">
        <v>8.6999999999999993</v>
      </c>
      <c r="C181">
        <v>7.72</v>
      </c>
      <c r="D181" s="39">
        <v>75.7</v>
      </c>
      <c r="E181" s="39"/>
      <c r="F181" s="39"/>
      <c r="G181" s="39">
        <v>258</v>
      </c>
      <c r="H181" s="40">
        <f t="shared" si="52"/>
        <v>8.6999999999999994E-2</v>
      </c>
      <c r="I181" s="41">
        <f t="shared" si="53"/>
        <v>7.72</v>
      </c>
      <c r="J181" s="39">
        <f t="shared" si="74"/>
        <v>654.66904359345051</v>
      </c>
      <c r="K181">
        <v>6.9000000000000006E-2</v>
      </c>
      <c r="L181">
        <v>7.81</v>
      </c>
      <c r="M181" s="29">
        <f t="shared" si="55"/>
        <v>4.6762074542389322E-2</v>
      </c>
      <c r="N181" s="54">
        <v>8.6999999999999994E-2</v>
      </c>
      <c r="O181" s="54">
        <v>7.72</v>
      </c>
      <c r="P181" s="55">
        <f t="shared" si="56"/>
        <v>7.8647027803805205</v>
      </c>
      <c r="Q181" s="55">
        <f t="shared" si="57"/>
        <v>7.817297097224805</v>
      </c>
      <c r="R181" s="41">
        <f t="shared" si="58"/>
        <v>7.8224165981938762</v>
      </c>
      <c r="S181" s="30">
        <f t="shared" si="59"/>
        <v>-4.8031135849275685E-3</v>
      </c>
      <c r="T181" s="30">
        <f t="shared" si="60"/>
        <v>4.1958960957461752E-2</v>
      </c>
      <c r="U181" s="30">
        <f t="shared" si="61"/>
        <v>-5.896839273382029E-10</v>
      </c>
      <c r="V181" s="30">
        <f t="shared" si="62"/>
        <v>-7.5168887061360235E-19</v>
      </c>
      <c r="W181" s="30">
        <f t="shared" si="63"/>
        <v>1.523010518580811E-8</v>
      </c>
      <c r="X181" s="30">
        <f t="shared" si="64"/>
        <v>-4.3089803886447028E-3</v>
      </c>
      <c r="Y181" s="30">
        <f t="shared" si="65"/>
        <v>4.2453094153744618E-2</v>
      </c>
      <c r="Z181" s="30">
        <f t="shared" si="66"/>
        <v>-5.8904736046961481E-10</v>
      </c>
      <c r="AA181" s="30">
        <f t="shared" si="67"/>
        <v>-7.5168887061360235E-19</v>
      </c>
      <c r="AB181" s="30">
        <f t="shared" si="68"/>
        <v>1.5051625420962293E-8</v>
      </c>
    </row>
    <row r="182" spans="1:28" x14ac:dyDescent="0.3">
      <c r="A182" s="39">
        <v>259.06111111111386</v>
      </c>
      <c r="B182">
        <v>8.8000000000000007</v>
      </c>
      <c r="C182">
        <v>7.81</v>
      </c>
      <c r="D182" s="39"/>
      <c r="E182" s="39">
        <v>692.82629462122441</v>
      </c>
      <c r="F182" s="39">
        <v>624.01102755721627</v>
      </c>
      <c r="G182" s="39">
        <v>259</v>
      </c>
      <c r="H182" s="40">
        <f t="shared" si="52"/>
        <v>8.8000000000000009E-2</v>
      </c>
      <c r="I182" s="41">
        <f t="shared" si="53"/>
        <v>7.81</v>
      </c>
      <c r="J182" s="42">
        <f>AVERAGE(E182:F182)</f>
        <v>658.41866108922034</v>
      </c>
      <c r="K182">
        <v>6.4000000000000001E-2</v>
      </c>
      <c r="L182">
        <v>7.89</v>
      </c>
      <c r="M182" s="29">
        <f t="shared" si="55"/>
        <v>4.7029904363515736E-2</v>
      </c>
      <c r="N182" s="54">
        <v>8.7999999999999995E-2</v>
      </c>
      <c r="O182" s="54">
        <v>7.81</v>
      </c>
      <c r="P182" s="55">
        <f t="shared" si="56"/>
        <v>7.8624163249443999</v>
      </c>
      <c r="Q182" s="55">
        <f t="shared" si="57"/>
        <v>7.8155375889585139</v>
      </c>
      <c r="R182" s="41">
        <f t="shared" si="58"/>
        <v>7.8205800431733028</v>
      </c>
      <c r="S182" s="30">
        <f t="shared" si="59"/>
        <v>-4.780049507873944E-3</v>
      </c>
      <c r="T182" s="30">
        <f t="shared" si="60"/>
        <v>4.224985485564179E-2</v>
      </c>
      <c r="U182" s="30">
        <f t="shared" si="61"/>
        <v>-5.9636106928594141E-10</v>
      </c>
      <c r="V182" s="30">
        <f t="shared" si="62"/>
        <v>-7.6032897257467816E-19</v>
      </c>
      <c r="W182" s="30">
        <f t="shared" si="63"/>
        <v>1.5291933862881378E-8</v>
      </c>
      <c r="X182" s="30">
        <f t="shared" si="64"/>
        <v>-4.2899924991066443E-3</v>
      </c>
      <c r="Y182" s="30">
        <f t="shared" si="65"/>
        <v>4.2739911864409091E-2</v>
      </c>
      <c r="Z182" s="30">
        <f t="shared" si="66"/>
        <v>-5.9572975356409285E-10</v>
      </c>
      <c r="AA182" s="30">
        <f t="shared" si="67"/>
        <v>-7.6032897257467816E-19</v>
      </c>
      <c r="AB182" s="30">
        <f t="shared" si="68"/>
        <v>1.5115410872660288E-8</v>
      </c>
    </row>
    <row r="183" spans="1:28" x14ac:dyDescent="0.3">
      <c r="A183" s="39">
        <v>260.05208333333576</v>
      </c>
      <c r="B183">
        <v>8.1</v>
      </c>
      <c r="C183">
        <v>7.73</v>
      </c>
      <c r="D183" s="39">
        <v>124.5</v>
      </c>
      <c r="E183" s="39"/>
      <c r="F183" s="39"/>
      <c r="G183" s="39">
        <v>260</v>
      </c>
      <c r="H183" s="40">
        <f t="shared" si="52"/>
        <v>8.1000000000000003E-2</v>
      </c>
      <c r="I183" s="41">
        <f t="shared" si="53"/>
        <v>7.73</v>
      </c>
      <c r="J183" s="39">
        <f>$J$182+($J$189-$J$182)*(G183-$G$182)/($G$189-$G$182)</f>
        <v>657.34088792189721</v>
      </c>
      <c r="K183">
        <v>5.8999999999999997E-2</v>
      </c>
      <c r="L183">
        <v>7.86</v>
      </c>
      <c r="M183" s="29">
        <f t="shared" si="55"/>
        <v>4.69529205658498E-2</v>
      </c>
      <c r="N183" s="54">
        <v>8.1000000000000003E-2</v>
      </c>
      <c r="O183" s="54">
        <v>7.73</v>
      </c>
      <c r="P183" s="55">
        <f t="shared" si="56"/>
        <v>7.8948251663430264</v>
      </c>
      <c r="Q183" s="55">
        <f t="shared" si="57"/>
        <v>7.8444860740703684</v>
      </c>
      <c r="R183" s="41">
        <f t="shared" si="58"/>
        <v>7.8497174628569013</v>
      </c>
      <c r="S183" s="30">
        <f t="shared" si="59"/>
        <v>-5.0997626814368339E-3</v>
      </c>
      <c r="T183" s="30">
        <f t="shared" si="60"/>
        <v>4.1853157884412968E-2</v>
      </c>
      <c r="U183" s="30">
        <f t="shared" si="61"/>
        <v>-5.4982495999581265E-10</v>
      </c>
      <c r="V183" s="30">
        <f t="shared" si="62"/>
        <v>-6.9984825884714705E-19</v>
      </c>
      <c r="W183" s="30">
        <f t="shared" si="63"/>
        <v>1.4305858527326529E-8</v>
      </c>
      <c r="X183" s="30">
        <f t="shared" si="64"/>
        <v>-4.5964890430393503E-3</v>
      </c>
      <c r="Y183" s="30">
        <f t="shared" si="65"/>
        <v>4.2356431522810448E-2</v>
      </c>
      <c r="Z183" s="30">
        <f t="shared" si="66"/>
        <v>-5.4917661795676814E-10</v>
      </c>
      <c r="AA183" s="30">
        <f t="shared" si="67"/>
        <v>-6.9984825884714705E-19</v>
      </c>
      <c r="AB183" s="30">
        <f t="shared" si="68"/>
        <v>1.4134567922432766E-8</v>
      </c>
    </row>
    <row r="184" spans="1:28" x14ac:dyDescent="0.3">
      <c r="A184" s="39">
        <v>261.04374999999709</v>
      </c>
      <c r="B184">
        <v>7.6</v>
      </c>
      <c r="C184">
        <v>7.75</v>
      </c>
      <c r="D184" s="39"/>
      <c r="E184" s="39"/>
      <c r="F184" s="39"/>
      <c r="G184" s="39">
        <v>261</v>
      </c>
      <c r="H184" s="40">
        <f t="shared" si="52"/>
        <v>7.5999999999999998E-2</v>
      </c>
      <c r="I184" s="41">
        <f t="shared" si="53"/>
        <v>7.75</v>
      </c>
      <c r="J184" s="39">
        <f t="shared" ref="J184:J188" si="75">$J$182+($J$189-$J$182)*(G184-$G$182)/($G$189-$G$182)</f>
        <v>656.26311475457408</v>
      </c>
      <c r="K184">
        <v>5.7000000000000002E-2</v>
      </c>
      <c r="L184">
        <v>7.86</v>
      </c>
      <c r="M184" s="29">
        <f t="shared" si="55"/>
        <v>4.6875936768183864E-2</v>
      </c>
      <c r="N184" s="54">
        <v>7.5999999999999998E-2</v>
      </c>
      <c r="O184" s="54">
        <v>7.75</v>
      </c>
      <c r="P184" s="55">
        <f t="shared" si="56"/>
        <v>7.9194622896215643</v>
      </c>
      <c r="Q184" s="55">
        <f t="shared" si="57"/>
        <v>7.8665438537709536</v>
      </c>
      <c r="R184" s="41">
        <f t="shared" si="58"/>
        <v>7.8718977158611834</v>
      </c>
      <c r="S184" s="30">
        <f t="shared" si="59"/>
        <v>-5.3325298604555071E-3</v>
      </c>
      <c r="T184" s="30">
        <f t="shared" si="60"/>
        <v>4.1543406907728356E-2</v>
      </c>
      <c r="U184" s="30">
        <f t="shared" si="61"/>
        <v>-5.1659055103651691E-10</v>
      </c>
      <c r="V184" s="30">
        <f t="shared" si="62"/>
        <v>-6.5664774904176755E-19</v>
      </c>
      <c r="W184" s="30">
        <f t="shared" si="63"/>
        <v>1.3597408537464966E-8</v>
      </c>
      <c r="X184" s="30">
        <f t="shared" si="64"/>
        <v>-4.8216286737968453E-3</v>
      </c>
      <c r="Y184" s="30">
        <f t="shared" si="65"/>
        <v>4.2054308094387018E-2</v>
      </c>
      <c r="Z184" s="30">
        <f t="shared" si="66"/>
        <v>-5.1593238281184441E-10</v>
      </c>
      <c r="AA184" s="30">
        <f t="shared" si="67"/>
        <v>-6.5664774904176755E-19</v>
      </c>
      <c r="AB184" s="30">
        <f t="shared" si="68"/>
        <v>1.34308124361004E-8</v>
      </c>
    </row>
    <row r="185" spans="1:28" x14ac:dyDescent="0.3">
      <c r="A185" s="39">
        <v>261.98472222222335</v>
      </c>
      <c r="B185">
        <v>6.2</v>
      </c>
      <c r="C185">
        <v>7.79</v>
      </c>
      <c r="D185" s="39">
        <v>118.4</v>
      </c>
      <c r="E185" s="39"/>
      <c r="F185" s="39"/>
      <c r="G185" s="39">
        <v>262</v>
      </c>
      <c r="H185" s="40">
        <f t="shared" si="52"/>
        <v>6.2E-2</v>
      </c>
      <c r="I185" s="41">
        <f t="shared" si="53"/>
        <v>7.79</v>
      </c>
      <c r="J185" s="39">
        <f t="shared" si="75"/>
        <v>655.18534158725095</v>
      </c>
      <c r="K185">
        <v>5.6000000000000001E-2</v>
      </c>
      <c r="L185">
        <v>7.91</v>
      </c>
      <c r="M185" s="29">
        <f t="shared" si="55"/>
        <v>4.6798952970517928E-2</v>
      </c>
      <c r="N185" s="54">
        <v>6.2E-2</v>
      </c>
      <c r="O185" s="54">
        <v>7.79</v>
      </c>
      <c r="P185" s="55">
        <f t="shared" si="56"/>
        <v>7.9988321030910772</v>
      </c>
      <c r="Q185" s="55">
        <f t="shared" si="57"/>
        <v>7.9382492009114456</v>
      </c>
      <c r="R185" s="41">
        <f t="shared" si="58"/>
        <v>7.9438129196080007</v>
      </c>
      <c r="S185" s="30">
        <f t="shared" si="59"/>
        <v>-6.0237060140618994E-3</v>
      </c>
      <c r="T185" s="30">
        <f t="shared" si="60"/>
        <v>4.0775246956456027E-2</v>
      </c>
      <c r="U185" s="30">
        <f t="shared" si="61"/>
        <v>-4.2358499912125806E-10</v>
      </c>
      <c r="V185" s="30">
        <f t="shared" si="62"/>
        <v>-5.3568632158670514E-19</v>
      </c>
      <c r="W185" s="30">
        <f t="shared" si="63"/>
        <v>1.1527915889236002E-8</v>
      </c>
      <c r="X185" s="30">
        <f t="shared" si="64"/>
        <v>-5.5041437762321189E-3</v>
      </c>
      <c r="Y185" s="30">
        <f t="shared" si="65"/>
        <v>4.1294809194285811E-2</v>
      </c>
      <c r="Z185" s="30">
        <f t="shared" si="66"/>
        <v>-4.2291567330129718E-10</v>
      </c>
      <c r="AA185" s="30">
        <f t="shared" si="67"/>
        <v>-5.3568632158670514E-19</v>
      </c>
      <c r="AB185" s="30">
        <f t="shared" si="68"/>
        <v>1.138117445412795E-8</v>
      </c>
    </row>
    <row r="186" spans="1:28" x14ac:dyDescent="0.3">
      <c r="A186" s="39">
        <v>263.07430555555766</v>
      </c>
      <c r="B186">
        <v>5.8</v>
      </c>
      <c r="C186">
        <v>7.85</v>
      </c>
      <c r="D186" s="39"/>
      <c r="E186" s="39"/>
      <c r="F186" s="39"/>
      <c r="G186" s="39">
        <v>263</v>
      </c>
      <c r="H186" s="40">
        <f t="shared" si="52"/>
        <v>5.7999999999999996E-2</v>
      </c>
      <c r="I186" s="41">
        <f t="shared" si="53"/>
        <v>7.85</v>
      </c>
      <c r="J186" s="39">
        <f t="shared" si="75"/>
        <v>654.10756841992793</v>
      </c>
      <c r="K186">
        <v>5.1999999999999998E-2</v>
      </c>
      <c r="L186">
        <v>7.91</v>
      </c>
      <c r="M186" s="29">
        <f t="shared" si="55"/>
        <v>4.6721969172851992E-2</v>
      </c>
      <c r="N186" s="54">
        <v>5.8000000000000003E-2</v>
      </c>
      <c r="O186" s="54">
        <v>7.85</v>
      </c>
      <c r="P186" s="55">
        <f t="shared" si="56"/>
        <v>8.0241256593890995</v>
      </c>
      <c r="Q186" s="55">
        <f t="shared" si="57"/>
        <v>7.961163891385584</v>
      </c>
      <c r="R186" s="41">
        <f t="shared" si="58"/>
        <v>7.9667675026045863</v>
      </c>
      <c r="S186" s="30">
        <f t="shared" si="59"/>
        <v>-6.2257565202565026E-3</v>
      </c>
      <c r="T186" s="30">
        <f t="shared" si="60"/>
        <v>4.0496212652595488E-2</v>
      </c>
      <c r="U186" s="30">
        <f t="shared" si="61"/>
        <v>-3.9701787365663029E-10</v>
      </c>
      <c r="V186" s="30">
        <f t="shared" si="62"/>
        <v>-5.0112591374240163E-19</v>
      </c>
      <c r="W186" s="30">
        <f t="shared" si="63"/>
        <v>1.093543613619973E-8</v>
      </c>
      <c r="X186" s="30">
        <f t="shared" si="64"/>
        <v>-5.7066741738946965E-3</v>
      </c>
      <c r="Y186" s="30">
        <f t="shared" si="65"/>
        <v>4.1015294998957293E-2</v>
      </c>
      <c r="Z186" s="30">
        <f t="shared" si="66"/>
        <v>-3.9634916605663786E-10</v>
      </c>
      <c r="AA186" s="30">
        <f t="shared" si="67"/>
        <v>-5.0112591374240163E-19</v>
      </c>
      <c r="AB186" s="30">
        <f t="shared" si="68"/>
        <v>1.0795244856401775E-8</v>
      </c>
    </row>
    <row r="187" spans="1:28" x14ac:dyDescent="0.3">
      <c r="A187" s="39">
        <v>264.06111111111386</v>
      </c>
      <c r="B187">
        <v>5.3</v>
      </c>
      <c r="C187">
        <v>7.85</v>
      </c>
      <c r="D187" s="39"/>
      <c r="E187" s="39"/>
      <c r="F187" s="39"/>
      <c r="G187" s="39">
        <v>264</v>
      </c>
      <c r="H187" s="40">
        <f t="shared" si="52"/>
        <v>5.2999999999999999E-2</v>
      </c>
      <c r="I187" s="41">
        <f t="shared" si="53"/>
        <v>7.85</v>
      </c>
      <c r="J187" s="39">
        <f t="shared" si="75"/>
        <v>653.0297952526048</v>
      </c>
      <c r="K187">
        <v>5.6000000000000001E-2</v>
      </c>
      <c r="L187">
        <v>7.93</v>
      </c>
      <c r="M187" s="29">
        <f t="shared" si="55"/>
        <v>4.6644985375186063E-2</v>
      </c>
      <c r="N187" s="54">
        <v>5.2999999999999999E-2</v>
      </c>
      <c r="O187" s="54">
        <v>7.85</v>
      </c>
      <c r="P187" s="55">
        <f t="shared" si="56"/>
        <v>8.0583183824835967</v>
      </c>
      <c r="Q187" s="55">
        <f t="shared" si="57"/>
        <v>7.9922740421909628</v>
      </c>
      <c r="R187" s="41">
        <f t="shared" si="58"/>
        <v>7.997896808510113</v>
      </c>
      <c r="S187" s="30">
        <f t="shared" si="59"/>
        <v>-6.4854734069338688E-3</v>
      </c>
      <c r="T187" s="30">
        <f t="shared" si="60"/>
        <v>4.0159511968252196E-2</v>
      </c>
      <c r="U187" s="30">
        <f t="shared" si="61"/>
        <v>-3.6381818264614406E-10</v>
      </c>
      <c r="V187" s="30">
        <f t="shared" si="62"/>
        <v>-4.5792540393702213E-19</v>
      </c>
      <c r="W187" s="30">
        <f t="shared" si="63"/>
        <v>1.0179488540654613E-8</v>
      </c>
      <c r="X187" s="30">
        <f t="shared" si="64"/>
        <v>-5.9699111223847183E-3</v>
      </c>
      <c r="Y187" s="30">
        <f t="shared" si="65"/>
        <v>4.0675074252801341E-2</v>
      </c>
      <c r="Z187" s="30">
        <f t="shared" si="66"/>
        <v>-3.6315400976420375E-10</v>
      </c>
      <c r="AA187" s="30">
        <f t="shared" si="67"/>
        <v>-4.5792540393702213E-19</v>
      </c>
      <c r="AB187" s="30">
        <f t="shared" si="68"/>
        <v>1.0048545225708052E-8</v>
      </c>
    </row>
    <row r="188" spans="1:28" x14ac:dyDescent="0.3">
      <c r="A188" s="39">
        <v>265.0534722222219</v>
      </c>
      <c r="B188">
        <v>4.9000000000000004</v>
      </c>
      <c r="C188">
        <v>7.94</v>
      </c>
      <c r="D188" s="39">
        <v>112.3</v>
      </c>
      <c r="E188" s="39"/>
      <c r="F188" s="39"/>
      <c r="G188" s="39">
        <v>265</v>
      </c>
      <c r="H188" s="40">
        <f t="shared" si="52"/>
        <v>4.9000000000000002E-2</v>
      </c>
      <c r="I188" s="41">
        <f t="shared" si="53"/>
        <v>7.94</v>
      </c>
      <c r="J188" s="39">
        <f t="shared" si="75"/>
        <v>651.95202208528167</v>
      </c>
      <c r="K188">
        <v>5.3999999999999999E-2</v>
      </c>
      <c r="L188">
        <v>7.94</v>
      </c>
      <c r="M188" s="29">
        <f t="shared" si="55"/>
        <v>4.656800157752012E-2</v>
      </c>
      <c r="N188" s="54">
        <v>4.9000000000000002E-2</v>
      </c>
      <c r="O188" s="54">
        <v>7.94</v>
      </c>
      <c r="P188" s="55">
        <f t="shared" si="56"/>
        <v>8.0877832224016579</v>
      </c>
      <c r="Q188" s="55">
        <f t="shared" si="57"/>
        <v>8.019149773893373</v>
      </c>
      <c r="R188" s="41">
        <f t="shared" si="58"/>
        <v>8.024768950171838</v>
      </c>
      <c r="S188" s="30">
        <f t="shared" si="59"/>
        <v>-6.6972718959962454E-3</v>
      </c>
      <c r="T188" s="30">
        <f t="shared" si="60"/>
        <v>3.9870729681523873E-2</v>
      </c>
      <c r="U188" s="30">
        <f t="shared" si="61"/>
        <v>-3.3726361501607559E-10</v>
      </c>
      <c r="V188" s="30">
        <f t="shared" si="62"/>
        <v>-4.2336499609271863E-19</v>
      </c>
      <c r="W188" s="30">
        <f t="shared" si="63"/>
        <v>9.5686402343320608E-9</v>
      </c>
      <c r="X188" s="30">
        <f t="shared" si="64"/>
        <v>-6.1866837041549992E-3</v>
      </c>
      <c r="Y188" s="30">
        <f t="shared" si="65"/>
        <v>4.0381317873365123E-2</v>
      </c>
      <c r="Z188" s="30">
        <f t="shared" si="66"/>
        <v>-3.366058500068363E-10</v>
      </c>
      <c r="AA188" s="30">
        <f t="shared" si="67"/>
        <v>-4.2336499609271863E-19</v>
      </c>
      <c r="AB188" s="30">
        <f t="shared" si="68"/>
        <v>9.4456326152266392E-9</v>
      </c>
    </row>
    <row r="189" spans="1:28" x14ac:dyDescent="0.3">
      <c r="A189" s="39">
        <v>266.05069444444234</v>
      </c>
      <c r="B189">
        <v>4.9000000000000004</v>
      </c>
      <c r="C189">
        <v>7.92</v>
      </c>
      <c r="D189" s="39"/>
      <c r="E189" s="39">
        <v>673.48105356840131</v>
      </c>
      <c r="F189" s="39">
        <v>628.26744426751588</v>
      </c>
      <c r="G189" s="39">
        <v>266</v>
      </c>
      <c r="H189" s="40">
        <f t="shared" si="52"/>
        <v>4.9000000000000002E-2</v>
      </c>
      <c r="I189" s="41">
        <f t="shared" si="53"/>
        <v>7.92</v>
      </c>
      <c r="J189" s="42">
        <f>AVERAGE(E189:F189)</f>
        <v>650.87424891795854</v>
      </c>
      <c r="K189">
        <v>0.05</v>
      </c>
      <c r="L189">
        <v>7.94</v>
      </c>
      <c r="M189" s="29">
        <f t="shared" si="55"/>
        <v>4.6491017779854184E-2</v>
      </c>
      <c r="N189" s="54">
        <v>4.9000000000000002E-2</v>
      </c>
      <c r="O189" s="54">
        <v>7.92</v>
      </c>
      <c r="P189" s="55">
        <f t="shared" si="56"/>
        <v>8.0871507650928667</v>
      </c>
      <c r="Q189" s="55">
        <f t="shared" si="57"/>
        <v>8.0184467547724072</v>
      </c>
      <c r="R189" s="41">
        <f t="shared" si="58"/>
        <v>8.0240880701944004</v>
      </c>
      <c r="S189" s="30">
        <f t="shared" si="59"/>
        <v>-6.6928397701529222E-3</v>
      </c>
      <c r="T189" s="30">
        <f t="shared" si="60"/>
        <v>3.9798178009701264E-2</v>
      </c>
      <c r="U189" s="30">
        <f t="shared" si="61"/>
        <v>-3.372579053319449E-10</v>
      </c>
      <c r="V189" s="30">
        <f t="shared" si="62"/>
        <v>-4.2336499609271863E-19</v>
      </c>
      <c r="W189" s="30">
        <f t="shared" si="63"/>
        <v>9.5841421228404194E-9</v>
      </c>
      <c r="X189" s="30">
        <f t="shared" si="64"/>
        <v>-6.1811367757451845E-3</v>
      </c>
      <c r="Y189" s="30">
        <f t="shared" si="65"/>
        <v>4.0309881004108997E-2</v>
      </c>
      <c r="Z189" s="30">
        <f t="shared" si="66"/>
        <v>-3.365987041787991E-10</v>
      </c>
      <c r="AA189" s="30">
        <f t="shared" si="67"/>
        <v>-4.2336499609271863E-19</v>
      </c>
      <c r="AB189" s="30">
        <f t="shared" si="68"/>
        <v>9.4604529422253224E-9</v>
      </c>
    </row>
    <row r="190" spans="1:28" x14ac:dyDescent="0.3">
      <c r="A190" s="39">
        <v>267.04722222222335</v>
      </c>
      <c r="B190">
        <v>3.8</v>
      </c>
      <c r="C190">
        <v>7.99</v>
      </c>
      <c r="D190" s="39">
        <v>121.69999999999999</v>
      </c>
      <c r="E190" s="39"/>
      <c r="F190" s="39"/>
      <c r="G190" s="39">
        <v>267</v>
      </c>
      <c r="H190" s="40">
        <f t="shared" si="52"/>
        <v>3.7999999999999999E-2</v>
      </c>
      <c r="I190" s="41">
        <f t="shared" si="53"/>
        <v>7.99</v>
      </c>
      <c r="J190" s="39">
        <f>$J$189+($J$203-$J$189)*(G190-$G$189)/($G$203-$G$189)</f>
        <v>650.62387491617346</v>
      </c>
      <c r="K190">
        <v>3.7999999999999999E-2</v>
      </c>
      <c r="L190">
        <v>8.06</v>
      </c>
      <c r="M190" s="29">
        <f t="shared" si="55"/>
        <v>4.6473133922583822E-2</v>
      </c>
      <c r="N190" s="54">
        <v>3.7999999999999999E-2</v>
      </c>
      <c r="O190" s="54">
        <v>7.99</v>
      </c>
      <c r="P190" s="55">
        <f t="shared" si="56"/>
        <v>8.1830397847589591</v>
      </c>
      <c r="Q190" s="55">
        <f t="shared" si="57"/>
        <v>8.1067799868863926</v>
      </c>
      <c r="R190" s="41">
        <f t="shared" si="58"/>
        <v>8.1122255470835718</v>
      </c>
      <c r="S190" s="30">
        <f t="shared" si="59"/>
        <v>-7.3103979467276986E-3</v>
      </c>
      <c r="T190" s="30">
        <f t="shared" si="60"/>
        <v>3.9162735975856122E-2</v>
      </c>
      <c r="U190" s="30">
        <f t="shared" si="61"/>
        <v>-2.6427807779476773E-10</v>
      </c>
      <c r="V190" s="30">
        <f t="shared" si="62"/>
        <v>-3.2832387452088377E-19</v>
      </c>
      <c r="W190" s="30">
        <f t="shared" si="63"/>
        <v>7.8202387670296064E-9</v>
      </c>
      <c r="X190" s="30">
        <f t="shared" si="64"/>
        <v>-6.8281068227856959E-3</v>
      </c>
      <c r="Y190" s="30">
        <f t="shared" si="65"/>
        <v>3.9645027099798127E-2</v>
      </c>
      <c r="Z190" s="30">
        <f t="shared" si="66"/>
        <v>-2.6365676647056387E-10</v>
      </c>
      <c r="AA190" s="30">
        <f t="shared" si="67"/>
        <v>-3.2832387452088377E-19</v>
      </c>
      <c r="AB190" s="30">
        <f t="shared" si="68"/>
        <v>7.7227940429957014E-9</v>
      </c>
    </row>
    <row r="191" spans="1:28" x14ac:dyDescent="0.3">
      <c r="A191" s="39">
        <v>268.05902777778101</v>
      </c>
      <c r="B191">
        <v>4.2</v>
      </c>
      <c r="C191">
        <v>7.92</v>
      </c>
      <c r="D191" s="39"/>
      <c r="E191" s="39"/>
      <c r="F191" s="39"/>
      <c r="G191" s="39">
        <v>268</v>
      </c>
      <c r="H191" s="40">
        <f t="shared" si="52"/>
        <v>4.2000000000000003E-2</v>
      </c>
      <c r="I191" s="41">
        <f t="shared" si="53"/>
        <v>7.92</v>
      </c>
      <c r="J191" s="39">
        <f t="shared" ref="J191:J202" si="76">$J$189+($J$203-$J$189)*(G191-$G$189)/($G$203-$G$189)</f>
        <v>650.37350091438827</v>
      </c>
      <c r="K191">
        <v>4.1000000000000002E-2</v>
      </c>
      <c r="L191">
        <v>8.0299999999999994</v>
      </c>
      <c r="M191" s="29">
        <f t="shared" si="55"/>
        <v>4.6455250065313446E-2</v>
      </c>
      <c r="N191" s="54">
        <v>4.2000000000000003E-2</v>
      </c>
      <c r="O191" s="54">
        <v>7.92</v>
      </c>
      <c r="P191" s="55">
        <f t="shared" si="56"/>
        <v>8.1453697947144192</v>
      </c>
      <c r="Q191" s="55">
        <f t="shared" si="57"/>
        <v>8.0719445291645098</v>
      </c>
      <c r="R191" s="41">
        <f t="shared" si="58"/>
        <v>8.0774931656280504</v>
      </c>
      <c r="S191" s="30">
        <f t="shared" si="59"/>
        <v>-7.0805460117509041E-3</v>
      </c>
      <c r="T191" s="30">
        <f t="shared" si="60"/>
        <v>3.937470405356254E-2</v>
      </c>
      <c r="U191" s="30">
        <f t="shared" si="61"/>
        <v>-2.9080938808123052E-10</v>
      </c>
      <c r="V191" s="30">
        <f t="shared" si="62"/>
        <v>-3.6288428236518742E-19</v>
      </c>
      <c r="W191" s="30">
        <f t="shared" si="63"/>
        <v>8.4733563429060505E-9</v>
      </c>
      <c r="X191" s="30">
        <f t="shared" si="64"/>
        <v>-6.5847785192852419E-3</v>
      </c>
      <c r="Y191" s="30">
        <f t="shared" si="65"/>
        <v>3.9870471546028206E-2</v>
      </c>
      <c r="Z191" s="30">
        <f t="shared" si="66"/>
        <v>-2.9017071583131757E-10</v>
      </c>
      <c r="AA191" s="30">
        <f t="shared" si="67"/>
        <v>-3.6288428236518742E-19</v>
      </c>
      <c r="AB191" s="30">
        <f t="shared" si="68"/>
        <v>8.3657876066042501E-9</v>
      </c>
    </row>
    <row r="192" spans="1:28" x14ac:dyDescent="0.3">
      <c r="A192" s="39">
        <v>269.06111111111386</v>
      </c>
      <c r="B192">
        <v>4.0999999999999996</v>
      </c>
      <c r="C192">
        <v>7.86</v>
      </c>
      <c r="D192" s="39"/>
      <c r="E192" s="39"/>
      <c r="F192" s="39"/>
      <c r="G192" s="39">
        <v>269</v>
      </c>
      <c r="H192" s="40">
        <f t="shared" si="52"/>
        <v>4.0999999999999995E-2</v>
      </c>
      <c r="I192" s="41">
        <f t="shared" si="53"/>
        <v>7.86</v>
      </c>
      <c r="J192" s="39">
        <f t="shared" si="76"/>
        <v>650.1231269126032</v>
      </c>
      <c r="K192">
        <v>5.0999999999999997E-2</v>
      </c>
      <c r="L192">
        <v>7.91</v>
      </c>
      <c r="M192" s="29">
        <f t="shared" si="55"/>
        <v>4.6437366208043084E-2</v>
      </c>
      <c r="N192" s="54">
        <v>4.1000000000000002E-2</v>
      </c>
      <c r="O192" s="54">
        <v>7.86</v>
      </c>
      <c r="P192" s="55">
        <f t="shared" si="56"/>
        <v>8.154294447209276</v>
      </c>
      <c r="Q192" s="55">
        <f t="shared" si="57"/>
        <v>8.0801489445447761</v>
      </c>
      <c r="R192" s="41">
        <f t="shared" si="58"/>
        <v>8.0856812718525344</v>
      </c>
      <c r="S192" s="30">
        <f t="shared" si="59"/>
        <v>-7.1364513901687526E-3</v>
      </c>
      <c r="T192" s="30">
        <f t="shared" si="60"/>
        <v>3.930091481787433E-2</v>
      </c>
      <c r="U192" s="30">
        <f t="shared" si="61"/>
        <v>-2.8417455392525145E-10</v>
      </c>
      <c r="V192" s="30">
        <f t="shared" si="62"/>
        <v>-3.5424418040411152E-19</v>
      </c>
      <c r="W192" s="30">
        <f t="shared" si="63"/>
        <v>8.3147856039908932E-9</v>
      </c>
      <c r="X192" s="30">
        <f t="shared" si="64"/>
        <v>-6.6434408048640205E-3</v>
      </c>
      <c r="Y192" s="30">
        <f t="shared" si="65"/>
        <v>3.979392540317906E-2</v>
      </c>
      <c r="Z192" s="30">
        <f t="shared" si="66"/>
        <v>-2.8353943325975266E-10</v>
      </c>
      <c r="AA192" s="30">
        <f t="shared" si="67"/>
        <v>-3.5424418040411152E-19</v>
      </c>
      <c r="AB192" s="30">
        <f t="shared" si="68"/>
        <v>8.209538202239271E-9</v>
      </c>
    </row>
    <row r="193" spans="1:28" x14ac:dyDescent="0.3">
      <c r="A193" s="39">
        <v>270.06180555555329</v>
      </c>
      <c r="B193">
        <v>4.2</v>
      </c>
      <c r="C193">
        <v>7.87</v>
      </c>
      <c r="D193" s="39"/>
      <c r="E193" s="39"/>
      <c r="F193" s="39"/>
      <c r="G193" s="39">
        <v>270</v>
      </c>
      <c r="H193" s="40">
        <f t="shared" si="52"/>
        <v>4.2000000000000003E-2</v>
      </c>
      <c r="I193" s="41">
        <f t="shared" si="53"/>
        <v>7.87</v>
      </c>
      <c r="J193" s="39">
        <f t="shared" si="76"/>
        <v>649.87275291081812</v>
      </c>
      <c r="K193">
        <v>5.8999999999999997E-2</v>
      </c>
      <c r="L193">
        <v>7.92</v>
      </c>
      <c r="M193" s="29">
        <f t="shared" si="55"/>
        <v>4.6419482350772721E-2</v>
      </c>
      <c r="N193" s="54">
        <v>4.2000000000000003E-2</v>
      </c>
      <c r="O193" s="54">
        <v>7.87</v>
      </c>
      <c r="P193" s="55">
        <f t="shared" si="56"/>
        <v>8.1450795552883086</v>
      </c>
      <c r="Q193" s="55">
        <f t="shared" si="57"/>
        <v>8.0716153905422292</v>
      </c>
      <c r="R193" s="41">
        <f t="shared" si="58"/>
        <v>8.0771746247962852</v>
      </c>
      <c r="S193" s="30">
        <f t="shared" si="59"/>
        <v>-7.0787125430350649E-3</v>
      </c>
      <c r="T193" s="30">
        <f t="shared" si="60"/>
        <v>3.9340769807737659E-2</v>
      </c>
      <c r="U193" s="30">
        <f t="shared" si="61"/>
        <v>-2.9080702611597928E-10</v>
      </c>
      <c r="V193" s="30">
        <f t="shared" si="62"/>
        <v>-3.6288428236518742E-19</v>
      </c>
      <c r="W193" s="30">
        <f t="shared" si="63"/>
        <v>8.4797804768308696E-9</v>
      </c>
      <c r="X193" s="30">
        <f t="shared" si="64"/>
        <v>-6.5824075134096388E-3</v>
      </c>
      <c r="Y193" s="30">
        <f t="shared" si="65"/>
        <v>3.9837074837363082E-2</v>
      </c>
      <c r="Z193" s="30">
        <f t="shared" si="66"/>
        <v>-2.9016766138406131E-10</v>
      </c>
      <c r="AA193" s="30">
        <f t="shared" si="67"/>
        <v>-3.6288428236518742E-19</v>
      </c>
      <c r="AB193" s="30">
        <f t="shared" si="68"/>
        <v>8.3719258896841479E-9</v>
      </c>
    </row>
    <row r="194" spans="1:28" x14ac:dyDescent="0.3">
      <c r="A194" s="39">
        <v>271.05902777778101</v>
      </c>
      <c r="B194">
        <v>3.9</v>
      </c>
      <c r="C194">
        <v>7.97</v>
      </c>
      <c r="D194" s="39"/>
      <c r="E194" s="39"/>
      <c r="F194" s="39"/>
      <c r="G194" s="39">
        <v>271</v>
      </c>
      <c r="H194" s="40">
        <f t="shared" si="52"/>
        <v>3.9E-2</v>
      </c>
      <c r="I194" s="41">
        <f t="shared" si="53"/>
        <v>7.97</v>
      </c>
      <c r="J194" s="39">
        <f t="shared" si="76"/>
        <v>649.62237890903305</v>
      </c>
      <c r="K194">
        <v>5.7000000000000002E-2</v>
      </c>
      <c r="L194">
        <v>7.92</v>
      </c>
      <c r="M194" s="29">
        <f t="shared" si="55"/>
        <v>4.6401598493502359E-2</v>
      </c>
      <c r="N194" s="54">
        <v>3.9E-2</v>
      </c>
      <c r="O194" s="54">
        <v>7.97</v>
      </c>
      <c r="P194" s="55">
        <f t="shared" si="56"/>
        <v>8.1727602963865493</v>
      </c>
      <c r="Q194" s="55">
        <f t="shared" si="57"/>
        <v>8.0971448474238503</v>
      </c>
      <c r="R194" s="41">
        <f t="shared" si="58"/>
        <v>8.1026390016708056</v>
      </c>
      <c r="S194" s="30">
        <f t="shared" si="59"/>
        <v>-7.2492533419307795E-3</v>
      </c>
      <c r="T194" s="30">
        <f t="shared" si="60"/>
        <v>3.915234515157158E-2</v>
      </c>
      <c r="U194" s="30">
        <f t="shared" si="61"/>
        <v>-2.7090616251971276E-10</v>
      </c>
      <c r="V194" s="30">
        <f t="shared" si="62"/>
        <v>-3.3696397648195967E-19</v>
      </c>
      <c r="W194" s="30">
        <f t="shared" si="63"/>
        <v>7.9956753595276111E-9</v>
      </c>
      <c r="X194" s="30">
        <f t="shared" si="64"/>
        <v>-6.7622993537789534E-3</v>
      </c>
      <c r="Y194" s="30">
        <f t="shared" si="65"/>
        <v>3.9639299139723402E-2</v>
      </c>
      <c r="Z194" s="30">
        <f t="shared" si="66"/>
        <v>-2.7027884426278101E-10</v>
      </c>
      <c r="AA194" s="30">
        <f t="shared" si="67"/>
        <v>-3.3696397648195967E-19</v>
      </c>
      <c r="AB194" s="30">
        <f t="shared" si="68"/>
        <v>7.895161139221709E-9</v>
      </c>
    </row>
    <row r="195" spans="1:28" x14ac:dyDescent="0.3">
      <c r="A195" s="39">
        <v>272.05555555555475</v>
      </c>
      <c r="B195">
        <v>3.7</v>
      </c>
      <c r="C195">
        <v>7.93</v>
      </c>
      <c r="D195" s="39">
        <v>69.099999999999994</v>
      </c>
      <c r="E195" s="39"/>
      <c r="F195" s="39"/>
      <c r="G195" s="39">
        <v>272</v>
      </c>
      <c r="H195" s="40">
        <f t="shared" si="52"/>
        <v>3.7000000000000005E-2</v>
      </c>
      <c r="I195" s="41">
        <f t="shared" si="53"/>
        <v>7.93</v>
      </c>
      <c r="J195" s="39">
        <f t="shared" si="76"/>
        <v>649.37200490724786</v>
      </c>
      <c r="K195">
        <v>4.4999999999999998E-2</v>
      </c>
      <c r="L195">
        <v>7.93</v>
      </c>
      <c r="M195" s="29">
        <f t="shared" si="55"/>
        <v>4.638371463623199E-2</v>
      </c>
      <c r="N195" s="54">
        <v>3.6999999999999998E-2</v>
      </c>
      <c r="O195" s="54">
        <v>7.93</v>
      </c>
      <c r="P195" s="55">
        <f t="shared" si="56"/>
        <v>8.1922586681480922</v>
      </c>
      <c r="Q195" s="55">
        <f t="shared" si="57"/>
        <v>8.1151523592209784</v>
      </c>
      <c r="R195" s="41">
        <f t="shared" si="58"/>
        <v>8.1205952303903732</v>
      </c>
      <c r="S195" s="30">
        <f t="shared" si="59"/>
        <v>-7.3642474677289068E-3</v>
      </c>
      <c r="T195" s="30">
        <f t="shared" si="60"/>
        <v>3.9019467168503082E-2</v>
      </c>
      <c r="U195" s="30">
        <f t="shared" si="61"/>
        <v>-2.5764059518139333E-10</v>
      </c>
      <c r="V195" s="30">
        <f t="shared" si="62"/>
        <v>-3.1968377255980787E-19</v>
      </c>
      <c r="W195" s="30">
        <f t="shared" si="63"/>
        <v>7.6709233076551314E-9</v>
      </c>
      <c r="X195" s="30">
        <f t="shared" si="64"/>
        <v>-6.8843771475088278E-3</v>
      </c>
      <c r="Y195" s="30">
        <f t="shared" si="65"/>
        <v>3.9499337488723162E-2</v>
      </c>
      <c r="Z195" s="30">
        <f t="shared" si="66"/>
        <v>-2.5702240245649899E-10</v>
      </c>
      <c r="AA195" s="30">
        <f t="shared" si="67"/>
        <v>-3.1968377255980787E-19</v>
      </c>
      <c r="AB195" s="30">
        <f t="shared" si="68"/>
        <v>7.5753860455895605E-9</v>
      </c>
    </row>
    <row r="196" spans="1:28" x14ac:dyDescent="0.3">
      <c r="A196" s="39">
        <v>273.05416666666861</v>
      </c>
      <c r="B196">
        <v>4</v>
      </c>
      <c r="C196">
        <v>7.95</v>
      </c>
      <c r="D196" s="39"/>
      <c r="E196" s="39"/>
      <c r="F196" s="39"/>
      <c r="G196" s="39">
        <v>273</v>
      </c>
      <c r="H196" s="40">
        <f t="shared" si="52"/>
        <v>0.04</v>
      </c>
      <c r="I196" s="41">
        <f t="shared" si="53"/>
        <v>7.95</v>
      </c>
      <c r="J196" s="39">
        <f t="shared" si="76"/>
        <v>649.12163090546278</v>
      </c>
      <c r="K196">
        <v>3.7999999999999999E-2</v>
      </c>
      <c r="L196">
        <v>8.01</v>
      </c>
      <c r="M196" s="29">
        <f t="shared" si="55"/>
        <v>4.6365830778961628E-2</v>
      </c>
      <c r="N196" s="54">
        <v>0.04</v>
      </c>
      <c r="O196" s="54">
        <v>7.95</v>
      </c>
      <c r="P196" s="55">
        <f t="shared" si="56"/>
        <v>8.1629877099875063</v>
      </c>
      <c r="Q196" s="55">
        <f t="shared" si="57"/>
        <v>8.0880511802764712</v>
      </c>
      <c r="R196" s="41">
        <f t="shared" si="58"/>
        <v>8.0935813610864802</v>
      </c>
      <c r="S196" s="30">
        <f t="shared" si="59"/>
        <v>-7.1900342420189245E-3</v>
      </c>
      <c r="T196" s="30">
        <f t="shared" si="60"/>
        <v>3.9175796536942704E-2</v>
      </c>
      <c r="U196" s="30">
        <f t="shared" si="61"/>
        <v>-2.7753672777546273E-10</v>
      </c>
      <c r="V196" s="30">
        <f t="shared" si="62"/>
        <v>-3.4560407844303562E-19</v>
      </c>
      <c r="W196" s="30">
        <f t="shared" si="63"/>
        <v>8.1648614529359952E-9</v>
      </c>
      <c r="X196" s="30">
        <f t="shared" si="64"/>
        <v>-6.699148194911137E-3</v>
      </c>
      <c r="Y196" s="30">
        <f t="shared" si="65"/>
        <v>3.966668258405049E-2</v>
      </c>
      <c r="Z196" s="30">
        <f t="shared" si="66"/>
        <v>-2.7690434404534374E-10</v>
      </c>
      <c r="AA196" s="30">
        <f t="shared" si="67"/>
        <v>-3.4560407844303562E-19</v>
      </c>
      <c r="AB196" s="30">
        <f t="shared" si="68"/>
        <v>8.0615516143427301E-9</v>
      </c>
    </row>
    <row r="197" spans="1:28" x14ac:dyDescent="0.3">
      <c r="A197" s="39">
        <v>274.0444444444438</v>
      </c>
      <c r="B197">
        <v>4.2</v>
      </c>
      <c r="C197">
        <v>7.92</v>
      </c>
      <c r="D197" s="39"/>
      <c r="E197" s="39"/>
      <c r="F197" s="39"/>
      <c r="G197" s="39">
        <v>274</v>
      </c>
      <c r="H197" s="40">
        <f t="shared" si="52"/>
        <v>4.2000000000000003E-2</v>
      </c>
      <c r="I197" s="41">
        <f t="shared" si="53"/>
        <v>7.92</v>
      </c>
      <c r="J197" s="39">
        <f t="shared" si="76"/>
        <v>648.8712569036777</v>
      </c>
      <c r="K197">
        <v>3.3000000000000002E-2</v>
      </c>
      <c r="L197">
        <v>8.1</v>
      </c>
      <c r="M197" s="29">
        <f t="shared" si="55"/>
        <v>4.6347946921691266E-2</v>
      </c>
      <c r="N197" s="54">
        <v>4.2000000000000003E-2</v>
      </c>
      <c r="O197" s="54">
        <v>7.92</v>
      </c>
      <c r="P197" s="55">
        <f t="shared" si="56"/>
        <v>8.1444983395388437</v>
      </c>
      <c r="Q197" s="55">
        <f t="shared" si="57"/>
        <v>8.0709562665290484</v>
      </c>
      <c r="R197" s="41">
        <f t="shared" si="58"/>
        <v>8.0765367779627404</v>
      </c>
      <c r="S197" s="30">
        <f t="shared" si="59"/>
        <v>-7.0750380284559109E-3</v>
      </c>
      <c r="T197" s="30">
        <f t="shared" si="60"/>
        <v>3.9272908893235356E-2</v>
      </c>
      <c r="U197" s="30">
        <f t="shared" si="61"/>
        <v>-2.9080229242422001E-10</v>
      </c>
      <c r="V197" s="30">
        <f t="shared" si="62"/>
        <v>-3.6288428236518742E-19</v>
      </c>
      <c r="W197" s="30">
        <f t="shared" si="63"/>
        <v>8.4926599184835703E-9</v>
      </c>
      <c r="X197" s="30">
        <f t="shared" si="64"/>
        <v>-6.5776552977906957E-3</v>
      </c>
      <c r="Y197" s="30">
        <f t="shared" si="65"/>
        <v>3.9770291623900569E-2</v>
      </c>
      <c r="Z197" s="30">
        <f t="shared" si="66"/>
        <v>-2.9016153934442064E-10</v>
      </c>
      <c r="AA197" s="30">
        <f t="shared" si="67"/>
        <v>-3.6288428236518742E-19</v>
      </c>
      <c r="AB197" s="30">
        <f t="shared" si="68"/>
        <v>8.3842307426980457E-9</v>
      </c>
    </row>
    <row r="198" spans="1:28" x14ac:dyDescent="0.3">
      <c r="A198" s="39">
        <v>275.03125</v>
      </c>
      <c r="B198">
        <v>4.7</v>
      </c>
      <c r="C198">
        <v>7.88</v>
      </c>
      <c r="D198" s="39"/>
      <c r="E198" s="39"/>
      <c r="F198" s="39"/>
      <c r="G198" s="39">
        <v>275</v>
      </c>
      <c r="H198" s="40">
        <f t="shared" ref="H198:H261" si="77">B198/100</f>
        <v>4.7E-2</v>
      </c>
      <c r="I198" s="41">
        <f t="shared" ref="I198:I261" si="78">C198</f>
        <v>7.88</v>
      </c>
      <c r="J198" s="39">
        <f t="shared" si="76"/>
        <v>648.62088290189251</v>
      </c>
      <c r="K198">
        <v>2.8000000000000001E-2</v>
      </c>
      <c r="L198">
        <v>8.1199999999999992</v>
      </c>
      <c r="M198" s="29">
        <f t="shared" ref="M198:M261" si="79">J198/1000/14</f>
        <v>4.633006306442089E-2</v>
      </c>
      <c r="N198" s="54">
        <v>4.7E-2</v>
      </c>
      <c r="O198" s="54">
        <v>7.88</v>
      </c>
      <c r="P198" s="55">
        <f t="shared" ref="P198:P261" si="80">-LOG10(($AL$15*N198+(($AL$15*N198)^2-4*M198*(-$AL$15*N198*10^(-8.89)))^0.5)/(2*M198))</f>
        <v>8.1017304890369886</v>
      </c>
      <c r="Q198" s="55">
        <f t="shared" ref="Q198:Q261" si="81">-LOG10(W198)</f>
        <v>8.0315681326120565</v>
      </c>
      <c r="R198" s="41">
        <f t="shared" ref="R198:R261" si="82">-LOG(AB198)</f>
        <v>8.0372352060898358</v>
      </c>
      <c r="S198" s="30">
        <f t="shared" ref="S198:S261" si="83">$AG$10*(1/($AF$4/10^(-P198)+1)-1/($AF$4/10^(-$AE$16)+1))</f>
        <v>-6.7937599285747378E-3</v>
      </c>
      <c r="T198" s="30">
        <f t="shared" ref="T198:T261" si="84">M198+S198</f>
        <v>3.9536303135846149E-2</v>
      </c>
      <c r="U198" s="30">
        <f t="shared" ref="U198:U261" si="85">S198*10^(-8.89)-$AL$15*N198</f>
        <v>-3.2397420721146239E-10</v>
      </c>
      <c r="V198" s="30">
        <f t="shared" ref="V198:V261" si="86">-$AL$15*N198*10^(-8.89)</f>
        <v>-4.0608479217056683E-19</v>
      </c>
      <c r="W198" s="30">
        <f t="shared" ref="W198:W261" si="87">(-U198+(U198*U198-4*T198*V198)^0.5)/(2*T198)</f>
        <v>9.2989062101248455E-9</v>
      </c>
      <c r="X198" s="30">
        <f t="shared" ref="X198:X261" si="88">$AG$10*(1/($AF$4/10^(-Q198)+1)-1/($AF$4/10^(-$AE$16)+1))</f>
        <v>-6.2835867974701531E-3</v>
      </c>
      <c r="Y198" s="30">
        <f t="shared" ref="Y198:Y261" si="89">M198+X198</f>
        <v>4.0046476266950737E-2</v>
      </c>
      <c r="Z198" s="30">
        <f t="shared" ref="Z198:Z261" si="90">X198*10^(-8.89)-$AL$15*N198</f>
        <v>-3.2331697690403106E-10</v>
      </c>
      <c r="AA198" s="30">
        <f t="shared" ref="AA198:AA261" si="91">-$AL$15*N198*10^(-8.89)</f>
        <v>-4.0608479217056683E-19</v>
      </c>
      <c r="AB198" s="30">
        <f t="shared" ref="AB198:AB261" si="92">(-Z198+(Z198*Z198-4*Y198*AA198)^0.5)/(2*Y198)</f>
        <v>9.1783537870029608E-9</v>
      </c>
    </row>
    <row r="199" spans="1:28" x14ac:dyDescent="0.3">
      <c r="A199" s="39">
        <v>276.05000000000291</v>
      </c>
      <c r="B199">
        <v>4.5999999999999996</v>
      </c>
      <c r="C199">
        <v>7.87</v>
      </c>
      <c r="D199" s="39">
        <v>146.19999999999999</v>
      </c>
      <c r="E199" s="39"/>
      <c r="F199" s="39"/>
      <c r="G199" s="39">
        <v>276</v>
      </c>
      <c r="H199" s="40">
        <f t="shared" si="77"/>
        <v>4.5999999999999999E-2</v>
      </c>
      <c r="I199" s="41">
        <f t="shared" si="78"/>
        <v>7.87</v>
      </c>
      <c r="J199" s="39">
        <f t="shared" si="76"/>
        <v>648.37050890010744</v>
      </c>
      <c r="K199">
        <v>2.9000000000000001E-2</v>
      </c>
      <c r="L199">
        <v>8.11</v>
      </c>
      <c r="M199" s="29">
        <f t="shared" si="79"/>
        <v>4.6312179207150528E-2</v>
      </c>
      <c r="N199" s="54">
        <v>4.5999999999999999E-2</v>
      </c>
      <c r="O199" s="54">
        <v>7.87</v>
      </c>
      <c r="P199" s="55">
        <f t="shared" si="80"/>
        <v>8.1097683225869464</v>
      </c>
      <c r="Q199" s="55">
        <f t="shared" si="81"/>
        <v>8.0389230139816839</v>
      </c>
      <c r="R199" s="41">
        <f t="shared" si="82"/>
        <v>8.0445825175184495</v>
      </c>
      <c r="S199" s="30">
        <f t="shared" si="83"/>
        <v>-6.8482881788914695E-3</v>
      </c>
      <c r="T199" s="30">
        <f t="shared" si="84"/>
        <v>3.9463891028259056E-2</v>
      </c>
      <c r="U199" s="30">
        <f t="shared" si="85"/>
        <v>-3.1733759897082444E-10</v>
      </c>
      <c r="V199" s="30">
        <f t="shared" si="86"/>
        <v>-3.9744469020949088E-19</v>
      </c>
      <c r="W199" s="30">
        <f t="shared" si="87"/>
        <v>9.1427529781574028E-9</v>
      </c>
      <c r="X199" s="30">
        <f t="shared" si="88"/>
        <v>-6.3400213369516449E-3</v>
      </c>
      <c r="Y199" s="30">
        <f t="shared" si="89"/>
        <v>3.9972157870198879E-2</v>
      </c>
      <c r="Z199" s="30">
        <f t="shared" si="90"/>
        <v>-3.1668282443955495E-10</v>
      </c>
      <c r="AA199" s="30">
        <f t="shared" si="91"/>
        <v>-3.9744469020949088E-19</v>
      </c>
      <c r="AB199" s="30">
        <f t="shared" si="92"/>
        <v>9.0243822466172868E-9</v>
      </c>
    </row>
    <row r="200" spans="1:28" x14ac:dyDescent="0.3">
      <c r="A200" s="39">
        <v>277.05625000000146</v>
      </c>
      <c r="B200">
        <v>4.3</v>
      </c>
      <c r="C200">
        <v>7.92</v>
      </c>
      <c r="D200" s="39"/>
      <c r="E200" s="39"/>
      <c r="F200" s="39"/>
      <c r="G200" s="39">
        <v>277</v>
      </c>
      <c r="H200" s="40">
        <f t="shared" si="77"/>
        <v>4.2999999999999997E-2</v>
      </c>
      <c r="I200" s="41">
        <f t="shared" si="78"/>
        <v>7.92</v>
      </c>
      <c r="J200" s="39">
        <f t="shared" si="76"/>
        <v>648.12013489832236</v>
      </c>
      <c r="K200">
        <v>2.9000000000000001E-2</v>
      </c>
      <c r="L200">
        <v>8.09</v>
      </c>
      <c r="M200" s="29">
        <f t="shared" si="79"/>
        <v>4.6294295349880166E-2</v>
      </c>
      <c r="N200" s="54">
        <v>4.2999999999999997E-2</v>
      </c>
      <c r="O200" s="54">
        <v>7.92</v>
      </c>
      <c r="P200" s="55">
        <f t="shared" si="80"/>
        <v>8.135182265167705</v>
      </c>
      <c r="Q200" s="55">
        <f t="shared" si="81"/>
        <v>8.062277685118282</v>
      </c>
      <c r="R200" s="41">
        <f t="shared" si="82"/>
        <v>8.0678939248078212</v>
      </c>
      <c r="S200" s="30">
        <f t="shared" si="83"/>
        <v>-7.0156064460324824E-3</v>
      </c>
      <c r="T200" s="30">
        <f t="shared" si="84"/>
        <v>3.9278688903847683E-2</v>
      </c>
      <c r="U200" s="30">
        <f t="shared" si="85"/>
        <v>-2.9743258394946967E-10</v>
      </c>
      <c r="V200" s="30">
        <f t="shared" si="86"/>
        <v>-3.7152438432626327E-19</v>
      </c>
      <c r="W200" s="30">
        <f t="shared" si="87"/>
        <v>8.6640772305108882E-9</v>
      </c>
      <c r="X200" s="30">
        <f t="shared" si="88"/>
        <v>-6.5145712382858271E-3</v>
      </c>
      <c r="Y200" s="30">
        <f t="shared" si="89"/>
        <v>3.977972411159434E-2</v>
      </c>
      <c r="Z200" s="30">
        <f t="shared" si="90"/>
        <v>-2.9678712556770758E-10</v>
      </c>
      <c r="AA200" s="30">
        <f t="shared" si="91"/>
        <v>-3.7152438432626327E-19</v>
      </c>
      <c r="AB200" s="30">
        <f t="shared" si="92"/>
        <v>8.5527558600500241E-9</v>
      </c>
    </row>
    <row r="201" spans="1:28" x14ac:dyDescent="0.3">
      <c r="A201" s="39">
        <v>278.06111111111386</v>
      </c>
      <c r="B201">
        <v>4.9000000000000004</v>
      </c>
      <c r="C201">
        <v>7.94</v>
      </c>
      <c r="D201" s="39"/>
      <c r="E201" s="39"/>
      <c r="F201" s="39"/>
      <c r="G201" s="39">
        <v>278</v>
      </c>
      <c r="H201" s="40">
        <f t="shared" si="77"/>
        <v>4.9000000000000002E-2</v>
      </c>
      <c r="I201" s="41">
        <f t="shared" si="78"/>
        <v>7.94</v>
      </c>
      <c r="J201" s="39">
        <f t="shared" si="76"/>
        <v>647.86976089653729</v>
      </c>
      <c r="K201">
        <v>3.1E-2</v>
      </c>
      <c r="L201">
        <v>8.09</v>
      </c>
      <c r="M201" s="29">
        <f t="shared" si="79"/>
        <v>4.6276411492609804E-2</v>
      </c>
      <c r="N201" s="54">
        <v>4.9000000000000002E-2</v>
      </c>
      <c r="O201" s="54">
        <v>7.94</v>
      </c>
      <c r="P201" s="55">
        <f t="shared" si="80"/>
        <v>8.0853816254688891</v>
      </c>
      <c r="Q201" s="55">
        <f t="shared" si="81"/>
        <v>8.0164803418985731</v>
      </c>
      <c r="R201" s="41">
        <f t="shared" si="82"/>
        <v>8.0221839852070804</v>
      </c>
      <c r="S201" s="30">
        <f t="shared" si="83"/>
        <v>-6.6804157045874139E-3</v>
      </c>
      <c r="T201" s="30">
        <f t="shared" si="84"/>
        <v>3.9595995788022392E-2</v>
      </c>
      <c r="U201" s="30">
        <f t="shared" si="85"/>
        <v>-3.3724190003504992E-10</v>
      </c>
      <c r="V201" s="30">
        <f t="shared" si="86"/>
        <v>-4.2336499609271863E-19</v>
      </c>
      <c r="W201" s="30">
        <f t="shared" si="87"/>
        <v>9.6276359095272545E-9</v>
      </c>
      <c r="X201" s="30">
        <f t="shared" si="88"/>
        <v>-6.1655865277177591E-3</v>
      </c>
      <c r="Y201" s="30">
        <f t="shared" si="89"/>
        <v>4.0110824964892045E-2</v>
      </c>
      <c r="Z201" s="30">
        <f t="shared" si="90"/>
        <v>-3.3657867157874907E-10</v>
      </c>
      <c r="AA201" s="30">
        <f t="shared" si="91"/>
        <v>-4.2336499609271863E-19</v>
      </c>
      <c r="AB201" s="30">
        <f t="shared" si="92"/>
        <v>9.5020216321665939E-9</v>
      </c>
    </row>
    <row r="202" spans="1:28" x14ac:dyDescent="0.3">
      <c r="A202" s="39">
        <v>279.05902777778101</v>
      </c>
      <c r="B202">
        <v>5.0999999999999996</v>
      </c>
      <c r="C202">
        <v>7.88</v>
      </c>
      <c r="D202" s="39">
        <v>166.3</v>
      </c>
      <c r="E202" s="39"/>
      <c r="F202" s="39"/>
      <c r="G202" s="39">
        <v>279</v>
      </c>
      <c r="H202" s="40">
        <f t="shared" si="77"/>
        <v>5.0999999999999997E-2</v>
      </c>
      <c r="I202" s="41">
        <f t="shared" si="78"/>
        <v>7.88</v>
      </c>
      <c r="J202" s="39">
        <f t="shared" si="76"/>
        <v>647.6193868947521</v>
      </c>
      <c r="K202">
        <v>3.7999999999999999E-2</v>
      </c>
      <c r="L202">
        <v>8.0399999999999991</v>
      </c>
      <c r="M202" s="29">
        <f t="shared" si="79"/>
        <v>4.6258527635339435E-2</v>
      </c>
      <c r="N202" s="54">
        <v>5.0999999999999997E-2</v>
      </c>
      <c r="O202" s="54">
        <v>7.88</v>
      </c>
      <c r="P202" s="55">
        <f t="shared" si="80"/>
        <v>8.0699055069715939</v>
      </c>
      <c r="Q202" s="55">
        <f t="shared" si="81"/>
        <v>8.0022765753645899</v>
      </c>
      <c r="R202" s="41">
        <f t="shared" si="82"/>
        <v>8.0079999989126307</v>
      </c>
      <c r="S202" s="30">
        <f t="shared" si="83"/>
        <v>-6.5700681022542624E-3</v>
      </c>
      <c r="T202" s="30">
        <f t="shared" si="84"/>
        <v>3.9688459533085169E-2</v>
      </c>
      <c r="U202" s="30">
        <f t="shared" si="85"/>
        <v>-3.5051345325513999E-10</v>
      </c>
      <c r="V202" s="30">
        <f t="shared" si="86"/>
        <v>-4.4064520001487033E-19</v>
      </c>
      <c r="W202" s="30">
        <f t="shared" si="87"/>
        <v>9.9477170685316887E-9</v>
      </c>
      <c r="X202" s="30">
        <f t="shared" si="88"/>
        <v>-6.051726832292598E-3</v>
      </c>
      <c r="Y202" s="30">
        <f t="shared" si="89"/>
        <v>4.0206800803046838E-2</v>
      </c>
      <c r="Z202" s="30">
        <f t="shared" si="90"/>
        <v>-3.4984570034648782E-10</v>
      </c>
      <c r="AA202" s="30">
        <f t="shared" si="91"/>
        <v>-4.4064520001487033E-19</v>
      </c>
      <c r="AB202" s="30">
        <f t="shared" si="92"/>
        <v>9.817479454780458E-9</v>
      </c>
    </row>
    <row r="203" spans="1:28" x14ac:dyDescent="0.3">
      <c r="A203" s="39">
        <v>280.0583333333343</v>
      </c>
      <c r="B203">
        <v>4.8</v>
      </c>
      <c r="C203">
        <v>7.87</v>
      </c>
      <c r="D203" s="39"/>
      <c r="E203" s="39">
        <v>648.72355935483859</v>
      </c>
      <c r="F203" s="39">
        <v>646.01446643109534</v>
      </c>
      <c r="G203" s="39">
        <v>280</v>
      </c>
      <c r="H203" s="40">
        <f t="shared" si="77"/>
        <v>4.8000000000000001E-2</v>
      </c>
      <c r="I203" s="41">
        <f t="shared" si="78"/>
        <v>7.87</v>
      </c>
      <c r="J203" s="42">
        <f>AVERAGE(E203:F203)</f>
        <v>647.36901289296702</v>
      </c>
      <c r="K203">
        <v>3.4000000000000002E-2</v>
      </c>
      <c r="L203">
        <v>7.98</v>
      </c>
      <c r="M203" s="29">
        <f t="shared" si="79"/>
        <v>4.6240643778069072E-2</v>
      </c>
      <c r="N203" s="54">
        <v>4.8000000000000001E-2</v>
      </c>
      <c r="O203" s="54">
        <v>7.87</v>
      </c>
      <c r="P203" s="55">
        <f t="shared" si="80"/>
        <v>8.0929649148408931</v>
      </c>
      <c r="Q203" s="55">
        <f t="shared" si="81"/>
        <v>8.0233765494320402</v>
      </c>
      <c r="R203" s="41">
        <f t="shared" si="82"/>
        <v>8.0290811257717625</v>
      </c>
      <c r="S203" s="30">
        <f t="shared" si="83"/>
        <v>-6.7333980543991196E-3</v>
      </c>
      <c r="T203" s="30">
        <f t="shared" si="84"/>
        <v>3.9507245723669954E-2</v>
      </c>
      <c r="U203" s="30">
        <f t="shared" si="85"/>
        <v>-3.3060330028877939E-10</v>
      </c>
      <c r="V203" s="30">
        <f t="shared" si="86"/>
        <v>-4.1472489413164273E-19</v>
      </c>
      <c r="W203" s="30">
        <f t="shared" si="87"/>
        <v>9.4759650568373173E-9</v>
      </c>
      <c r="X203" s="30">
        <f t="shared" si="88"/>
        <v>-6.2198951799930045E-3</v>
      </c>
      <c r="Y203" s="30">
        <f t="shared" si="89"/>
        <v>4.002074859807607E-2</v>
      </c>
      <c r="Z203" s="30">
        <f t="shared" si="90"/>
        <v>-3.2994178044103261E-10</v>
      </c>
      <c r="AA203" s="30">
        <f t="shared" si="91"/>
        <v>-4.1472489413164273E-19</v>
      </c>
      <c r="AB203" s="30">
        <f t="shared" si="92"/>
        <v>9.3523095762878166E-9</v>
      </c>
    </row>
    <row r="204" spans="1:28" x14ac:dyDescent="0.3">
      <c r="A204" s="39">
        <v>281.05555555555475</v>
      </c>
      <c r="B204">
        <v>5.0999999999999996</v>
      </c>
      <c r="C204">
        <v>7.85</v>
      </c>
      <c r="D204" s="39">
        <v>107.2</v>
      </c>
      <c r="E204" s="39"/>
      <c r="F204" s="39"/>
      <c r="G204" s="39">
        <v>281</v>
      </c>
      <c r="H204" s="40">
        <f t="shared" si="77"/>
        <v>5.0999999999999997E-2</v>
      </c>
      <c r="I204" s="41">
        <f t="shared" si="78"/>
        <v>7.85</v>
      </c>
      <c r="J204" s="39">
        <f>$J$203+($J$212-$J$203)*(G204-$G$203)/($G$212-$G$203)</f>
        <v>646.56638271517693</v>
      </c>
      <c r="K204">
        <v>4.2000000000000003E-2</v>
      </c>
      <c r="L204">
        <v>7.97</v>
      </c>
      <c r="M204" s="29">
        <f t="shared" si="79"/>
        <v>4.6183313051084071E-2</v>
      </c>
      <c r="N204" s="54">
        <v>5.0999999999999997E-2</v>
      </c>
      <c r="O204" s="54">
        <v>7.85</v>
      </c>
      <c r="P204" s="55">
        <f t="shared" si="80"/>
        <v>8.0692808377688987</v>
      </c>
      <c r="Q204" s="55">
        <f t="shared" si="81"/>
        <v>8.0015860899894431</v>
      </c>
      <c r="R204" s="41">
        <f t="shared" si="82"/>
        <v>8.0073313709247405</v>
      </c>
      <c r="S204" s="30">
        <f t="shared" si="83"/>
        <v>-6.5655509630192475E-3</v>
      </c>
      <c r="T204" s="30">
        <f t="shared" si="84"/>
        <v>3.961776208806482E-2</v>
      </c>
      <c r="U204" s="30">
        <f t="shared" si="85"/>
        <v>-3.5050763405254554E-10</v>
      </c>
      <c r="V204" s="30">
        <f t="shared" si="86"/>
        <v>-4.4064520001487033E-19</v>
      </c>
      <c r="W204" s="30">
        <f t="shared" si="87"/>
        <v>9.9635455366637762E-9</v>
      </c>
      <c r="X204" s="30">
        <f t="shared" si="88"/>
        <v>-6.0461225905818674E-3</v>
      </c>
      <c r="Y204" s="30">
        <f t="shared" si="89"/>
        <v>4.0137190460502202E-2</v>
      </c>
      <c r="Z204" s="30">
        <f t="shared" si="90"/>
        <v>-3.498384806846164E-10</v>
      </c>
      <c r="AA204" s="30">
        <f t="shared" si="91"/>
        <v>-4.4064520001487033E-19</v>
      </c>
      <c r="AB204" s="30">
        <f t="shared" si="92"/>
        <v>9.8326058205666196E-9</v>
      </c>
    </row>
    <row r="205" spans="1:28" x14ac:dyDescent="0.3">
      <c r="A205" s="39">
        <v>282.04305555555766</v>
      </c>
      <c r="B205">
        <v>5.3</v>
      </c>
      <c r="C205">
        <v>7.82</v>
      </c>
      <c r="D205" s="39"/>
      <c r="E205" s="39"/>
      <c r="F205" s="39"/>
      <c r="G205" s="39">
        <v>282</v>
      </c>
      <c r="H205" s="40">
        <f t="shared" si="77"/>
        <v>5.2999999999999999E-2</v>
      </c>
      <c r="I205" s="41">
        <f t="shared" si="78"/>
        <v>7.82</v>
      </c>
      <c r="J205" s="39">
        <f t="shared" ref="J205:J211" si="93">$J$203+($J$212-$J$203)*(G205-$G$203)/($G$212-$G$203)</f>
        <v>645.76375253738672</v>
      </c>
      <c r="K205">
        <v>4.2999999999999997E-2</v>
      </c>
      <c r="L205">
        <v>7.96</v>
      </c>
      <c r="M205" s="29">
        <f t="shared" si="79"/>
        <v>4.6125982324099049E-2</v>
      </c>
      <c r="N205" s="54">
        <v>5.2999999999999999E-2</v>
      </c>
      <c r="O205" s="54">
        <v>7.82</v>
      </c>
      <c r="P205" s="55">
        <f t="shared" si="80"/>
        <v>8.0540099450828766</v>
      </c>
      <c r="Q205" s="55">
        <f t="shared" si="81"/>
        <v>7.9875365847239976</v>
      </c>
      <c r="R205" s="41">
        <f t="shared" si="82"/>
        <v>7.99330682034803</v>
      </c>
      <c r="S205" s="30">
        <f t="shared" si="83"/>
        <v>-6.4535820022281754E-3</v>
      </c>
      <c r="T205" s="30">
        <f t="shared" si="84"/>
        <v>3.9672400321870874E-2</v>
      </c>
      <c r="U205" s="30">
        <f t="shared" si="85"/>
        <v>-3.637770985583291E-10</v>
      </c>
      <c r="V205" s="30">
        <f t="shared" si="86"/>
        <v>-4.5792540393702213E-19</v>
      </c>
      <c r="W205" s="30">
        <f t="shared" si="87"/>
        <v>1.0291138315699055E-8</v>
      </c>
      <c r="X205" s="30">
        <f t="shared" si="88"/>
        <v>-5.9306857991525408E-3</v>
      </c>
      <c r="Y205" s="30">
        <f t="shared" si="89"/>
        <v>4.0195296524946508E-2</v>
      </c>
      <c r="Z205" s="30">
        <f t="shared" si="90"/>
        <v>-3.6310347775913485E-10</v>
      </c>
      <c r="AA205" s="30">
        <f t="shared" si="91"/>
        <v>-4.5792540393702213E-19</v>
      </c>
      <c r="AB205" s="30">
        <f t="shared" si="92"/>
        <v>1.01553098708744E-8</v>
      </c>
    </row>
    <row r="206" spans="1:28" x14ac:dyDescent="0.3">
      <c r="A206" s="39">
        <v>283.04513888889051</v>
      </c>
      <c r="B206">
        <v>5.2</v>
      </c>
      <c r="C206">
        <v>7.84</v>
      </c>
      <c r="D206" s="39">
        <v>134.80000000000001</v>
      </c>
      <c r="E206" s="39"/>
      <c r="F206" s="39"/>
      <c r="G206" s="39">
        <v>283</v>
      </c>
      <c r="H206" s="40">
        <f t="shared" si="77"/>
        <v>5.2000000000000005E-2</v>
      </c>
      <c r="I206" s="41">
        <f t="shared" si="78"/>
        <v>7.84</v>
      </c>
      <c r="J206" s="39">
        <f t="shared" si="93"/>
        <v>644.96112235959663</v>
      </c>
      <c r="K206">
        <v>4.4999999999999998E-2</v>
      </c>
      <c r="L206">
        <v>7.9</v>
      </c>
      <c r="M206" s="29">
        <f t="shared" si="79"/>
        <v>4.6068651597114048E-2</v>
      </c>
      <c r="N206" s="54">
        <v>5.1999999999999998E-2</v>
      </c>
      <c r="O206" s="54">
        <v>7.84</v>
      </c>
      <c r="P206" s="55">
        <f t="shared" si="80"/>
        <v>8.0608637416029261</v>
      </c>
      <c r="Q206" s="55">
        <f t="shared" si="81"/>
        <v>7.9937084825357019</v>
      </c>
      <c r="R206" s="41">
        <f t="shared" si="82"/>
        <v>7.9994920297105327</v>
      </c>
      <c r="S206" s="30">
        <f t="shared" si="83"/>
        <v>-6.5042027897763959E-3</v>
      </c>
      <c r="T206" s="30">
        <f t="shared" si="84"/>
        <v>3.956444880733765E-2</v>
      </c>
      <c r="U206" s="30">
        <f t="shared" si="85"/>
        <v>-3.5713545653053134E-10</v>
      </c>
      <c r="V206" s="30">
        <f t="shared" si="86"/>
        <v>-4.4928530197594623E-19</v>
      </c>
      <c r="W206" s="30">
        <f t="shared" si="87"/>
        <v>1.0145921959045236E-8</v>
      </c>
      <c r="X206" s="30">
        <f t="shared" si="88"/>
        <v>-5.9817276281076172E-3</v>
      </c>
      <c r="Y206" s="30">
        <f t="shared" si="89"/>
        <v>4.0086923969006427E-2</v>
      </c>
      <c r="Z206" s="30">
        <f t="shared" si="90"/>
        <v>-3.5646237813774076E-10</v>
      </c>
      <c r="AA206" s="30">
        <f t="shared" si="91"/>
        <v>-4.4928530197594623E-19</v>
      </c>
      <c r="AB206" s="30">
        <f t="shared" si="92"/>
        <v>1.0011703291174804E-8</v>
      </c>
    </row>
    <row r="207" spans="1:28" x14ac:dyDescent="0.3">
      <c r="A207" s="39">
        <v>284.06111111111386</v>
      </c>
      <c r="B207">
        <v>4.3</v>
      </c>
      <c r="C207">
        <v>7.83</v>
      </c>
      <c r="D207" s="39"/>
      <c r="E207" s="39"/>
      <c r="F207" s="39"/>
      <c r="G207" s="39">
        <v>284</v>
      </c>
      <c r="H207" s="40">
        <f t="shared" si="77"/>
        <v>4.2999999999999997E-2</v>
      </c>
      <c r="I207" s="41">
        <f t="shared" si="78"/>
        <v>7.83</v>
      </c>
      <c r="J207" s="39">
        <f t="shared" si="93"/>
        <v>644.15849218180654</v>
      </c>
      <c r="K207">
        <v>4.9000000000000002E-2</v>
      </c>
      <c r="L207">
        <v>7.92</v>
      </c>
      <c r="M207" s="29">
        <f t="shared" si="79"/>
        <v>4.601132087012904E-2</v>
      </c>
      <c r="N207" s="54">
        <v>4.2999999999999997E-2</v>
      </c>
      <c r="O207" s="54">
        <v>7.83</v>
      </c>
      <c r="P207" s="55">
        <f t="shared" si="80"/>
        <v>8.132865243736827</v>
      </c>
      <c r="Q207" s="55">
        <f t="shared" si="81"/>
        <v>8.0596577520544663</v>
      </c>
      <c r="R207" s="41">
        <f t="shared" si="82"/>
        <v>8.0653593674041382</v>
      </c>
      <c r="S207" s="30">
        <f t="shared" si="83"/>
        <v>-7.0006680922773071E-3</v>
      </c>
      <c r="T207" s="30">
        <f t="shared" si="84"/>
        <v>3.9010652777851734E-2</v>
      </c>
      <c r="U207" s="30">
        <f t="shared" si="85"/>
        <v>-2.9741333962194149E-10</v>
      </c>
      <c r="V207" s="30">
        <f t="shared" si="86"/>
        <v>-3.7152438432626327E-19</v>
      </c>
      <c r="W207" s="30">
        <f t="shared" si="87"/>
        <v>8.7165022770182671E-9</v>
      </c>
      <c r="X207" s="30">
        <f t="shared" si="88"/>
        <v>-6.49533912967982E-3</v>
      </c>
      <c r="Y207" s="30">
        <f t="shared" si="89"/>
        <v>3.9515981740449221E-2</v>
      </c>
      <c r="Z207" s="30">
        <f t="shared" si="90"/>
        <v>-2.9676234981241776E-10</v>
      </c>
      <c r="AA207" s="30">
        <f t="shared" si="91"/>
        <v>-3.7152438432626327E-19</v>
      </c>
      <c r="AB207" s="30">
        <f t="shared" si="92"/>
        <v>8.6028159690231021E-9</v>
      </c>
    </row>
    <row r="208" spans="1:28" x14ac:dyDescent="0.3">
      <c r="A208" s="39">
        <v>284.9777777777781</v>
      </c>
      <c r="B208">
        <v>4.9000000000000004</v>
      </c>
      <c r="C208">
        <v>7.94</v>
      </c>
      <c r="D208" s="39"/>
      <c r="E208" s="39"/>
      <c r="F208" s="39"/>
      <c r="G208" s="39">
        <v>285</v>
      </c>
      <c r="H208" s="40">
        <f t="shared" si="77"/>
        <v>4.9000000000000002E-2</v>
      </c>
      <c r="I208" s="41">
        <f t="shared" si="78"/>
        <v>7.94</v>
      </c>
      <c r="J208" s="39">
        <f t="shared" si="93"/>
        <v>643.35586200401633</v>
      </c>
      <c r="K208">
        <v>4.4999999999999998E-2</v>
      </c>
      <c r="L208">
        <v>7.98</v>
      </c>
      <c r="M208" s="29">
        <f t="shared" si="79"/>
        <v>4.5953990143144018E-2</v>
      </c>
      <c r="N208" s="54">
        <v>4.9000000000000002E-2</v>
      </c>
      <c r="O208" s="54">
        <v>7.94</v>
      </c>
      <c r="P208" s="55">
        <f t="shared" si="80"/>
        <v>8.0827068023787874</v>
      </c>
      <c r="Q208" s="55">
        <f t="shared" si="81"/>
        <v>8.0135075667925992</v>
      </c>
      <c r="R208" s="41">
        <f t="shared" si="82"/>
        <v>8.0193065694623957</v>
      </c>
      <c r="S208" s="30">
        <f t="shared" si="83"/>
        <v>-6.6615575743666508E-3</v>
      </c>
      <c r="T208" s="30">
        <f t="shared" si="84"/>
        <v>3.9292432568777368E-2</v>
      </c>
      <c r="U208" s="30">
        <f t="shared" si="85"/>
        <v>-3.3721760605724723E-10</v>
      </c>
      <c r="V208" s="30">
        <f t="shared" si="86"/>
        <v>-4.2336499609271863E-19</v>
      </c>
      <c r="W208" s="30">
        <f t="shared" si="87"/>
        <v>9.6937637953024709E-9</v>
      </c>
      <c r="X208" s="30">
        <f t="shared" si="88"/>
        <v>-6.1419801048743661E-3</v>
      </c>
      <c r="Y208" s="30">
        <f t="shared" si="89"/>
        <v>3.9812010038269653E-2</v>
      </c>
      <c r="Z208" s="30">
        <f t="shared" si="90"/>
        <v>-3.3654826061510396E-10</v>
      </c>
      <c r="AA208" s="30">
        <f t="shared" si="91"/>
        <v>-4.2336499609271863E-19</v>
      </c>
      <c r="AB208" s="30">
        <f t="shared" si="92"/>
        <v>9.5651862425103202E-9</v>
      </c>
    </row>
    <row r="209" spans="1:28" x14ac:dyDescent="0.3">
      <c r="A209" s="39">
        <v>286.05208333333576</v>
      </c>
      <c r="B209">
        <v>4.5999999999999996</v>
      </c>
      <c r="C209">
        <v>7.93</v>
      </c>
      <c r="D209" s="39">
        <v>85.600000000000009</v>
      </c>
      <c r="E209" s="39"/>
      <c r="F209" s="39"/>
      <c r="G209" s="39">
        <v>286</v>
      </c>
      <c r="H209" s="40">
        <f t="shared" si="77"/>
        <v>4.5999999999999999E-2</v>
      </c>
      <c r="I209" s="41">
        <f t="shared" si="78"/>
        <v>7.93</v>
      </c>
      <c r="J209" s="39">
        <f t="shared" si="93"/>
        <v>642.55323182622624</v>
      </c>
      <c r="K209">
        <v>4.9000000000000002E-2</v>
      </c>
      <c r="L209">
        <v>7.91</v>
      </c>
      <c r="M209" s="29">
        <f t="shared" si="79"/>
        <v>4.5896659416159016E-2</v>
      </c>
      <c r="N209" s="54">
        <v>4.5999999999999999E-2</v>
      </c>
      <c r="O209" s="54">
        <v>7.93</v>
      </c>
      <c r="P209" s="55">
        <f t="shared" si="80"/>
        <v>8.106340251280912</v>
      </c>
      <c r="Q209" s="55">
        <f t="shared" si="81"/>
        <v>8.0350806375999699</v>
      </c>
      <c r="R209" s="41">
        <f t="shared" si="82"/>
        <v>8.0408647463944671</v>
      </c>
      <c r="S209" s="30">
        <f t="shared" si="83"/>
        <v>-6.8251280126132774E-3</v>
      </c>
      <c r="T209" s="30">
        <f t="shared" si="84"/>
        <v>3.9071531403545738E-2</v>
      </c>
      <c r="U209" s="30">
        <f t="shared" si="85"/>
        <v>-3.1730776289699941E-10</v>
      </c>
      <c r="V209" s="30">
        <f t="shared" si="86"/>
        <v>-3.9744469020949088E-19</v>
      </c>
      <c r="W209" s="30">
        <f t="shared" si="87"/>
        <v>9.2240014466634248E-9</v>
      </c>
      <c r="X209" s="30">
        <f t="shared" si="88"/>
        <v>-6.3106268631781936E-3</v>
      </c>
      <c r="Y209" s="30">
        <f t="shared" si="89"/>
        <v>3.9586032552980821E-2</v>
      </c>
      <c r="Z209" s="30">
        <f t="shared" si="90"/>
        <v>-3.1664495702189407E-10</v>
      </c>
      <c r="AA209" s="30">
        <f t="shared" si="91"/>
        <v>-3.9744469020949088E-19</v>
      </c>
      <c r="AB209" s="30">
        <f t="shared" si="92"/>
        <v>9.1019669372517732E-9</v>
      </c>
    </row>
    <row r="210" spans="1:28" x14ac:dyDescent="0.3">
      <c r="A210" s="39">
        <v>287.05208333333576</v>
      </c>
      <c r="B210">
        <v>4.0999999999999996</v>
      </c>
      <c r="C210">
        <v>7.94</v>
      </c>
      <c r="D210" s="39"/>
      <c r="E210" s="39"/>
      <c r="F210" s="39"/>
      <c r="G210" s="39">
        <v>287</v>
      </c>
      <c r="H210" s="40">
        <f t="shared" si="77"/>
        <v>4.0999999999999995E-2</v>
      </c>
      <c r="I210" s="41">
        <f t="shared" si="78"/>
        <v>7.94</v>
      </c>
      <c r="J210" s="39">
        <f t="shared" si="93"/>
        <v>641.75060164843615</v>
      </c>
      <c r="K210">
        <v>4.7E-2</v>
      </c>
      <c r="L210">
        <v>7.93</v>
      </c>
      <c r="M210" s="29">
        <f t="shared" si="79"/>
        <v>4.5839328689174008E-2</v>
      </c>
      <c r="N210" s="54">
        <v>4.1000000000000002E-2</v>
      </c>
      <c r="O210" s="54">
        <v>7.94</v>
      </c>
      <c r="P210" s="55">
        <f t="shared" si="80"/>
        <v>8.1494185115735114</v>
      </c>
      <c r="Q210" s="55">
        <f t="shared" si="81"/>
        <v>8.0746022175860759</v>
      </c>
      <c r="R210" s="41">
        <f t="shared" si="82"/>
        <v>8.0803159440198087</v>
      </c>
      <c r="S210" s="30">
        <f t="shared" si="83"/>
        <v>-7.1060209883751753E-3</v>
      </c>
      <c r="T210" s="30">
        <f t="shared" si="84"/>
        <v>3.873330770079883E-2</v>
      </c>
      <c r="U210" s="30">
        <f t="shared" si="85"/>
        <v>-2.8413535197378299E-10</v>
      </c>
      <c r="V210" s="30">
        <f t="shared" si="86"/>
        <v>-3.5424418040411152E-19</v>
      </c>
      <c r="W210" s="30">
        <f t="shared" si="87"/>
        <v>8.4216615193479751E-9</v>
      </c>
      <c r="X210" s="30">
        <f t="shared" si="88"/>
        <v>-6.6038736825763883E-3</v>
      </c>
      <c r="Y210" s="30">
        <f t="shared" si="89"/>
        <v>3.9235455006597621E-2</v>
      </c>
      <c r="Z210" s="30">
        <f t="shared" si="90"/>
        <v>-2.8348846093220379E-10</v>
      </c>
      <c r="AA210" s="30">
        <f t="shared" si="91"/>
        <v>-3.5424418040411152E-19</v>
      </c>
      <c r="AB210" s="30">
        <f t="shared" si="92"/>
        <v>8.3115889299593981E-9</v>
      </c>
    </row>
    <row r="211" spans="1:28" x14ac:dyDescent="0.3">
      <c r="A211" s="39">
        <v>288.05208333333576</v>
      </c>
      <c r="B211">
        <v>3.6</v>
      </c>
      <c r="C211">
        <v>7.98</v>
      </c>
      <c r="D211" s="39">
        <v>77.8</v>
      </c>
      <c r="E211" s="39"/>
      <c r="F211" s="39"/>
      <c r="G211" s="39">
        <v>288</v>
      </c>
      <c r="H211" s="40">
        <f t="shared" si="77"/>
        <v>3.6000000000000004E-2</v>
      </c>
      <c r="I211" s="41">
        <f t="shared" si="78"/>
        <v>7.98</v>
      </c>
      <c r="J211" s="39">
        <f t="shared" si="93"/>
        <v>640.94797147064594</v>
      </c>
      <c r="K211">
        <v>5.3999999999999999E-2</v>
      </c>
      <c r="L211">
        <v>7.96</v>
      </c>
      <c r="M211" s="29">
        <f t="shared" si="79"/>
        <v>4.5781997962189E-2</v>
      </c>
      <c r="N211" s="54">
        <v>3.5999999999999997E-2</v>
      </c>
      <c r="O211" s="54">
        <v>7.98</v>
      </c>
      <c r="P211" s="55">
        <f t="shared" si="80"/>
        <v>8.1975916162011355</v>
      </c>
      <c r="Q211" s="55">
        <f t="shared" si="81"/>
        <v>8.1189791713117767</v>
      </c>
      <c r="R211" s="41">
        <f t="shared" si="82"/>
        <v>8.1245744083824647</v>
      </c>
      <c r="S211" s="30">
        <f t="shared" si="83"/>
        <v>-7.3949773678514737E-3</v>
      </c>
      <c r="T211" s="30">
        <f t="shared" si="84"/>
        <v>3.8387020594337525E-2</v>
      </c>
      <c r="U211" s="30">
        <f t="shared" si="85"/>
        <v>-2.5097332872678671E-10</v>
      </c>
      <c r="V211" s="30">
        <f t="shared" si="86"/>
        <v>-3.1104367059873197E-19</v>
      </c>
      <c r="W211" s="30">
        <f t="shared" si="87"/>
        <v>7.6036274293133934E-9</v>
      </c>
      <c r="X211" s="30">
        <f t="shared" si="88"/>
        <v>-6.9098168816566037E-3</v>
      </c>
      <c r="Y211" s="30">
        <f t="shared" si="89"/>
        <v>3.8872181080532399E-2</v>
      </c>
      <c r="Z211" s="30">
        <f t="shared" si="90"/>
        <v>-2.5034832094794695E-10</v>
      </c>
      <c r="AA211" s="30">
        <f t="shared" si="91"/>
        <v>-3.1104367059873197E-19</v>
      </c>
      <c r="AB211" s="30">
        <f t="shared" si="92"/>
        <v>7.5062943653554003E-9</v>
      </c>
    </row>
    <row r="212" spans="1:28" x14ac:dyDescent="0.3">
      <c r="A212" s="39">
        <v>289.0444444444438</v>
      </c>
      <c r="B212">
        <v>4.0999999999999996</v>
      </c>
      <c r="C212">
        <v>7.98</v>
      </c>
      <c r="D212" s="39">
        <v>105.7</v>
      </c>
      <c r="E212" s="39">
        <v>650.50219823788552</v>
      </c>
      <c r="F212" s="39">
        <v>629.78848434782606</v>
      </c>
      <c r="G212" s="39">
        <v>289</v>
      </c>
      <c r="H212" s="40">
        <f t="shared" si="77"/>
        <v>4.0999999999999995E-2</v>
      </c>
      <c r="I212" s="41">
        <f t="shared" si="78"/>
        <v>7.98</v>
      </c>
      <c r="J212" s="42">
        <f>AVERAGE(E212:F212)</f>
        <v>640.14534129285585</v>
      </c>
      <c r="K212">
        <v>4.2999999999999997E-2</v>
      </c>
      <c r="L212">
        <v>7.95</v>
      </c>
      <c r="M212" s="29">
        <f t="shared" si="79"/>
        <v>4.5724667235203985E-2</v>
      </c>
      <c r="N212" s="54">
        <v>4.1000000000000002E-2</v>
      </c>
      <c r="O212" s="54">
        <v>7.98</v>
      </c>
      <c r="P212" s="55">
        <f t="shared" si="80"/>
        <v>8.1484756733895942</v>
      </c>
      <c r="Q212" s="55">
        <f t="shared" si="81"/>
        <v>8.0735295227965995</v>
      </c>
      <c r="R212" s="41">
        <f t="shared" si="82"/>
        <v>8.0792789380708054</v>
      </c>
      <c r="S212" s="30">
        <f t="shared" si="83"/>
        <v>-7.1001053794754847E-3</v>
      </c>
      <c r="T212" s="30">
        <f t="shared" si="84"/>
        <v>3.8624561855728504E-2</v>
      </c>
      <c r="U212" s="30">
        <f t="shared" si="85"/>
        <v>-2.8412773119327002E-10</v>
      </c>
      <c r="V212" s="30">
        <f t="shared" si="86"/>
        <v>-3.5424418040411152E-19</v>
      </c>
      <c r="W212" s="30">
        <f t="shared" si="87"/>
        <v>8.442488489756995E-9</v>
      </c>
      <c r="X212" s="30">
        <f t="shared" si="88"/>
        <v>-6.5961771930080765E-3</v>
      </c>
      <c r="Y212" s="30">
        <f t="shared" si="89"/>
        <v>3.9128490042195908E-2</v>
      </c>
      <c r="Z212" s="30">
        <f t="shared" si="90"/>
        <v>-2.8347854593296783E-10</v>
      </c>
      <c r="AA212" s="30">
        <f t="shared" si="91"/>
        <v>-3.5424418040411152E-19</v>
      </c>
      <c r="AB212" s="30">
        <f t="shared" si="92"/>
        <v>8.3314590091814196E-9</v>
      </c>
    </row>
    <row r="213" spans="1:28" x14ac:dyDescent="0.3">
      <c r="A213" s="39">
        <v>290.04513888889051</v>
      </c>
      <c r="B213">
        <v>4.0999999999999996</v>
      </c>
      <c r="C213">
        <v>8</v>
      </c>
      <c r="D213" s="39"/>
      <c r="E213" s="39"/>
      <c r="F213" s="39"/>
      <c r="G213" s="39">
        <v>290</v>
      </c>
      <c r="H213" s="40">
        <f t="shared" si="77"/>
        <v>4.0999999999999995E-2</v>
      </c>
      <c r="I213" s="41">
        <f t="shared" si="78"/>
        <v>8</v>
      </c>
      <c r="J213" s="39">
        <f>$J$212+($J$219-$J$212)*(G213-$G$212)/($G$219-$G$212)</f>
        <v>636.89083897246894</v>
      </c>
      <c r="K213">
        <v>4.2000000000000003E-2</v>
      </c>
      <c r="L213">
        <v>8.06</v>
      </c>
      <c r="M213" s="29">
        <f t="shared" si="79"/>
        <v>4.5492202783747777E-2</v>
      </c>
      <c r="N213" s="54">
        <v>4.1000000000000002E-2</v>
      </c>
      <c r="O213" s="54">
        <v>8</v>
      </c>
      <c r="P213" s="55">
        <f t="shared" si="80"/>
        <v>8.1465561752572011</v>
      </c>
      <c r="Q213" s="55">
        <f t="shared" si="81"/>
        <v>8.0713455137939025</v>
      </c>
      <c r="R213" s="41">
        <f t="shared" si="82"/>
        <v>8.0771682078843359</v>
      </c>
      <c r="S213" s="30">
        <f t="shared" si="83"/>
        <v>-7.0880303872946412E-3</v>
      </c>
      <c r="T213" s="30">
        <f t="shared" si="84"/>
        <v>3.8404172396453135E-2</v>
      </c>
      <c r="U213" s="30">
        <f t="shared" si="85"/>
        <v>-2.8411217559000631E-10</v>
      </c>
      <c r="V213" s="30">
        <f t="shared" si="86"/>
        <v>-3.5424418040411152E-19</v>
      </c>
      <c r="W213" s="30">
        <f t="shared" si="87"/>
        <v>8.4850515702389493E-9</v>
      </c>
      <c r="X213" s="30">
        <f t="shared" si="88"/>
        <v>-6.5804623921073644E-3</v>
      </c>
      <c r="Y213" s="30">
        <f t="shared" si="89"/>
        <v>3.8911740391640415E-2</v>
      </c>
      <c r="Z213" s="30">
        <f t="shared" si="90"/>
        <v>-2.8345830134775256E-10</v>
      </c>
      <c r="AA213" s="30">
        <f t="shared" si="91"/>
        <v>-3.5424418040411152E-19</v>
      </c>
      <c r="AB213" s="30">
        <f t="shared" si="92"/>
        <v>8.3720495898700862E-9</v>
      </c>
    </row>
    <row r="214" spans="1:28" x14ac:dyDescent="0.3">
      <c r="A214" s="39">
        <v>291.06180555555329</v>
      </c>
      <c r="B214">
        <v>4.3</v>
      </c>
      <c r="C214">
        <v>7.97</v>
      </c>
      <c r="D214" s="39"/>
      <c r="E214" s="39"/>
      <c r="F214" s="39"/>
      <c r="G214" s="39">
        <v>291</v>
      </c>
      <c r="H214" s="40">
        <f t="shared" si="77"/>
        <v>4.2999999999999997E-2</v>
      </c>
      <c r="I214" s="41">
        <f t="shared" si="78"/>
        <v>7.97</v>
      </c>
      <c r="J214" s="39">
        <f t="shared" ref="J214:J218" si="94">$J$212+($J$219-$J$212)*(G214-$G$212)/($G$219-$G$212)</f>
        <v>633.63633665208215</v>
      </c>
      <c r="K214">
        <v>3.7999999999999999E-2</v>
      </c>
      <c r="L214">
        <v>8.0500000000000007</v>
      </c>
      <c r="M214" s="29">
        <f t="shared" si="79"/>
        <v>4.5259738332291584E-2</v>
      </c>
      <c r="N214" s="54">
        <v>4.2999999999999997E-2</v>
      </c>
      <c r="O214" s="54">
        <v>7.97</v>
      </c>
      <c r="P214" s="55">
        <f t="shared" si="80"/>
        <v>8.126634592121146</v>
      </c>
      <c r="Q214" s="55">
        <f t="shared" si="81"/>
        <v>8.0526119331896613</v>
      </c>
      <c r="R214" s="41">
        <f t="shared" si="82"/>
        <v>8.058548893675983</v>
      </c>
      <c r="S214" s="30">
        <f t="shared" si="83"/>
        <v>-6.9601851534200664E-3</v>
      </c>
      <c r="T214" s="30">
        <f t="shared" si="84"/>
        <v>3.8299553178871515E-2</v>
      </c>
      <c r="U214" s="30">
        <f t="shared" si="85"/>
        <v>-2.9736118749410744E-10</v>
      </c>
      <c r="V214" s="30">
        <f t="shared" si="86"/>
        <v>-3.7152438432626327E-19</v>
      </c>
      <c r="W214" s="30">
        <f t="shared" si="87"/>
        <v>8.8590686441214669E-9</v>
      </c>
      <c r="X214" s="30">
        <f t="shared" si="88"/>
        <v>-6.4431826328401462E-3</v>
      </c>
      <c r="Y214" s="30">
        <f t="shared" si="89"/>
        <v>3.8816555699451437E-2</v>
      </c>
      <c r="Z214" s="30">
        <f t="shared" si="90"/>
        <v>-2.9669515922874617E-10</v>
      </c>
      <c r="AA214" s="30">
        <f t="shared" si="91"/>
        <v>-3.7152438432626327E-19</v>
      </c>
      <c r="AB214" s="30">
        <f t="shared" si="92"/>
        <v>8.7387860418285542E-9</v>
      </c>
    </row>
    <row r="215" spans="1:28" x14ac:dyDescent="0.3">
      <c r="A215" s="39">
        <v>292.06111111111386</v>
      </c>
      <c r="B215">
        <v>4.4000000000000004</v>
      </c>
      <c r="C215">
        <v>7.97</v>
      </c>
      <c r="D215" s="39"/>
      <c r="E215" s="39"/>
      <c r="F215" s="39"/>
      <c r="G215" s="39">
        <v>292</v>
      </c>
      <c r="H215" s="40">
        <f t="shared" si="77"/>
        <v>4.4000000000000004E-2</v>
      </c>
      <c r="I215" s="41">
        <f t="shared" si="78"/>
        <v>7.97</v>
      </c>
      <c r="J215" s="39">
        <f t="shared" si="94"/>
        <v>630.38183433169525</v>
      </c>
      <c r="K215">
        <v>2.9000000000000001E-2</v>
      </c>
      <c r="L215">
        <v>8.0500000000000007</v>
      </c>
      <c r="M215" s="29">
        <f t="shared" si="79"/>
        <v>4.5027273880835376E-2</v>
      </c>
      <c r="N215" s="54">
        <v>4.3999999999999997E-2</v>
      </c>
      <c r="O215" s="54">
        <v>7.97</v>
      </c>
      <c r="P215" s="55">
        <f t="shared" si="80"/>
        <v>8.1159666524896483</v>
      </c>
      <c r="Q215" s="55">
        <f t="shared" si="81"/>
        <v>8.0424094781802751</v>
      </c>
      <c r="R215" s="41">
        <f t="shared" si="82"/>
        <v>8.0484385598770878</v>
      </c>
      <c r="S215" s="30">
        <f t="shared" si="83"/>
        <v>-6.8898050380638495E-3</v>
      </c>
      <c r="T215" s="30">
        <f t="shared" si="84"/>
        <v>3.8137468842771527E-2</v>
      </c>
      <c r="U215" s="30">
        <f t="shared" si="85"/>
        <v>-3.0397737457671473E-10</v>
      </c>
      <c r="V215" s="30">
        <f t="shared" si="86"/>
        <v>-3.8016448628733908E-19</v>
      </c>
      <c r="W215" s="30">
        <f t="shared" si="87"/>
        <v>9.0696498739875656E-9</v>
      </c>
      <c r="X215" s="30">
        <f t="shared" si="88"/>
        <v>-6.3665263802682795E-3</v>
      </c>
      <c r="Y215" s="30">
        <f t="shared" si="89"/>
        <v>3.8660747500567097E-2</v>
      </c>
      <c r="Z215" s="30">
        <f t="shared" si="90"/>
        <v>-3.0330326108039903E-10</v>
      </c>
      <c r="AA215" s="30">
        <f t="shared" si="91"/>
        <v>-3.8016448628733908E-19</v>
      </c>
      <c r="AB215" s="30">
        <f t="shared" si="92"/>
        <v>8.944610633825733E-9</v>
      </c>
    </row>
    <row r="216" spans="1:28" x14ac:dyDescent="0.3">
      <c r="A216" s="39">
        <v>293.06180555555329</v>
      </c>
      <c r="B216">
        <v>4.4000000000000004</v>
      </c>
      <c r="C216">
        <v>7.96</v>
      </c>
      <c r="D216" s="39">
        <v>84.8</v>
      </c>
      <c r="E216" s="39"/>
      <c r="F216" s="39"/>
      <c r="G216" s="39">
        <v>293</v>
      </c>
      <c r="H216" s="40">
        <f t="shared" si="77"/>
        <v>4.4000000000000004E-2</v>
      </c>
      <c r="I216" s="41">
        <f t="shared" si="78"/>
        <v>7.96</v>
      </c>
      <c r="J216" s="39">
        <f t="shared" si="94"/>
        <v>627.12733201130845</v>
      </c>
      <c r="K216">
        <v>4.2000000000000003E-2</v>
      </c>
      <c r="L216">
        <v>8.0299999999999994</v>
      </c>
      <c r="M216" s="29">
        <f t="shared" si="79"/>
        <v>4.4794809429379176E-2</v>
      </c>
      <c r="N216" s="54">
        <v>4.3999999999999997E-2</v>
      </c>
      <c r="O216" s="54">
        <v>7.96</v>
      </c>
      <c r="P216" s="55">
        <f t="shared" si="80"/>
        <v>8.1140012111855047</v>
      </c>
      <c r="Q216" s="55">
        <f t="shared" si="81"/>
        <v>8.0401935545766019</v>
      </c>
      <c r="R216" s="41">
        <f t="shared" si="82"/>
        <v>8.0462990650851989</v>
      </c>
      <c r="S216" s="30">
        <f t="shared" si="83"/>
        <v>-6.8766903095860881E-3</v>
      </c>
      <c r="T216" s="30">
        <f t="shared" si="84"/>
        <v>3.7918119119793085E-2</v>
      </c>
      <c r="U216" s="30">
        <f t="shared" si="85"/>
        <v>-3.039604795336327E-10</v>
      </c>
      <c r="V216" s="30">
        <f t="shared" si="86"/>
        <v>-3.8016448628733908E-19</v>
      </c>
      <c r="W216" s="30">
        <f t="shared" si="87"/>
        <v>9.116044686815199E-9</v>
      </c>
      <c r="X216" s="30">
        <f t="shared" si="88"/>
        <v>-6.349698663284325E-3</v>
      </c>
      <c r="Y216" s="30">
        <f t="shared" si="89"/>
        <v>3.8445110766094852E-2</v>
      </c>
      <c r="Z216" s="30">
        <f t="shared" si="90"/>
        <v>-3.0328158278153845E-10</v>
      </c>
      <c r="AA216" s="30">
        <f t="shared" si="91"/>
        <v>-3.8016448628733908E-19</v>
      </c>
      <c r="AB216" s="30">
        <f t="shared" si="92"/>
        <v>8.98878380203086E-9</v>
      </c>
    </row>
    <row r="217" spans="1:28" x14ac:dyDescent="0.3">
      <c r="A217" s="39">
        <v>294.06180555555329</v>
      </c>
      <c r="B217">
        <v>4.9000000000000004</v>
      </c>
      <c r="C217">
        <v>7.96</v>
      </c>
      <c r="D217" s="39"/>
      <c r="E217" s="39"/>
      <c r="F217" s="39"/>
      <c r="G217" s="39">
        <v>294</v>
      </c>
      <c r="H217" s="40">
        <f t="shared" si="77"/>
        <v>4.9000000000000002E-2</v>
      </c>
      <c r="I217" s="41">
        <f t="shared" si="78"/>
        <v>7.96</v>
      </c>
      <c r="J217" s="39">
        <f t="shared" si="94"/>
        <v>623.87282969092155</v>
      </c>
      <c r="K217">
        <v>3.2000000000000001E-2</v>
      </c>
      <c r="L217">
        <v>8.09</v>
      </c>
      <c r="M217" s="29">
        <f t="shared" si="79"/>
        <v>4.4562344977922962E-2</v>
      </c>
      <c r="N217" s="54">
        <v>4.9000000000000002E-2</v>
      </c>
      <c r="O217" s="54">
        <v>7.96</v>
      </c>
      <c r="P217" s="55">
        <f t="shared" si="80"/>
        <v>8.0709220849747609</v>
      </c>
      <c r="Q217" s="55">
        <f t="shared" si="81"/>
        <v>8.0004153979197987</v>
      </c>
      <c r="R217" s="41">
        <f t="shared" si="82"/>
        <v>8.0066509497217186</v>
      </c>
      <c r="S217" s="30">
        <f t="shared" si="83"/>
        <v>-6.5774087029717796E-3</v>
      </c>
      <c r="T217" s="30">
        <f t="shared" si="84"/>
        <v>3.7984936274951184E-2</v>
      </c>
      <c r="U217" s="30">
        <f t="shared" si="85"/>
        <v>-3.3710920131139735E-10</v>
      </c>
      <c r="V217" s="30">
        <f t="shared" si="86"/>
        <v>-4.2336499609271863E-19</v>
      </c>
      <c r="W217" s="30">
        <f t="shared" si="87"/>
        <v>9.990439682320591E-9</v>
      </c>
      <c r="X217" s="30">
        <f t="shared" si="88"/>
        <v>-6.0366060760150891E-3</v>
      </c>
      <c r="Y217" s="30">
        <f t="shared" si="89"/>
        <v>3.8525738901907872E-2</v>
      </c>
      <c r="Z217" s="30">
        <f t="shared" si="90"/>
        <v>-3.3641251256966588E-10</v>
      </c>
      <c r="AA217" s="30">
        <f t="shared" si="91"/>
        <v>-4.2336499609271863E-19</v>
      </c>
      <c r="AB217" s="30">
        <f t="shared" si="92"/>
        <v>9.848022910693646E-9</v>
      </c>
    </row>
    <row r="218" spans="1:28" x14ac:dyDescent="0.3">
      <c r="A218" s="39">
        <v>295.05972222222044</v>
      </c>
      <c r="B218">
        <v>5</v>
      </c>
      <c r="C218">
        <v>7.93</v>
      </c>
      <c r="D218" s="39">
        <v>69.599999999999994</v>
      </c>
      <c r="E218" s="39"/>
      <c r="F218" s="39"/>
      <c r="G218" s="39">
        <v>295</v>
      </c>
      <c r="H218" s="40">
        <f t="shared" si="77"/>
        <v>0.05</v>
      </c>
      <c r="I218" s="41">
        <f t="shared" si="78"/>
        <v>7.93</v>
      </c>
      <c r="J218" s="39">
        <f t="shared" si="94"/>
        <v>620.61832737053476</v>
      </c>
      <c r="K218">
        <v>3.3000000000000002E-2</v>
      </c>
      <c r="L218">
        <v>8.02</v>
      </c>
      <c r="M218" s="29">
        <f t="shared" si="79"/>
        <v>4.4329880526466768E-2</v>
      </c>
      <c r="N218" s="54">
        <v>0.05</v>
      </c>
      <c r="O218" s="54">
        <v>7.93</v>
      </c>
      <c r="P218" s="55">
        <f t="shared" si="80"/>
        <v>8.0611510461502469</v>
      </c>
      <c r="Q218" s="55">
        <f t="shared" si="81"/>
        <v>7.9911184180883872</v>
      </c>
      <c r="R218" s="41">
        <f t="shared" si="82"/>
        <v>7.997435691348171</v>
      </c>
      <c r="S218" s="30">
        <f t="shared" si="83"/>
        <v>-6.5063116561233404E-3</v>
      </c>
      <c r="T218" s="30">
        <f t="shared" si="84"/>
        <v>3.7823568870343424E-2</v>
      </c>
      <c r="U218" s="30">
        <f t="shared" si="85"/>
        <v>-3.4372446480733125E-10</v>
      </c>
      <c r="V218" s="30">
        <f t="shared" si="86"/>
        <v>-4.3200509805379453E-19</v>
      </c>
      <c r="W218" s="30">
        <f t="shared" si="87"/>
        <v>1.0206611444100286E-8</v>
      </c>
      <c r="X218" s="30">
        <f t="shared" si="88"/>
        <v>-5.9603710217645605E-3</v>
      </c>
      <c r="Y218" s="30">
        <f t="shared" si="89"/>
        <v>3.8369509504702207E-2</v>
      </c>
      <c r="Z218" s="30">
        <f t="shared" si="90"/>
        <v>-3.4302115702986746E-10</v>
      </c>
      <c r="AA218" s="30">
        <f t="shared" si="91"/>
        <v>-4.3200509805379453E-19</v>
      </c>
      <c r="AB218" s="30">
        <f t="shared" si="92"/>
        <v>1.0059220050248011E-8</v>
      </c>
    </row>
    <row r="219" spans="1:28" x14ac:dyDescent="0.3">
      <c r="A219" s="39">
        <v>296.0583333333343</v>
      </c>
      <c r="B219">
        <v>4.8</v>
      </c>
      <c r="C219">
        <v>7.98</v>
      </c>
      <c r="D219" s="39"/>
      <c r="E219" s="39">
        <v>611.14657324218751</v>
      </c>
      <c r="F219" s="39">
        <v>623.58107685810808</v>
      </c>
      <c r="G219" s="39">
        <v>296</v>
      </c>
      <c r="H219" s="40">
        <f t="shared" si="77"/>
        <v>4.8000000000000001E-2</v>
      </c>
      <c r="I219" s="41">
        <f t="shared" si="78"/>
        <v>7.98</v>
      </c>
      <c r="J219" s="42">
        <f>AVERAGE(E219:F219)</f>
        <v>617.36382505014785</v>
      </c>
      <c r="K219">
        <v>3.1E-2</v>
      </c>
      <c r="L219">
        <v>8.0500000000000007</v>
      </c>
      <c r="M219" s="29">
        <f t="shared" si="79"/>
        <v>4.4097416075010561E-2</v>
      </c>
      <c r="N219" s="54">
        <v>4.8000000000000001E-2</v>
      </c>
      <c r="O219" s="54">
        <v>7.98</v>
      </c>
      <c r="P219" s="55">
        <f t="shared" si="80"/>
        <v>8.0748082294435104</v>
      </c>
      <c r="Q219" s="55">
        <f t="shared" si="81"/>
        <v>8.0031483349236741</v>
      </c>
      <c r="R219" s="41">
        <f t="shared" si="82"/>
        <v>8.009533397144736</v>
      </c>
      <c r="S219" s="30">
        <f t="shared" si="83"/>
        <v>-6.6053501447531637E-3</v>
      </c>
      <c r="T219" s="30">
        <f t="shared" si="84"/>
        <v>3.7492065930257397E-2</v>
      </c>
      <c r="U219" s="30">
        <f t="shared" si="85"/>
        <v>-3.3043834262658273E-10</v>
      </c>
      <c r="V219" s="30">
        <f t="shared" si="86"/>
        <v>-4.1472489413164273E-19</v>
      </c>
      <c r="W219" s="30">
        <f t="shared" si="87"/>
        <v>9.9277690379798593E-9</v>
      </c>
      <c r="X219" s="30">
        <f t="shared" si="88"/>
        <v>-6.0587931630000655E-3</v>
      </c>
      <c r="Y219" s="30">
        <f t="shared" si="89"/>
        <v>3.8038622912010496E-2</v>
      </c>
      <c r="Z219" s="30">
        <f t="shared" si="90"/>
        <v>-3.2973424083986457E-10</v>
      </c>
      <c r="AA219" s="30">
        <f t="shared" si="91"/>
        <v>-4.1472489413164273E-19</v>
      </c>
      <c r="AB219" s="30">
        <f t="shared" si="92"/>
        <v>9.7828772179346533E-9</v>
      </c>
    </row>
    <row r="220" spans="1:28" x14ac:dyDescent="0.3">
      <c r="A220" s="39">
        <v>297.0583333333343</v>
      </c>
      <c r="B220">
        <v>4.8</v>
      </c>
      <c r="C220">
        <v>7.97</v>
      </c>
      <c r="D220" s="39">
        <v>53.5</v>
      </c>
      <c r="E220" s="39"/>
      <c r="F220" s="39"/>
      <c r="G220" s="39">
        <v>297</v>
      </c>
      <c r="H220" s="40">
        <f t="shared" si="77"/>
        <v>4.8000000000000001E-2</v>
      </c>
      <c r="I220" s="41">
        <f t="shared" si="78"/>
        <v>7.97</v>
      </c>
      <c r="J220" s="39">
        <f>$J$219+($J$232-$J$219)*(G220-$G$219)/($G$232-$G$219)</f>
        <v>619.11657161595542</v>
      </c>
      <c r="K220">
        <v>3.5999999999999997E-2</v>
      </c>
      <c r="L220">
        <v>8.06</v>
      </c>
      <c r="M220" s="29">
        <f t="shared" si="79"/>
        <v>4.4222612258282536E-2</v>
      </c>
      <c r="N220" s="54">
        <v>4.8000000000000001E-2</v>
      </c>
      <c r="O220" s="54">
        <v>7.97</v>
      </c>
      <c r="P220" s="55">
        <f t="shared" si="80"/>
        <v>8.0758950691458526</v>
      </c>
      <c r="Q220" s="55">
        <f t="shared" si="81"/>
        <v>8.0043586189936295</v>
      </c>
      <c r="R220" s="41">
        <f t="shared" si="82"/>
        <v>8.0107010789051998</v>
      </c>
      <c r="S220" s="30">
        <f t="shared" si="83"/>
        <v>-6.6131305764580471E-3</v>
      </c>
      <c r="T220" s="30">
        <f t="shared" si="84"/>
        <v>3.7609481681824486E-2</v>
      </c>
      <c r="U220" s="30">
        <f t="shared" si="85"/>
        <v>-3.3044836576423857E-10</v>
      </c>
      <c r="V220" s="30">
        <f t="shared" si="86"/>
        <v>-4.1472489413164273E-19</v>
      </c>
      <c r="W220" s="30">
        <f t="shared" si="87"/>
        <v>9.9001410238584511E-9</v>
      </c>
      <c r="X220" s="30">
        <f t="shared" si="88"/>
        <v>-6.0685865040583827E-3</v>
      </c>
      <c r="Y220" s="30">
        <f t="shared" si="89"/>
        <v>3.815402575422415E-2</v>
      </c>
      <c r="Z220" s="30">
        <f t="shared" si="90"/>
        <v>-3.2974685710709255E-10</v>
      </c>
      <c r="AA220" s="30">
        <f t="shared" si="91"/>
        <v>-4.1472489413164273E-19</v>
      </c>
      <c r="AB220" s="30">
        <f t="shared" si="92"/>
        <v>9.7566094556172145E-9</v>
      </c>
    </row>
    <row r="221" spans="1:28" x14ac:dyDescent="0.3">
      <c r="A221" s="39">
        <v>298.05069444444234</v>
      </c>
      <c r="B221">
        <v>5.6</v>
      </c>
      <c r="C221">
        <v>7.9</v>
      </c>
      <c r="D221" s="39"/>
      <c r="E221" s="39"/>
      <c r="F221" s="39"/>
      <c r="G221" s="39">
        <v>298</v>
      </c>
      <c r="H221" s="40">
        <f t="shared" si="77"/>
        <v>5.5999999999999994E-2</v>
      </c>
      <c r="I221" s="41">
        <f t="shared" si="78"/>
        <v>7.9</v>
      </c>
      <c r="J221" s="39">
        <f t="shared" ref="J221:J231" si="95">$J$219+($J$232-$J$219)*(G221-$G$219)/($G$232-$G$219)</f>
        <v>620.86931818176299</v>
      </c>
      <c r="K221">
        <v>3.4000000000000002E-2</v>
      </c>
      <c r="L221">
        <v>8.02</v>
      </c>
      <c r="M221" s="29">
        <f t="shared" si="79"/>
        <v>4.4347808441554497E-2</v>
      </c>
      <c r="N221" s="54">
        <v>5.6000000000000001E-2</v>
      </c>
      <c r="O221" s="54">
        <v>7.9</v>
      </c>
      <c r="P221" s="55">
        <f t="shared" si="80"/>
        <v>8.017504914548212</v>
      </c>
      <c r="Q221" s="55">
        <f t="shared" si="81"/>
        <v>7.9515320480487359</v>
      </c>
      <c r="R221" s="41">
        <f t="shared" si="82"/>
        <v>7.9578372314987416</v>
      </c>
      <c r="S221" s="30">
        <f t="shared" si="83"/>
        <v>-6.1736952009970539E-3</v>
      </c>
      <c r="T221" s="30">
        <f t="shared" si="84"/>
        <v>3.8174113240557445E-2</v>
      </c>
      <c r="U221" s="30">
        <f t="shared" si="85"/>
        <v>-3.8353709721610753E-10</v>
      </c>
      <c r="V221" s="30">
        <f t="shared" si="86"/>
        <v>-4.8384570982024983E-19</v>
      </c>
      <c r="W221" s="30">
        <f t="shared" si="87"/>
        <v>1.1180673155968312E-8</v>
      </c>
      <c r="X221" s="30">
        <f t="shared" si="88"/>
        <v>-5.622445766753751E-3</v>
      </c>
      <c r="Y221" s="30">
        <f t="shared" si="89"/>
        <v>3.8725362674800742E-2</v>
      </c>
      <c r="Z221" s="30">
        <f t="shared" si="90"/>
        <v>-3.8282695037957252E-10</v>
      </c>
      <c r="AA221" s="30">
        <f t="shared" si="91"/>
        <v>-4.8384570982024983E-19</v>
      </c>
      <c r="AB221" s="30">
        <f t="shared" si="92"/>
        <v>1.1019522309879616E-8</v>
      </c>
    </row>
    <row r="222" spans="1:28" x14ac:dyDescent="0.3">
      <c r="A222" s="39">
        <v>299.01666666667006</v>
      </c>
      <c r="B222">
        <v>5.8</v>
      </c>
      <c r="C222">
        <v>7.9</v>
      </c>
      <c r="D222" s="39"/>
      <c r="E222" s="39"/>
      <c r="F222" s="39"/>
      <c r="G222" s="39">
        <v>299</v>
      </c>
      <c r="H222" s="40">
        <f t="shared" si="77"/>
        <v>5.7999999999999996E-2</v>
      </c>
      <c r="I222" s="41">
        <f t="shared" si="78"/>
        <v>7.9</v>
      </c>
      <c r="J222" s="39">
        <f t="shared" si="95"/>
        <v>622.62206474757056</v>
      </c>
      <c r="K222">
        <v>3.9E-2</v>
      </c>
      <c r="L222">
        <v>8.06</v>
      </c>
      <c r="M222" s="29">
        <f t="shared" si="79"/>
        <v>4.4473004624826465E-2</v>
      </c>
      <c r="N222" s="54">
        <v>5.8000000000000003E-2</v>
      </c>
      <c r="O222" s="54">
        <v>7.9</v>
      </c>
      <c r="P222" s="55">
        <f t="shared" si="80"/>
        <v>8.0049546976107209</v>
      </c>
      <c r="Q222" s="55">
        <f t="shared" si="81"/>
        <v>7.9403753087867894</v>
      </c>
      <c r="R222" s="41">
        <f t="shared" si="82"/>
        <v>7.9466275772140165</v>
      </c>
      <c r="S222" s="30">
        <f t="shared" si="83"/>
        <v>-6.0734025729700805E-3</v>
      </c>
      <c r="T222" s="30">
        <f t="shared" si="84"/>
        <v>3.8399602051856385E-2</v>
      </c>
      <c r="U222" s="30">
        <f t="shared" si="85"/>
        <v>-3.9682160375233985E-10</v>
      </c>
      <c r="V222" s="30">
        <f t="shared" si="86"/>
        <v>-5.0112591374240163E-19</v>
      </c>
      <c r="W222" s="30">
        <f t="shared" si="87"/>
        <v>1.1471618382222027E-8</v>
      </c>
      <c r="X222" s="30">
        <f t="shared" si="88"/>
        <v>-5.523247799721469E-3</v>
      </c>
      <c r="Y222" s="30">
        <f t="shared" si="89"/>
        <v>3.8949756825104993E-2</v>
      </c>
      <c r="Z222" s="30">
        <f t="shared" si="90"/>
        <v>-3.9611286711234051E-10</v>
      </c>
      <c r="AA222" s="30">
        <f t="shared" si="91"/>
        <v>-5.0112591374240163E-19</v>
      </c>
      <c r="AB222" s="30">
        <f t="shared" si="92"/>
        <v>1.130765169913767E-8</v>
      </c>
    </row>
    <row r="223" spans="1:28" x14ac:dyDescent="0.3">
      <c r="A223" s="39">
        <v>300.02986111111386</v>
      </c>
      <c r="B223">
        <v>6</v>
      </c>
      <c r="C223">
        <v>7.86</v>
      </c>
      <c r="D223" s="39"/>
      <c r="E223" s="39"/>
      <c r="F223" s="39"/>
      <c r="G223" s="39">
        <v>300</v>
      </c>
      <c r="H223" s="40">
        <f t="shared" si="77"/>
        <v>0.06</v>
      </c>
      <c r="I223" s="41">
        <f t="shared" si="78"/>
        <v>7.86</v>
      </c>
      <c r="J223" s="39">
        <f t="shared" si="95"/>
        <v>624.37481131337813</v>
      </c>
      <c r="K223">
        <v>0.04</v>
      </c>
      <c r="L223">
        <v>8.0299999999999994</v>
      </c>
      <c r="M223" s="29">
        <f t="shared" si="79"/>
        <v>4.459820080809844E-2</v>
      </c>
      <c r="N223" s="54">
        <v>0.06</v>
      </c>
      <c r="O223" s="54">
        <v>7.86</v>
      </c>
      <c r="P223" s="55">
        <f t="shared" si="80"/>
        <v>7.9928326272837387</v>
      </c>
      <c r="Q223" s="55">
        <f t="shared" si="81"/>
        <v>7.9296139969185049</v>
      </c>
      <c r="R223" s="41">
        <f t="shared" si="82"/>
        <v>7.9358096221282128</v>
      </c>
      <c r="S223" s="30">
        <f t="shared" si="83"/>
        <v>-5.9745159184449994E-3</v>
      </c>
      <c r="T223" s="30">
        <f t="shared" si="84"/>
        <v>3.862368488965344E-2</v>
      </c>
      <c r="U223" s="30">
        <f t="shared" si="85"/>
        <v>-4.1010792153330565E-10</v>
      </c>
      <c r="V223" s="30">
        <f t="shared" si="86"/>
        <v>-5.1840611766455334E-19</v>
      </c>
      <c r="W223" s="30">
        <f t="shared" si="87"/>
        <v>1.1759422738987939E-8</v>
      </c>
      <c r="X223" s="30">
        <f t="shared" si="88"/>
        <v>-5.4258906634327853E-3</v>
      </c>
      <c r="Y223" s="30">
        <f t="shared" si="89"/>
        <v>3.9172310144665656E-2</v>
      </c>
      <c r="Z223" s="30">
        <f t="shared" si="90"/>
        <v>-4.0940115529448863E-10</v>
      </c>
      <c r="AA223" s="30">
        <f t="shared" si="91"/>
        <v>-5.1840611766455334E-19</v>
      </c>
      <c r="AB223" s="30">
        <f t="shared" si="92"/>
        <v>1.1592854305969321E-8</v>
      </c>
    </row>
    <row r="224" spans="1:28" x14ac:dyDescent="0.3">
      <c r="A224" s="39">
        <v>301.03472222221899</v>
      </c>
      <c r="B224">
        <v>5.8</v>
      </c>
      <c r="C224">
        <v>7.93</v>
      </c>
      <c r="D224" s="39"/>
      <c r="E224" s="39"/>
      <c r="F224" s="39"/>
      <c r="G224" s="39">
        <v>301</v>
      </c>
      <c r="H224" s="40">
        <f t="shared" si="77"/>
        <v>5.7999999999999996E-2</v>
      </c>
      <c r="I224" s="41">
        <f t="shared" si="78"/>
        <v>7.93</v>
      </c>
      <c r="J224" s="39">
        <f t="shared" si="95"/>
        <v>626.1275578791857</v>
      </c>
      <c r="K224">
        <v>3.9E-2</v>
      </c>
      <c r="L224">
        <v>8.0399999999999991</v>
      </c>
      <c r="M224" s="29">
        <f t="shared" si="79"/>
        <v>4.4723396991370408E-2</v>
      </c>
      <c r="N224" s="54">
        <v>5.8000000000000003E-2</v>
      </c>
      <c r="O224" s="54">
        <v>7.93</v>
      </c>
      <c r="P224" s="55">
        <f t="shared" si="80"/>
        <v>8.0071404684198999</v>
      </c>
      <c r="Q224" s="55">
        <f t="shared" si="81"/>
        <v>7.9427423222926645</v>
      </c>
      <c r="R224" s="41">
        <f t="shared" si="82"/>
        <v>7.9489177850628865</v>
      </c>
      <c r="S224" s="30">
        <f t="shared" si="83"/>
        <v>-6.0910217352531546E-3</v>
      </c>
      <c r="T224" s="30">
        <f t="shared" si="84"/>
        <v>3.8632375256117256E-2</v>
      </c>
      <c r="U224" s="30">
        <f t="shared" si="85"/>
        <v>-3.9684430163025224E-10</v>
      </c>
      <c r="V224" s="30">
        <f t="shared" si="86"/>
        <v>-5.0112591374240163E-19</v>
      </c>
      <c r="W224" s="30">
        <f t="shared" si="87"/>
        <v>1.1409265268359819E-8</v>
      </c>
      <c r="X224" s="30">
        <f t="shared" si="88"/>
        <v>-5.5444409347574592E-3</v>
      </c>
      <c r="Y224" s="30">
        <f t="shared" si="89"/>
        <v>3.9178956056612951E-2</v>
      </c>
      <c r="Z224" s="30">
        <f t="shared" si="90"/>
        <v>-3.9614016915904959E-10</v>
      </c>
      <c r="AA224" s="30">
        <f t="shared" si="91"/>
        <v>-5.0112591374240163E-19</v>
      </c>
      <c r="AB224" s="30">
        <f t="shared" si="92"/>
        <v>1.1248178895880346E-8</v>
      </c>
    </row>
    <row r="225" spans="1:28" x14ac:dyDescent="0.3">
      <c r="A225" s="39">
        <v>302.03333333333285</v>
      </c>
      <c r="B225">
        <v>6.4</v>
      </c>
      <c r="C225">
        <v>7.92</v>
      </c>
      <c r="D225" s="39">
        <v>91.2</v>
      </c>
      <c r="E225" s="39"/>
      <c r="F225" s="39"/>
      <c r="G225" s="39">
        <v>302</v>
      </c>
      <c r="H225" s="40">
        <f t="shared" si="77"/>
        <v>6.4000000000000001E-2</v>
      </c>
      <c r="I225" s="41">
        <f t="shared" si="78"/>
        <v>7.92</v>
      </c>
      <c r="J225" s="39">
        <f t="shared" si="95"/>
        <v>627.88030444499327</v>
      </c>
      <c r="K225">
        <v>4.3999999999999997E-2</v>
      </c>
      <c r="L225">
        <v>8</v>
      </c>
      <c r="M225" s="29">
        <f t="shared" si="79"/>
        <v>4.4848593174642383E-2</v>
      </c>
      <c r="N225" s="54">
        <v>6.4000000000000001E-2</v>
      </c>
      <c r="O225" s="54">
        <v>7.92</v>
      </c>
      <c r="P225" s="55">
        <f t="shared" si="80"/>
        <v>7.9697689535525731</v>
      </c>
      <c r="Q225" s="55">
        <f t="shared" si="81"/>
        <v>7.9091792279144943</v>
      </c>
      <c r="R225" s="41">
        <f t="shared" si="82"/>
        <v>7.9152517768531414</v>
      </c>
      <c r="S225" s="30">
        <f t="shared" si="83"/>
        <v>-5.7808257053238964E-3</v>
      </c>
      <c r="T225" s="30">
        <f t="shared" si="84"/>
        <v>3.906776746931849E-2</v>
      </c>
      <c r="U225" s="30">
        <f t="shared" si="85"/>
        <v>-4.3668581714173743E-10</v>
      </c>
      <c r="V225" s="30">
        <f t="shared" si="86"/>
        <v>-5.5296652550885694E-19</v>
      </c>
      <c r="W225" s="30">
        <f t="shared" si="87"/>
        <v>1.2325960512394613E-8</v>
      </c>
      <c r="X225" s="30">
        <f t="shared" si="88"/>
        <v>-5.2364477455678782E-3</v>
      </c>
      <c r="Y225" s="30">
        <f t="shared" si="89"/>
        <v>3.9612145429074506E-2</v>
      </c>
      <c r="Z225" s="30">
        <f t="shared" si="90"/>
        <v>-4.3598452247913009E-10</v>
      </c>
      <c r="AA225" s="30">
        <f t="shared" si="91"/>
        <v>-5.5296652550885694E-19</v>
      </c>
      <c r="AB225" s="30">
        <f t="shared" si="92"/>
        <v>1.2154811361961315E-8</v>
      </c>
    </row>
    <row r="226" spans="1:28" x14ac:dyDescent="0.3">
      <c r="A226" s="39">
        <v>303.0361111111124</v>
      </c>
      <c r="B226">
        <v>5.9</v>
      </c>
      <c r="C226">
        <v>7.92</v>
      </c>
      <c r="D226" s="39"/>
      <c r="E226" s="39"/>
      <c r="F226" s="39"/>
      <c r="G226" s="39">
        <v>303</v>
      </c>
      <c r="H226" s="40">
        <f t="shared" si="77"/>
        <v>5.9000000000000004E-2</v>
      </c>
      <c r="I226" s="41">
        <f t="shared" si="78"/>
        <v>7.92</v>
      </c>
      <c r="J226" s="39">
        <f t="shared" si="95"/>
        <v>629.63305101080095</v>
      </c>
      <c r="K226">
        <v>4.5999999999999999E-2</v>
      </c>
      <c r="L226">
        <v>7.96</v>
      </c>
      <c r="M226" s="29">
        <f t="shared" si="79"/>
        <v>4.4973789357914351E-2</v>
      </c>
      <c r="N226" s="54">
        <v>5.8999999999999997E-2</v>
      </c>
      <c r="O226" s="54">
        <v>7.92</v>
      </c>
      <c r="P226" s="55">
        <f t="shared" si="80"/>
        <v>8.0026578543648483</v>
      </c>
      <c r="Q226" s="55">
        <f t="shared" si="81"/>
        <v>7.9390692718349101</v>
      </c>
      <c r="R226" s="41">
        <f t="shared" si="82"/>
        <v>7.9451617646208632</v>
      </c>
      <c r="S226" s="30">
        <f t="shared" si="83"/>
        <v>-6.0548186763184717E-3</v>
      </c>
      <c r="T226" s="30">
        <f t="shared" si="84"/>
        <v>3.8918970681595881E-2</v>
      </c>
      <c r="U226" s="30">
        <f t="shared" si="85"/>
        <v>-4.0350451729047279E-10</v>
      </c>
      <c r="V226" s="30">
        <f t="shared" si="86"/>
        <v>-5.0976601570347744E-19</v>
      </c>
      <c r="W226" s="30">
        <f t="shared" si="87"/>
        <v>1.1506168459787053E-8</v>
      </c>
      <c r="X226" s="30">
        <f t="shared" si="88"/>
        <v>-5.5115200908318193E-3</v>
      </c>
      <c r="Y226" s="30">
        <f t="shared" si="89"/>
        <v>3.9462269267082531E-2</v>
      </c>
      <c r="Z226" s="30">
        <f t="shared" si="90"/>
        <v>-4.028046131312841E-10</v>
      </c>
      <c r="AA226" s="30">
        <f t="shared" si="91"/>
        <v>-5.0976601570347744E-19</v>
      </c>
      <c r="AB226" s="30">
        <f t="shared" si="92"/>
        <v>1.1345881291958792E-8</v>
      </c>
    </row>
    <row r="227" spans="1:28" x14ac:dyDescent="0.3">
      <c r="A227" s="39">
        <v>304.0361111111124</v>
      </c>
      <c r="B227">
        <v>5.0999999999999996</v>
      </c>
      <c r="C227">
        <v>7.95</v>
      </c>
      <c r="D227" s="39">
        <v>97.1</v>
      </c>
      <c r="E227" s="39"/>
      <c r="F227" s="39"/>
      <c r="G227" s="39">
        <v>304</v>
      </c>
      <c r="H227" s="40">
        <f t="shared" si="77"/>
        <v>5.0999999999999997E-2</v>
      </c>
      <c r="I227" s="41">
        <f t="shared" si="78"/>
        <v>7.95</v>
      </c>
      <c r="J227" s="39">
        <f t="shared" si="95"/>
        <v>631.38579757660852</v>
      </c>
      <c r="K227">
        <v>4.2000000000000003E-2</v>
      </c>
      <c r="L227">
        <v>7.98</v>
      </c>
      <c r="M227" s="29">
        <f t="shared" si="79"/>
        <v>4.5098985541186319E-2</v>
      </c>
      <c r="N227" s="54">
        <v>5.0999999999999997E-2</v>
      </c>
      <c r="O227" s="54">
        <v>7.95</v>
      </c>
      <c r="P227" s="55">
        <f t="shared" si="80"/>
        <v>8.0601502143043824</v>
      </c>
      <c r="Q227" s="55">
        <f t="shared" si="81"/>
        <v>7.991497141577435</v>
      </c>
      <c r="R227" s="41">
        <f t="shared" si="82"/>
        <v>7.99757004144322</v>
      </c>
      <c r="S227" s="30">
        <f t="shared" si="83"/>
        <v>-6.4989608202559784E-3</v>
      </c>
      <c r="T227" s="30">
        <f t="shared" si="84"/>
        <v>3.860002472093034E-2</v>
      </c>
      <c r="U227" s="30">
        <f t="shared" si="85"/>
        <v>-3.504218493309836E-10</v>
      </c>
      <c r="V227" s="30">
        <f t="shared" si="86"/>
        <v>-4.4064520001487033E-19</v>
      </c>
      <c r="W227" s="30">
        <f t="shared" si="87"/>
        <v>1.0197714719149223E-8</v>
      </c>
      <c r="X227" s="30">
        <f t="shared" si="88"/>
        <v>-5.9634995299160934E-3</v>
      </c>
      <c r="Y227" s="30">
        <f t="shared" si="89"/>
        <v>3.9135486011270225E-2</v>
      </c>
      <c r="Z227" s="30">
        <f t="shared" si="90"/>
        <v>-3.4973204156375422E-10</v>
      </c>
      <c r="AA227" s="30">
        <f t="shared" si="91"/>
        <v>-4.4064520001487033E-19</v>
      </c>
      <c r="AB227" s="30">
        <f t="shared" si="92"/>
        <v>1.0056108686393793E-8</v>
      </c>
    </row>
    <row r="228" spans="1:28" x14ac:dyDescent="0.3">
      <c r="A228" s="39">
        <v>305.04861111110949</v>
      </c>
      <c r="B228">
        <v>4.9000000000000004</v>
      </c>
      <c r="C228">
        <v>7.98</v>
      </c>
      <c r="D228" s="39"/>
      <c r="E228" s="39"/>
      <c r="F228" s="39"/>
      <c r="G228" s="39">
        <v>305</v>
      </c>
      <c r="H228" s="40">
        <f t="shared" si="77"/>
        <v>4.9000000000000002E-2</v>
      </c>
      <c r="I228" s="41">
        <f t="shared" si="78"/>
        <v>7.98</v>
      </c>
      <c r="J228" s="39">
        <f t="shared" si="95"/>
        <v>633.13854414241609</v>
      </c>
      <c r="K228">
        <v>4.8000000000000001E-2</v>
      </c>
      <c r="L228">
        <v>8.02</v>
      </c>
      <c r="M228" s="29">
        <f t="shared" si="79"/>
        <v>4.5224181724458294E-2</v>
      </c>
      <c r="N228" s="54">
        <v>4.9000000000000002E-2</v>
      </c>
      <c r="O228" s="54">
        <v>7.98</v>
      </c>
      <c r="P228" s="55">
        <f t="shared" si="80"/>
        <v>8.0765759243958222</v>
      </c>
      <c r="Q228" s="55">
        <f t="shared" si="81"/>
        <v>8.0066953415531543</v>
      </c>
      <c r="R228" s="41">
        <f t="shared" si="82"/>
        <v>8.0127180815373862</v>
      </c>
      <c r="S228" s="30">
        <f t="shared" si="83"/>
        <v>-6.6179971131799294E-3</v>
      </c>
      <c r="T228" s="30">
        <f t="shared" si="84"/>
        <v>3.8606184611278363E-2</v>
      </c>
      <c r="U228" s="30">
        <f t="shared" si="85"/>
        <v>-3.3716148931265191E-10</v>
      </c>
      <c r="V228" s="30">
        <f t="shared" si="86"/>
        <v>-4.2336499609271863E-19</v>
      </c>
      <c r="W228" s="30">
        <f t="shared" si="87"/>
        <v>9.8470163369308175E-9</v>
      </c>
      <c r="X228" s="30">
        <f t="shared" si="88"/>
        <v>-6.0874388519910963E-3</v>
      </c>
      <c r="Y228" s="30">
        <f t="shared" si="89"/>
        <v>3.9136742872467198E-2</v>
      </c>
      <c r="Z228" s="30">
        <f t="shared" si="90"/>
        <v>-3.364779978705283E-10</v>
      </c>
      <c r="AA228" s="30">
        <f t="shared" si="91"/>
        <v>-4.2336499609271863E-19</v>
      </c>
      <c r="AB228" s="30">
        <f t="shared" si="92"/>
        <v>9.7114016982134875E-9</v>
      </c>
    </row>
    <row r="229" spans="1:28" x14ac:dyDescent="0.3">
      <c r="A229" s="39">
        <v>306.03958333333139</v>
      </c>
      <c r="B229">
        <v>4.5999999999999996</v>
      </c>
      <c r="C229">
        <v>7.96</v>
      </c>
      <c r="D229" s="39"/>
      <c r="E229" s="39"/>
      <c r="F229" s="39"/>
      <c r="G229" s="39">
        <v>306</v>
      </c>
      <c r="H229" s="40">
        <f t="shared" si="77"/>
        <v>4.5999999999999999E-2</v>
      </c>
      <c r="I229" s="41">
        <f t="shared" si="78"/>
        <v>7.96</v>
      </c>
      <c r="J229" s="39">
        <f t="shared" si="95"/>
        <v>634.89129070822366</v>
      </c>
      <c r="K229">
        <v>3.6999999999999998E-2</v>
      </c>
      <c r="L229">
        <v>7.97</v>
      </c>
      <c r="M229" s="29">
        <f t="shared" si="79"/>
        <v>4.5349377907730262E-2</v>
      </c>
      <c r="N229" s="54">
        <v>4.5999999999999999E-2</v>
      </c>
      <c r="O229" s="54">
        <v>7.96</v>
      </c>
      <c r="P229" s="55">
        <f t="shared" si="80"/>
        <v>8.1017730042433787</v>
      </c>
      <c r="Q229" s="55">
        <f t="shared" si="81"/>
        <v>8.0299617518629631</v>
      </c>
      <c r="R229" s="41">
        <f t="shared" si="82"/>
        <v>8.035915597327806</v>
      </c>
      <c r="S229" s="30">
        <f t="shared" si="83"/>
        <v>-6.7940504117143087E-3</v>
      </c>
      <c r="T229" s="30">
        <f t="shared" si="84"/>
        <v>3.8555327496015951E-2</v>
      </c>
      <c r="U229" s="30">
        <f t="shared" si="85"/>
        <v>-3.172677271915736E-10</v>
      </c>
      <c r="V229" s="30">
        <f t="shared" si="86"/>
        <v>-3.9744469020949088E-19</v>
      </c>
      <c r="W229" s="30">
        <f t="shared" si="87"/>
        <v>9.3333649574017557E-9</v>
      </c>
      <c r="X229" s="30">
        <f t="shared" si="88"/>
        <v>-6.2711665156949172E-3</v>
      </c>
      <c r="Y229" s="30">
        <f t="shared" si="89"/>
        <v>3.9078211392035343E-2</v>
      </c>
      <c r="Z229" s="30">
        <f t="shared" si="90"/>
        <v>-3.1659412224693908E-10</v>
      </c>
      <c r="AA229" s="30">
        <f t="shared" si="91"/>
        <v>-3.9744469020949088E-19</v>
      </c>
      <c r="AB229" s="30">
        <f t="shared" si="92"/>
        <v>9.2062847329659925E-9</v>
      </c>
    </row>
    <row r="230" spans="1:28" x14ac:dyDescent="0.3">
      <c r="A230" s="39">
        <v>307.04097222222481</v>
      </c>
      <c r="B230">
        <v>4.3</v>
      </c>
      <c r="C230">
        <v>8.02</v>
      </c>
      <c r="D230" s="39">
        <v>110.89999999999999</v>
      </c>
      <c r="E230" s="39"/>
      <c r="F230" s="39"/>
      <c r="G230" s="39">
        <v>307</v>
      </c>
      <c r="H230" s="40">
        <f t="shared" si="77"/>
        <v>4.2999999999999997E-2</v>
      </c>
      <c r="I230" s="41">
        <f t="shared" si="78"/>
        <v>8.02</v>
      </c>
      <c r="J230" s="39">
        <f t="shared" si="95"/>
        <v>636.64403727403123</v>
      </c>
      <c r="K230">
        <v>3.7999999999999999E-2</v>
      </c>
      <c r="L230">
        <v>8.02</v>
      </c>
      <c r="M230" s="29">
        <f t="shared" si="79"/>
        <v>4.547457409100223E-2</v>
      </c>
      <c r="N230" s="54">
        <v>4.2999999999999997E-2</v>
      </c>
      <c r="O230" s="54">
        <v>8.02</v>
      </c>
      <c r="P230" s="55">
        <f t="shared" si="80"/>
        <v>8.1284270935188871</v>
      </c>
      <c r="Q230" s="55">
        <f t="shared" si="81"/>
        <v>8.0546390295219421</v>
      </c>
      <c r="R230" s="41">
        <f t="shared" si="82"/>
        <v>8.0605074138861603</v>
      </c>
      <c r="S230" s="30">
        <f t="shared" si="83"/>
        <v>-6.971878541772056E-3</v>
      </c>
      <c r="T230" s="30">
        <f t="shared" si="84"/>
        <v>3.8502695549230172E-2</v>
      </c>
      <c r="U230" s="30">
        <f t="shared" si="85"/>
        <v>-2.973762514964097E-10</v>
      </c>
      <c r="V230" s="30">
        <f t="shared" si="86"/>
        <v>-3.7152438432626327E-19</v>
      </c>
      <c r="W230" s="30">
        <f t="shared" si="87"/>
        <v>8.8178147462189868E-9</v>
      </c>
      <c r="X230" s="30">
        <f t="shared" si="88"/>
        <v>-6.4582533726006072E-3</v>
      </c>
      <c r="Y230" s="30">
        <f t="shared" si="89"/>
        <v>3.9016320718401623E-2</v>
      </c>
      <c r="Z230" s="30">
        <f t="shared" si="90"/>
        <v>-2.9671457410248625E-10</v>
      </c>
      <c r="AA230" s="30">
        <f t="shared" si="91"/>
        <v>-3.7152438432626327E-19</v>
      </c>
      <c r="AB230" s="30">
        <f t="shared" si="92"/>
        <v>8.6994658199014579E-9</v>
      </c>
    </row>
    <row r="231" spans="1:28" x14ac:dyDescent="0.3">
      <c r="A231" s="39">
        <v>308.04583333332994</v>
      </c>
      <c r="B231">
        <v>3.8</v>
      </c>
      <c r="C231">
        <v>7.97</v>
      </c>
      <c r="D231" s="39"/>
      <c r="E231" s="39"/>
      <c r="F231" s="39"/>
      <c r="G231" s="39">
        <v>308</v>
      </c>
      <c r="H231" s="40">
        <f t="shared" si="77"/>
        <v>3.7999999999999999E-2</v>
      </c>
      <c r="I231" s="41">
        <f t="shared" si="78"/>
        <v>7.97</v>
      </c>
      <c r="J231" s="39">
        <f t="shared" si="95"/>
        <v>638.3967838398388</v>
      </c>
      <c r="K231">
        <v>3.5000000000000003E-2</v>
      </c>
      <c r="L231">
        <v>8.02</v>
      </c>
      <c r="M231" s="29">
        <f t="shared" si="79"/>
        <v>4.5599770274274198E-2</v>
      </c>
      <c r="N231" s="54">
        <v>3.7999999999999999E-2</v>
      </c>
      <c r="O231" s="54">
        <v>7.97</v>
      </c>
      <c r="P231" s="55">
        <f t="shared" si="80"/>
        <v>8.1759553312830473</v>
      </c>
      <c r="Q231" s="55">
        <f t="shared" si="81"/>
        <v>8.0986447034000637</v>
      </c>
      <c r="R231" s="41">
        <f t="shared" si="82"/>
        <v>8.1043580061225153</v>
      </c>
      <c r="S231" s="30">
        <f t="shared" si="83"/>
        <v>-7.2683832267848806E-3</v>
      </c>
      <c r="T231" s="30">
        <f t="shared" si="84"/>
        <v>3.833138704748932E-2</v>
      </c>
      <c r="U231" s="30">
        <f t="shared" si="85"/>
        <v>-2.642239523506369E-10</v>
      </c>
      <c r="V231" s="30">
        <f t="shared" si="86"/>
        <v>-3.2832387452088377E-19</v>
      </c>
      <c r="W231" s="30">
        <f t="shared" si="87"/>
        <v>7.9681095540595658E-9</v>
      </c>
      <c r="X231" s="30">
        <f t="shared" si="88"/>
        <v>-6.7726176236164153E-3</v>
      </c>
      <c r="Y231" s="30">
        <f t="shared" si="89"/>
        <v>3.8827152650657781E-2</v>
      </c>
      <c r="Z231" s="30">
        <f t="shared" si="90"/>
        <v>-2.6358528253461026E-10</v>
      </c>
      <c r="AA231" s="30">
        <f t="shared" si="91"/>
        <v>-3.2832387452088377E-19</v>
      </c>
      <c r="AB231" s="30">
        <f t="shared" si="92"/>
        <v>7.8639726405380552E-9</v>
      </c>
    </row>
    <row r="232" spans="1:28" x14ac:dyDescent="0.3">
      <c r="A232" s="39">
        <v>309.0583333333343</v>
      </c>
      <c r="B232">
        <v>3.5</v>
      </c>
      <c r="C232">
        <v>8.06</v>
      </c>
      <c r="D232" s="39">
        <v>115.8</v>
      </c>
      <c r="E232" s="39">
        <v>635.38725903614466</v>
      </c>
      <c r="F232" s="39">
        <v>644.91180177514798</v>
      </c>
      <c r="G232" s="39">
        <v>309</v>
      </c>
      <c r="H232" s="40">
        <f t="shared" si="77"/>
        <v>3.5000000000000003E-2</v>
      </c>
      <c r="I232" s="41">
        <f t="shared" si="78"/>
        <v>8.06</v>
      </c>
      <c r="J232" s="42">
        <f>AVERAGE(E232:F232)</f>
        <v>640.14953040564637</v>
      </c>
      <c r="K232">
        <v>2.9000000000000001E-2</v>
      </c>
      <c r="L232">
        <v>8.08</v>
      </c>
      <c r="M232" s="29">
        <f t="shared" si="79"/>
        <v>4.5724966457546166E-2</v>
      </c>
      <c r="N232" s="54">
        <v>3.5000000000000003E-2</v>
      </c>
      <c r="O232" s="54">
        <v>8.06</v>
      </c>
      <c r="P232" s="55">
        <f t="shared" si="80"/>
        <v>8.20758233293183</v>
      </c>
      <c r="Q232" s="55">
        <f t="shared" si="81"/>
        <v>8.128117096672776</v>
      </c>
      <c r="R232" s="41">
        <f t="shared" si="82"/>
        <v>8.1336965163997679</v>
      </c>
      <c r="S232" s="30">
        <f t="shared" si="83"/>
        <v>-7.4517254451692992E-3</v>
      </c>
      <c r="T232" s="30">
        <f t="shared" si="84"/>
        <v>3.827324101237687E-2</v>
      </c>
      <c r="U232" s="30">
        <f t="shared" si="85"/>
        <v>-2.4433958017728781E-10</v>
      </c>
      <c r="V232" s="30">
        <f t="shared" si="86"/>
        <v>-3.0240356863765612E-19</v>
      </c>
      <c r="W232" s="30">
        <f t="shared" si="87"/>
        <v>7.4453120257562991E-9</v>
      </c>
      <c r="X232" s="30">
        <f t="shared" si="88"/>
        <v>-6.9698589863407242E-3</v>
      </c>
      <c r="Y232" s="30">
        <f t="shared" si="89"/>
        <v>3.875510747120544E-2</v>
      </c>
      <c r="Z232" s="30">
        <f t="shared" si="90"/>
        <v>-2.4371881592772592E-10</v>
      </c>
      <c r="AA232" s="30">
        <f t="shared" si="91"/>
        <v>-3.0240356863765612E-19</v>
      </c>
      <c r="AB232" s="30">
        <f t="shared" si="92"/>
        <v>7.3502732348750016E-9</v>
      </c>
    </row>
    <row r="233" spans="1:28" x14ac:dyDescent="0.3">
      <c r="A233" s="39">
        <v>310.04861111110949</v>
      </c>
      <c r="B233">
        <v>3.1</v>
      </c>
      <c r="C233">
        <v>8.1</v>
      </c>
      <c r="D233" s="39"/>
      <c r="E233" s="39"/>
      <c r="F233" s="39"/>
      <c r="G233" s="39">
        <v>310</v>
      </c>
      <c r="H233" s="40">
        <f t="shared" si="77"/>
        <v>3.1E-2</v>
      </c>
      <c r="I233" s="41">
        <f t="shared" si="78"/>
        <v>8.1</v>
      </c>
      <c r="J233" s="39">
        <f>$J$232+($J$246-$J$232)*(G233-$G$232)/($G$246-$G$232)</f>
        <v>633.78931373070895</v>
      </c>
      <c r="K233">
        <v>2.7E-2</v>
      </c>
      <c r="L233">
        <v>8.2100000000000009</v>
      </c>
      <c r="M233" s="29">
        <f t="shared" si="79"/>
        <v>4.5270665266479208E-2</v>
      </c>
      <c r="N233" s="54">
        <v>3.1E-2</v>
      </c>
      <c r="O233" s="54">
        <v>8.1</v>
      </c>
      <c r="P233" s="55">
        <f t="shared" si="80"/>
        <v>8.2486121206643315</v>
      </c>
      <c r="Q233" s="55">
        <f t="shared" si="81"/>
        <v>8.1652452821189492</v>
      </c>
      <c r="R233" s="41">
        <f t="shared" si="82"/>
        <v>8.1708104689265806</v>
      </c>
      <c r="S233" s="30">
        <f t="shared" si="83"/>
        <v>-7.6738452930815576E-3</v>
      </c>
      <c r="T233" s="30">
        <f t="shared" si="84"/>
        <v>3.7596819973397651E-2</v>
      </c>
      <c r="U233" s="30">
        <f t="shared" si="85"/>
        <v>-2.1779830903313056E-10</v>
      </c>
      <c r="V233" s="30">
        <f t="shared" si="86"/>
        <v>-2.6784316079335257E-19</v>
      </c>
      <c r="W233" s="30">
        <f t="shared" si="87"/>
        <v>6.8352549469974054E-9</v>
      </c>
      <c r="X233" s="30">
        <f t="shared" si="88"/>
        <v>-7.2038095814568933E-3</v>
      </c>
      <c r="Y233" s="30">
        <f t="shared" si="89"/>
        <v>3.8066855685022313E-2</v>
      </c>
      <c r="Z233" s="30">
        <f t="shared" si="90"/>
        <v>-2.1719278573835033E-10</v>
      </c>
      <c r="AA233" s="30">
        <f t="shared" si="91"/>
        <v>-2.6784316079335257E-19</v>
      </c>
      <c r="AB233" s="30">
        <f t="shared" si="92"/>
        <v>6.7482246367816843E-9</v>
      </c>
    </row>
    <row r="234" spans="1:28" x14ac:dyDescent="0.3">
      <c r="A234" s="39">
        <v>311.0444444444438</v>
      </c>
      <c r="B234">
        <v>3.4</v>
      </c>
      <c r="C234">
        <v>8.11</v>
      </c>
      <c r="D234" s="39">
        <v>139.1</v>
      </c>
      <c r="E234" s="39"/>
      <c r="F234" s="39"/>
      <c r="G234" s="39">
        <v>311</v>
      </c>
      <c r="H234" s="40">
        <f t="shared" si="77"/>
        <v>3.4000000000000002E-2</v>
      </c>
      <c r="I234" s="41">
        <f t="shared" si="78"/>
        <v>8.11</v>
      </c>
      <c r="J234" s="39">
        <f t="shared" ref="J234:J245" si="96">$J$232+($J$246-$J$232)*(G234-$G$232)/($G$246-$G$232)</f>
        <v>627.42909705577142</v>
      </c>
      <c r="K234">
        <v>2.7E-2</v>
      </c>
      <c r="L234">
        <v>8.18</v>
      </c>
      <c r="M234" s="29">
        <f t="shared" si="79"/>
        <v>4.4816364075412243E-2</v>
      </c>
      <c r="N234" s="54">
        <v>3.4000000000000002E-2</v>
      </c>
      <c r="O234" s="54">
        <v>8.11</v>
      </c>
      <c r="P234" s="55">
        <f t="shared" si="80"/>
        <v>8.2108847806322256</v>
      </c>
      <c r="Q234" s="55">
        <f t="shared" si="81"/>
        <v>8.129405253759673</v>
      </c>
      <c r="R234" s="41">
        <f t="shared" si="82"/>
        <v>8.1352433517953848</v>
      </c>
      <c r="S234" s="30">
        <f t="shared" si="83"/>
        <v>-7.4702501970500502E-3</v>
      </c>
      <c r="T234" s="30">
        <f t="shared" si="84"/>
        <v>3.7346113878362196E-2</v>
      </c>
      <c r="U234" s="30">
        <f t="shared" si="85"/>
        <v>-2.3765659044593032E-10</v>
      </c>
      <c r="V234" s="30">
        <f t="shared" si="86"/>
        <v>-2.9376346667658027E-19</v>
      </c>
      <c r="W234" s="30">
        <f t="shared" si="87"/>
        <v>7.4232612689337029E-9</v>
      </c>
      <c r="X234" s="30">
        <f t="shared" si="88"/>
        <v>-6.9782436007881617E-3</v>
      </c>
      <c r="Y234" s="30">
        <f t="shared" si="89"/>
        <v>3.7838120474624079E-2</v>
      </c>
      <c r="Z234" s="30">
        <f t="shared" si="90"/>
        <v>-2.3702276316886587E-10</v>
      </c>
      <c r="AA234" s="30">
        <f t="shared" si="91"/>
        <v>-2.9376346667658027E-19</v>
      </c>
      <c r="AB234" s="30">
        <f t="shared" si="92"/>
        <v>7.3241401857130737E-9</v>
      </c>
    </row>
    <row r="235" spans="1:28" x14ac:dyDescent="0.3">
      <c r="A235" s="39">
        <v>312.04861111110949</v>
      </c>
      <c r="B235">
        <v>3.9</v>
      </c>
      <c r="C235">
        <v>8.1</v>
      </c>
      <c r="D235" s="39"/>
      <c r="E235" s="39"/>
      <c r="F235" s="39"/>
      <c r="G235" s="39">
        <v>312</v>
      </c>
      <c r="H235" s="40">
        <f t="shared" si="77"/>
        <v>3.9E-2</v>
      </c>
      <c r="I235" s="41">
        <f t="shared" si="78"/>
        <v>8.1</v>
      </c>
      <c r="J235" s="39">
        <f t="shared" si="96"/>
        <v>621.06888038083389</v>
      </c>
      <c r="K235">
        <v>2.9000000000000001E-2</v>
      </c>
      <c r="L235">
        <v>8.15</v>
      </c>
      <c r="M235" s="29">
        <f t="shared" si="79"/>
        <v>4.4362062884345278E-2</v>
      </c>
      <c r="N235" s="54">
        <v>3.9E-2</v>
      </c>
      <c r="O235" s="54">
        <v>8.1</v>
      </c>
      <c r="P235" s="55">
        <f t="shared" si="80"/>
        <v>8.1559070975658781</v>
      </c>
      <c r="Q235" s="55">
        <f t="shared" si="81"/>
        <v>8.0778456813072346</v>
      </c>
      <c r="R235" s="41">
        <f t="shared" si="82"/>
        <v>8.0839964338874495</v>
      </c>
      <c r="S235" s="30">
        <f t="shared" si="83"/>
        <v>-7.1464561101461906E-3</v>
      </c>
      <c r="T235" s="30">
        <f t="shared" si="84"/>
        <v>3.7215606774199085E-2</v>
      </c>
      <c r="U235" s="30">
        <f t="shared" si="85"/>
        <v>-2.7077373403195097E-10</v>
      </c>
      <c r="V235" s="30">
        <f t="shared" si="86"/>
        <v>-3.3696397648195967E-19</v>
      </c>
      <c r="W235" s="30">
        <f t="shared" si="87"/>
        <v>8.3589998741554521E-9</v>
      </c>
      <c r="X235" s="30">
        <f t="shared" si="88"/>
        <v>-6.6270574179217662E-3</v>
      </c>
      <c r="Y235" s="30">
        <f t="shared" si="89"/>
        <v>3.7735005466423513E-2</v>
      </c>
      <c r="Z235" s="30">
        <f t="shared" si="90"/>
        <v>-2.7010461889954288E-10</v>
      </c>
      <c r="AA235" s="30">
        <f t="shared" si="91"/>
        <v>-3.3696397648195967E-19</v>
      </c>
      <c r="AB235" s="30">
        <f t="shared" si="92"/>
        <v>8.241448822676278E-9</v>
      </c>
    </row>
    <row r="236" spans="1:28" x14ac:dyDescent="0.3">
      <c r="A236" s="39">
        <v>313.03888888889196</v>
      </c>
      <c r="B236">
        <v>4.3</v>
      </c>
      <c r="C236">
        <v>8.02</v>
      </c>
      <c r="D236" s="39"/>
      <c r="E236" s="39"/>
      <c r="F236" s="39"/>
      <c r="G236" s="39">
        <v>313</v>
      </c>
      <c r="H236" s="40">
        <f t="shared" si="77"/>
        <v>4.2999999999999997E-2</v>
      </c>
      <c r="I236" s="41">
        <f t="shared" si="78"/>
        <v>8.02</v>
      </c>
      <c r="J236" s="39">
        <f t="shared" si="96"/>
        <v>614.70866370589647</v>
      </c>
      <c r="K236">
        <v>3.3000000000000002E-2</v>
      </c>
      <c r="L236">
        <v>8.1</v>
      </c>
      <c r="M236" s="29">
        <f t="shared" si="79"/>
        <v>4.390776169327832E-2</v>
      </c>
      <c r="N236" s="54">
        <v>4.2999999999999997E-2</v>
      </c>
      <c r="O236" s="54">
        <v>8.02</v>
      </c>
      <c r="P236" s="55">
        <f t="shared" si="80"/>
        <v>8.1151360457471977</v>
      </c>
      <c r="Q236" s="55">
        <f t="shared" si="81"/>
        <v>8.0396076694170908</v>
      </c>
      <c r="R236" s="41">
        <f t="shared" si="82"/>
        <v>8.0460016695359666</v>
      </c>
      <c r="S236" s="30">
        <f t="shared" si="83"/>
        <v>-6.8842683245450677E-3</v>
      </c>
      <c r="T236" s="30">
        <f t="shared" si="84"/>
        <v>3.702349336873325E-2</v>
      </c>
      <c r="U236" s="30">
        <f t="shared" si="85"/>
        <v>-2.9726338767334326E-10</v>
      </c>
      <c r="V236" s="30">
        <f t="shared" si="86"/>
        <v>-3.7152438432626327E-19</v>
      </c>
      <c r="W236" s="30">
        <f t="shared" si="87"/>
        <v>9.1283509899062112E-9</v>
      </c>
      <c r="X236" s="30">
        <f t="shared" si="88"/>
        <v>-6.3452387664279164E-3</v>
      </c>
      <c r="Y236" s="30">
        <f t="shared" si="89"/>
        <v>3.7562522926850403E-2</v>
      </c>
      <c r="Z236" s="30">
        <f t="shared" si="90"/>
        <v>-2.9656898308674951E-10</v>
      </c>
      <c r="AA236" s="30">
        <f t="shared" si="91"/>
        <v>-3.7152438432626327E-19</v>
      </c>
      <c r="AB236" s="30">
        <f t="shared" si="92"/>
        <v>8.9949412364433625E-9</v>
      </c>
    </row>
    <row r="237" spans="1:28" x14ac:dyDescent="0.3">
      <c r="A237" s="39">
        <v>314.05208333333576</v>
      </c>
      <c r="B237">
        <v>4.5</v>
      </c>
      <c r="C237">
        <v>7.93</v>
      </c>
      <c r="D237" s="39">
        <v>135.9</v>
      </c>
      <c r="E237" s="39"/>
      <c r="F237" s="39"/>
      <c r="G237" s="39">
        <v>314</v>
      </c>
      <c r="H237" s="40">
        <f t="shared" si="77"/>
        <v>4.4999999999999998E-2</v>
      </c>
      <c r="I237" s="41">
        <f t="shared" si="78"/>
        <v>7.93</v>
      </c>
      <c r="J237" s="39">
        <f t="shared" si="96"/>
        <v>608.34844703095905</v>
      </c>
      <c r="K237">
        <v>3.2000000000000001E-2</v>
      </c>
      <c r="L237">
        <v>8.01</v>
      </c>
      <c r="M237" s="29">
        <f t="shared" si="79"/>
        <v>4.3453460502211362E-2</v>
      </c>
      <c r="N237" s="54">
        <v>4.4999999999999998E-2</v>
      </c>
      <c r="O237" s="54">
        <v>7.93</v>
      </c>
      <c r="P237" s="55">
        <f t="shared" si="80"/>
        <v>8.093869533592235</v>
      </c>
      <c r="Q237" s="55">
        <f t="shared" si="81"/>
        <v>8.0193459525955468</v>
      </c>
      <c r="R237" s="41">
        <f t="shared" si="82"/>
        <v>8.0259310193835454</v>
      </c>
      <c r="S237" s="30">
        <f t="shared" si="83"/>
        <v>-6.7396710407416956E-3</v>
      </c>
      <c r="T237" s="30">
        <f t="shared" si="84"/>
        <v>3.6713789461469665E-2</v>
      </c>
      <c r="U237" s="30">
        <f t="shared" si="85"/>
        <v>-3.1049081875663371E-10</v>
      </c>
      <c r="V237" s="30">
        <f t="shared" si="86"/>
        <v>-3.8880458824841498E-19</v>
      </c>
      <c r="W237" s="30">
        <f t="shared" si="87"/>
        <v>9.5643188819078688E-9</v>
      </c>
      <c r="X237" s="30">
        <f t="shared" si="88"/>
        <v>-6.1882304106899147E-3</v>
      </c>
      <c r="Y237" s="30">
        <f t="shared" si="89"/>
        <v>3.7265230091521447E-2</v>
      </c>
      <c r="Z237" s="30">
        <f t="shared" si="90"/>
        <v>-3.0978042561218409E-10</v>
      </c>
      <c r="AA237" s="30">
        <f t="shared" si="91"/>
        <v>-3.8880458824841498E-19</v>
      </c>
      <c r="AB237" s="30">
        <f t="shared" si="92"/>
        <v>9.4203921225102697E-9</v>
      </c>
    </row>
    <row r="238" spans="1:28" x14ac:dyDescent="0.3">
      <c r="A238" s="39">
        <v>315.04861111110949</v>
      </c>
      <c r="B238">
        <v>3.1</v>
      </c>
      <c r="C238">
        <v>8.16</v>
      </c>
      <c r="D238" s="39"/>
      <c r="E238" s="39"/>
      <c r="F238" s="39"/>
      <c r="G238" s="39">
        <v>315</v>
      </c>
      <c r="H238" s="40">
        <f t="shared" si="77"/>
        <v>3.1E-2</v>
      </c>
      <c r="I238" s="41">
        <f t="shared" si="78"/>
        <v>8.16</v>
      </c>
      <c r="J238" s="39">
        <f t="shared" si="96"/>
        <v>601.98823035602152</v>
      </c>
      <c r="K238">
        <v>3.1E-2</v>
      </c>
      <c r="L238">
        <v>8.14</v>
      </c>
      <c r="M238" s="29">
        <f t="shared" si="79"/>
        <v>4.2999159311144397E-2</v>
      </c>
      <c r="N238" s="54">
        <v>3.1E-2</v>
      </c>
      <c r="O238" s="54">
        <v>8.16</v>
      </c>
      <c r="P238" s="55">
        <f t="shared" si="80"/>
        <v>8.2297078751513126</v>
      </c>
      <c r="Q238" s="55">
        <f t="shared" si="81"/>
        <v>8.1429557750299359</v>
      </c>
      <c r="R238" s="41">
        <f t="shared" si="82"/>
        <v>8.1493231738769012</v>
      </c>
      <c r="S238" s="30">
        <f t="shared" si="83"/>
        <v>-7.5736556002515918E-3</v>
      </c>
      <c r="T238" s="30">
        <f t="shared" si="84"/>
        <v>3.5425503710892807E-2</v>
      </c>
      <c r="U238" s="30">
        <f t="shared" si="85"/>
        <v>-2.1766923970625809E-10</v>
      </c>
      <c r="V238" s="30">
        <f t="shared" si="86"/>
        <v>-2.6784316079335257E-19</v>
      </c>
      <c r="W238" s="30">
        <f t="shared" si="87"/>
        <v>7.1952224448742585E-9</v>
      </c>
      <c r="X238" s="30">
        <f t="shared" si="88"/>
        <v>-7.0652668338032996E-3</v>
      </c>
      <c r="Y238" s="30">
        <f t="shared" si="89"/>
        <v>3.5933892477341099E-2</v>
      </c>
      <c r="Z238" s="30">
        <f t="shared" si="90"/>
        <v>-2.1701430810579525E-10</v>
      </c>
      <c r="AA238" s="30">
        <f t="shared" si="91"/>
        <v>-2.6784316079335257E-19</v>
      </c>
      <c r="AB238" s="30">
        <f t="shared" si="92"/>
        <v>7.0904994247284077E-9</v>
      </c>
    </row>
    <row r="239" spans="1:28" x14ac:dyDescent="0.3">
      <c r="A239" s="39">
        <v>316.05208333333576</v>
      </c>
      <c r="B239">
        <v>4.0999999999999996</v>
      </c>
      <c r="C239">
        <v>8</v>
      </c>
      <c r="D239" s="39"/>
      <c r="E239" s="39"/>
      <c r="F239" s="39"/>
      <c r="G239" s="39">
        <v>316</v>
      </c>
      <c r="H239" s="40">
        <f t="shared" si="77"/>
        <v>4.0999999999999995E-2</v>
      </c>
      <c r="I239" s="41">
        <f t="shared" si="78"/>
        <v>8</v>
      </c>
      <c r="J239" s="39">
        <f t="shared" si="96"/>
        <v>595.62801368108398</v>
      </c>
      <c r="K239">
        <v>3.6999999999999998E-2</v>
      </c>
      <c r="L239">
        <v>7.99</v>
      </c>
      <c r="M239" s="29">
        <f t="shared" si="79"/>
        <v>4.2544858120077425E-2</v>
      </c>
      <c r="N239" s="54">
        <v>4.1000000000000002E-2</v>
      </c>
      <c r="O239" s="54">
        <v>8</v>
      </c>
      <c r="P239" s="55">
        <f t="shared" si="80"/>
        <v>8.1212430213977811</v>
      </c>
      <c r="Q239" s="55">
        <f t="shared" si="81"/>
        <v>8.0425312546233716</v>
      </c>
      <c r="R239" s="41">
        <f t="shared" si="82"/>
        <v>8.0494016712394565</v>
      </c>
      <c r="S239" s="30">
        <f t="shared" si="83"/>
        <v>-6.924784175221077E-3</v>
      </c>
      <c r="T239" s="30">
        <f t="shared" si="84"/>
        <v>3.5620073944856348E-2</v>
      </c>
      <c r="U239" s="30">
        <f t="shared" si="85"/>
        <v>-2.8390187373048693E-10</v>
      </c>
      <c r="V239" s="30">
        <f t="shared" si="86"/>
        <v>-3.5424418040411152E-19</v>
      </c>
      <c r="W239" s="30">
        <f t="shared" si="87"/>
        <v>9.0671070950316476E-9</v>
      </c>
      <c r="X239" s="30">
        <f t="shared" si="88"/>
        <v>-6.3674492987391886E-3</v>
      </c>
      <c r="Y239" s="30">
        <f t="shared" si="89"/>
        <v>3.6177408821338235E-2</v>
      </c>
      <c r="Z239" s="30">
        <f t="shared" si="90"/>
        <v>-2.831838873257162E-10</v>
      </c>
      <c r="AA239" s="30">
        <f t="shared" si="91"/>
        <v>-3.5424418040411152E-19</v>
      </c>
      <c r="AB239" s="30">
        <f t="shared" si="92"/>
        <v>8.9247966333701502E-9</v>
      </c>
    </row>
    <row r="240" spans="1:28" x14ac:dyDescent="0.3">
      <c r="A240" s="39">
        <v>317.05555555555475</v>
      </c>
      <c r="B240">
        <v>4.3</v>
      </c>
      <c r="C240">
        <v>8.07</v>
      </c>
      <c r="D240" s="39"/>
      <c r="E240" s="39"/>
      <c r="F240" s="39"/>
      <c r="G240" s="39">
        <v>317</v>
      </c>
      <c r="H240" s="40">
        <f t="shared" si="77"/>
        <v>4.2999999999999997E-2</v>
      </c>
      <c r="I240" s="41">
        <f t="shared" si="78"/>
        <v>8.07</v>
      </c>
      <c r="J240" s="39">
        <f t="shared" si="96"/>
        <v>589.26779700614657</v>
      </c>
      <c r="K240">
        <v>3.9E-2</v>
      </c>
      <c r="L240">
        <v>8.0399999999999991</v>
      </c>
      <c r="M240" s="29">
        <f t="shared" si="79"/>
        <v>4.2090556929010474E-2</v>
      </c>
      <c r="N240" s="54">
        <v>4.2999999999999997E-2</v>
      </c>
      <c r="O240" s="54">
        <v>8.07</v>
      </c>
      <c r="P240" s="55">
        <f t="shared" si="80"/>
        <v>8.0990552849447219</v>
      </c>
      <c r="Q240" s="55">
        <f t="shared" si="81"/>
        <v>8.0214221767395841</v>
      </c>
      <c r="R240" s="41">
        <f t="shared" si="82"/>
        <v>8.0285071683994733</v>
      </c>
      <c r="S240" s="30">
        <f t="shared" si="83"/>
        <v>-6.7754374290011537E-3</v>
      </c>
      <c r="T240" s="30">
        <f t="shared" si="84"/>
        <v>3.5315119500009318E-2</v>
      </c>
      <c r="U240" s="30">
        <f t="shared" si="85"/>
        <v>-2.9712318632094848E-10</v>
      </c>
      <c r="V240" s="30">
        <f t="shared" si="86"/>
        <v>-3.7152438432626327E-19</v>
      </c>
      <c r="W240" s="30">
        <f t="shared" si="87"/>
        <v>9.5187040294284035E-9</v>
      </c>
      <c r="X240" s="30">
        <f t="shared" si="88"/>
        <v>-6.2045683635501827E-3</v>
      </c>
      <c r="Y240" s="30">
        <f t="shared" si="89"/>
        <v>3.588598856546029E-2</v>
      </c>
      <c r="Z240" s="30">
        <f t="shared" si="90"/>
        <v>-2.9638776450330577E-10</v>
      </c>
      <c r="AA240" s="30">
        <f t="shared" si="91"/>
        <v>-3.7152438432626327E-19</v>
      </c>
      <c r="AB240" s="30">
        <f t="shared" si="92"/>
        <v>9.3646776257055123E-9</v>
      </c>
    </row>
    <row r="241" spans="1:28" x14ac:dyDescent="0.3">
      <c r="A241" s="39">
        <v>318.05138888888905</v>
      </c>
      <c r="B241">
        <v>4.7</v>
      </c>
      <c r="C241">
        <v>8</v>
      </c>
      <c r="D241" s="39"/>
      <c r="E241" s="39"/>
      <c r="F241" s="39"/>
      <c r="G241" s="39">
        <v>318</v>
      </c>
      <c r="H241" s="40">
        <f t="shared" si="77"/>
        <v>4.7E-2</v>
      </c>
      <c r="I241" s="41">
        <f t="shared" si="78"/>
        <v>8</v>
      </c>
      <c r="J241" s="39">
        <f t="shared" si="96"/>
        <v>582.90758033120915</v>
      </c>
      <c r="K241">
        <v>4.2999999999999997E-2</v>
      </c>
      <c r="L241">
        <v>8</v>
      </c>
      <c r="M241" s="29">
        <f t="shared" si="79"/>
        <v>4.1636255737943509E-2</v>
      </c>
      <c r="N241" s="54">
        <v>4.7E-2</v>
      </c>
      <c r="O241" s="54">
        <v>8</v>
      </c>
      <c r="P241" s="55">
        <f t="shared" si="80"/>
        <v>8.0608386344457816</v>
      </c>
      <c r="Q241" s="55">
        <f t="shared" si="81"/>
        <v>7.9859038397612414</v>
      </c>
      <c r="R241" s="41">
        <f t="shared" si="82"/>
        <v>7.9932063859331057</v>
      </c>
      <c r="S241" s="30">
        <f t="shared" si="83"/>
        <v>-6.5040184487966234E-3</v>
      </c>
      <c r="T241" s="30">
        <f t="shared" si="84"/>
        <v>3.5132237289146884E-2</v>
      </c>
      <c r="U241" s="30">
        <f t="shared" si="85"/>
        <v>-3.2360094788003131E-10</v>
      </c>
      <c r="V241" s="30">
        <f t="shared" si="86"/>
        <v>-4.0608479217056683E-19</v>
      </c>
      <c r="W241" s="30">
        <f t="shared" si="87"/>
        <v>1.0329901021479295E-8</v>
      </c>
      <c r="X241" s="30">
        <f t="shared" si="88"/>
        <v>-5.917095823051075E-3</v>
      </c>
      <c r="Y241" s="30">
        <f t="shared" si="89"/>
        <v>3.5719159914892433E-2</v>
      </c>
      <c r="Z241" s="30">
        <f t="shared" si="90"/>
        <v>-3.2284484507053609E-10</v>
      </c>
      <c r="AA241" s="30">
        <f t="shared" si="91"/>
        <v>-4.0608479217056683E-19</v>
      </c>
      <c r="AB241" s="30">
        <f t="shared" si="92"/>
        <v>1.015765864709006E-8</v>
      </c>
    </row>
    <row r="242" spans="1:28" x14ac:dyDescent="0.3">
      <c r="A242" s="39">
        <v>319.05902777778101</v>
      </c>
      <c r="B242">
        <v>5.7</v>
      </c>
      <c r="C242">
        <v>7.92</v>
      </c>
      <c r="D242" s="39"/>
      <c r="E242" s="39"/>
      <c r="F242" s="39"/>
      <c r="G242" s="39">
        <v>319</v>
      </c>
      <c r="H242" s="40">
        <f t="shared" si="77"/>
        <v>5.7000000000000002E-2</v>
      </c>
      <c r="I242" s="41">
        <f t="shared" si="78"/>
        <v>7.92</v>
      </c>
      <c r="J242" s="39">
        <f t="shared" si="96"/>
        <v>576.54736365627161</v>
      </c>
      <c r="K242">
        <v>4.9000000000000002E-2</v>
      </c>
      <c r="L242">
        <v>7.97</v>
      </c>
      <c r="M242" s="29">
        <f t="shared" si="79"/>
        <v>4.1181954546876544E-2</v>
      </c>
      <c r="N242" s="54">
        <v>5.7000000000000002E-2</v>
      </c>
      <c r="O242" s="54">
        <v>7.92</v>
      </c>
      <c r="P242" s="55">
        <f t="shared" si="80"/>
        <v>7.9817329051855896</v>
      </c>
      <c r="Q242" s="55">
        <f t="shared" si="81"/>
        <v>7.9140282086765756</v>
      </c>
      <c r="R242" s="41">
        <f t="shared" si="82"/>
        <v>7.9214307025105715</v>
      </c>
      <c r="S242" s="30">
        <f t="shared" si="83"/>
        <v>-5.8822134495469724E-3</v>
      </c>
      <c r="T242" s="30">
        <f t="shared" si="84"/>
        <v>3.5299741097329571E-2</v>
      </c>
      <c r="U242" s="30">
        <f t="shared" si="85"/>
        <v>-3.8986845021513835E-10</v>
      </c>
      <c r="V242" s="30">
        <f t="shared" si="86"/>
        <v>-4.9248581178132573E-19</v>
      </c>
      <c r="W242" s="30">
        <f t="shared" si="87"/>
        <v>1.2189104246132767E-8</v>
      </c>
      <c r="X242" s="30">
        <f t="shared" si="88"/>
        <v>-5.2819456686206204E-3</v>
      </c>
      <c r="Y242" s="30">
        <f t="shared" si="89"/>
        <v>3.5900008878255923E-2</v>
      </c>
      <c r="Z242" s="30">
        <f t="shared" si="90"/>
        <v>-3.8909515551546412E-10</v>
      </c>
      <c r="AA242" s="30">
        <f t="shared" si="91"/>
        <v>-4.9248581178132573E-19</v>
      </c>
      <c r="AB242" s="30">
        <f t="shared" si="92"/>
        <v>1.1983103143635157E-8</v>
      </c>
    </row>
    <row r="243" spans="1:28" x14ac:dyDescent="0.3">
      <c r="A243" s="39">
        <v>320.04097222222481</v>
      </c>
      <c r="B243">
        <v>6.5</v>
      </c>
      <c r="C243">
        <v>7.83</v>
      </c>
      <c r="D243" s="39"/>
      <c r="E243" s="39"/>
      <c r="F243" s="39"/>
      <c r="G243" s="39">
        <v>320</v>
      </c>
      <c r="H243" s="40">
        <f t="shared" si="77"/>
        <v>6.5000000000000002E-2</v>
      </c>
      <c r="I243" s="41">
        <f t="shared" si="78"/>
        <v>7.83</v>
      </c>
      <c r="J243" s="39">
        <f t="shared" si="96"/>
        <v>570.18714698133408</v>
      </c>
      <c r="K243">
        <v>5.1999999999999998E-2</v>
      </c>
      <c r="L243">
        <v>7.9</v>
      </c>
      <c r="M243" s="29">
        <f t="shared" si="79"/>
        <v>4.0727653355809579E-2</v>
      </c>
      <c r="N243" s="54">
        <v>6.5000000000000002E-2</v>
      </c>
      <c r="O243" s="54">
        <v>7.83</v>
      </c>
      <c r="P243" s="55">
        <f t="shared" si="80"/>
        <v>7.9256954508352155</v>
      </c>
      <c r="Q243" s="55">
        <f t="shared" si="81"/>
        <v>7.8634804797495415</v>
      </c>
      <c r="R243" s="41">
        <f t="shared" si="82"/>
        <v>7.8708464692957429</v>
      </c>
      <c r="S243" s="30">
        <f t="shared" si="83"/>
        <v>-5.3900288030784005E-3</v>
      </c>
      <c r="T243" s="30">
        <f t="shared" si="84"/>
        <v>3.5337624552731178E-2</v>
      </c>
      <c r="U243" s="30">
        <f t="shared" si="85"/>
        <v>-4.4288922744227968E-10</v>
      </c>
      <c r="V243" s="30">
        <f t="shared" si="86"/>
        <v>-5.6160662746993284E-19</v>
      </c>
      <c r="W243" s="30">
        <f t="shared" si="87"/>
        <v>1.3693659359503802E-8</v>
      </c>
      <c r="X243" s="30">
        <f t="shared" si="88"/>
        <v>-4.7907935582629764E-3</v>
      </c>
      <c r="Y243" s="30">
        <f t="shared" si="89"/>
        <v>3.59368597975466E-2</v>
      </c>
      <c r="Z243" s="30">
        <f t="shared" si="90"/>
        <v>-4.421172629067875E-10</v>
      </c>
      <c r="AA243" s="30">
        <f t="shared" si="91"/>
        <v>-5.6160662746993284E-19</v>
      </c>
      <c r="AB243" s="30">
        <f t="shared" si="92"/>
        <v>1.3463362233674974E-8</v>
      </c>
    </row>
    <row r="244" spans="1:28" x14ac:dyDescent="0.3">
      <c r="A244" s="39">
        <v>321.06180555555329</v>
      </c>
      <c r="B244">
        <v>6.3</v>
      </c>
      <c r="C244">
        <v>7.95</v>
      </c>
      <c r="D244" s="39">
        <v>112.7</v>
      </c>
      <c r="E244" s="39"/>
      <c r="F244" s="39"/>
      <c r="G244" s="39">
        <v>321</v>
      </c>
      <c r="H244" s="40">
        <f t="shared" si="77"/>
        <v>6.3E-2</v>
      </c>
      <c r="I244" s="41">
        <f t="shared" si="78"/>
        <v>7.95</v>
      </c>
      <c r="J244" s="39">
        <f t="shared" si="96"/>
        <v>563.82693030639666</v>
      </c>
      <c r="K244">
        <v>5.3999999999999999E-2</v>
      </c>
      <c r="L244">
        <v>7.91</v>
      </c>
      <c r="M244" s="29">
        <f t="shared" si="79"/>
        <v>4.0273352164742614E-2</v>
      </c>
      <c r="N244" s="54">
        <v>6.3E-2</v>
      </c>
      <c r="O244" s="54">
        <v>7.95</v>
      </c>
      <c r="P244" s="55">
        <f t="shared" si="80"/>
        <v>7.9336146782397767</v>
      </c>
      <c r="Q244" s="55">
        <f t="shared" si="81"/>
        <v>7.8697176735427723</v>
      </c>
      <c r="R244" s="41">
        <f t="shared" si="82"/>
        <v>7.8773150625795054</v>
      </c>
      <c r="S244" s="30">
        <f t="shared" si="83"/>
        <v>-5.4622775361284305E-3</v>
      </c>
      <c r="T244" s="30">
        <f t="shared" si="84"/>
        <v>3.4811074628614186E-2</v>
      </c>
      <c r="U244" s="30">
        <f t="shared" si="85"/>
        <v>-4.295685933709156E-10</v>
      </c>
      <c r="V244" s="30">
        <f t="shared" si="86"/>
        <v>-5.4432642354778104E-19</v>
      </c>
      <c r="W244" s="30">
        <f t="shared" si="87"/>
        <v>1.3498401024164829E-8</v>
      </c>
      <c r="X244" s="30">
        <f t="shared" si="88"/>
        <v>-4.8534289603210361E-3</v>
      </c>
      <c r="Y244" s="30">
        <f t="shared" si="89"/>
        <v>3.5419923204421576E-2</v>
      </c>
      <c r="Z244" s="30">
        <f t="shared" si="90"/>
        <v>-4.2878424446608271E-10</v>
      </c>
      <c r="AA244" s="30">
        <f t="shared" si="91"/>
        <v>-5.4432642354778104E-19</v>
      </c>
      <c r="AB244" s="30">
        <f t="shared" si="92"/>
        <v>1.3264318374843773E-8</v>
      </c>
    </row>
    <row r="245" spans="1:28" x14ac:dyDescent="0.3">
      <c r="A245" s="39">
        <v>322.0583333333343</v>
      </c>
      <c r="B245">
        <v>7.1</v>
      </c>
      <c r="C245">
        <v>7.83</v>
      </c>
      <c r="D245" s="39"/>
      <c r="E245" s="39"/>
      <c r="F245" s="39"/>
      <c r="G245" s="39">
        <v>322</v>
      </c>
      <c r="H245" s="40">
        <f t="shared" si="77"/>
        <v>7.0999999999999994E-2</v>
      </c>
      <c r="I245" s="41">
        <f t="shared" si="78"/>
        <v>7.83</v>
      </c>
      <c r="J245" s="39">
        <f t="shared" si="96"/>
        <v>557.46671363145913</v>
      </c>
      <c r="K245">
        <v>6.2E-2</v>
      </c>
      <c r="L245">
        <v>7.88</v>
      </c>
      <c r="M245" s="29">
        <f t="shared" si="79"/>
        <v>3.9819050973675656E-2</v>
      </c>
      <c r="N245" s="54">
        <v>7.0999999999999994E-2</v>
      </c>
      <c r="O245" s="54">
        <v>7.83</v>
      </c>
      <c r="P245" s="55">
        <f t="shared" si="80"/>
        <v>7.8816715684301295</v>
      </c>
      <c r="Q245" s="55">
        <f t="shared" si="81"/>
        <v>7.8233077686442005</v>
      </c>
      <c r="R245" s="41">
        <f t="shared" si="82"/>
        <v>7.8307553637856486</v>
      </c>
      <c r="S245" s="30">
        <f t="shared" si="83"/>
        <v>-4.9718665268059089E-3</v>
      </c>
      <c r="T245" s="30">
        <f t="shared" si="84"/>
        <v>3.4847184446869746E-2</v>
      </c>
      <c r="U245" s="30">
        <f t="shared" si="85"/>
        <v>-4.8259165548531515E-10</v>
      </c>
      <c r="V245" s="30">
        <f t="shared" si="86"/>
        <v>-6.1344723923638814E-19</v>
      </c>
      <c r="W245" s="30">
        <f t="shared" si="87"/>
        <v>1.5020771216077876E-8</v>
      </c>
      <c r="X245" s="30">
        <f t="shared" si="88"/>
        <v>-4.3734942092705708E-3</v>
      </c>
      <c r="Y245" s="30">
        <f t="shared" si="89"/>
        <v>3.5445556764405084E-2</v>
      </c>
      <c r="Z245" s="30">
        <f t="shared" si="90"/>
        <v>-4.8182080261550471E-10</v>
      </c>
      <c r="AA245" s="30">
        <f t="shared" si="91"/>
        <v>-6.1344723923638814E-19</v>
      </c>
      <c r="AB245" s="30">
        <f t="shared" si="92"/>
        <v>1.4765380265874171E-8</v>
      </c>
    </row>
    <row r="246" spans="1:28" x14ac:dyDescent="0.3">
      <c r="A246" s="39">
        <v>323.05555555555475</v>
      </c>
      <c r="B246">
        <v>6.5</v>
      </c>
      <c r="C246">
        <v>7.83</v>
      </c>
      <c r="D246" s="39">
        <v>113.5</v>
      </c>
      <c r="E246" s="39">
        <v>661.97249999999997</v>
      </c>
      <c r="F246" s="39">
        <v>440.24049391304351</v>
      </c>
      <c r="G246" s="39">
        <v>323</v>
      </c>
      <c r="H246" s="40">
        <f t="shared" si="77"/>
        <v>6.5000000000000002E-2</v>
      </c>
      <c r="I246" s="41">
        <f t="shared" si="78"/>
        <v>7.83</v>
      </c>
      <c r="J246" s="42">
        <f>AVERAGE(E246:F246)</f>
        <v>551.10649695652171</v>
      </c>
      <c r="K246">
        <v>5.5E-2</v>
      </c>
      <c r="L246">
        <v>7.89</v>
      </c>
      <c r="M246" s="29">
        <f t="shared" si="79"/>
        <v>3.9364749782608691E-2</v>
      </c>
      <c r="N246" s="54">
        <v>6.5000000000000002E-2</v>
      </c>
      <c r="O246" s="54">
        <v>7.83</v>
      </c>
      <c r="P246" s="55">
        <f t="shared" si="80"/>
        <v>7.9122153871190912</v>
      </c>
      <c r="Q246" s="55">
        <f t="shared" si="81"/>
        <v>7.8493218748316442</v>
      </c>
      <c r="R246" s="41">
        <f t="shared" si="82"/>
        <v>7.8571923834504318</v>
      </c>
      <c r="S246" s="30">
        <f t="shared" si="83"/>
        <v>-5.2649758114120537E-3</v>
      </c>
      <c r="T246" s="30">
        <f t="shared" si="84"/>
        <v>3.4099773971196637E-2</v>
      </c>
      <c r="U246" s="30">
        <f t="shared" si="85"/>
        <v>-4.427281279818276E-10</v>
      </c>
      <c r="V246" s="30">
        <f t="shared" si="86"/>
        <v>-5.6160662746993284E-19</v>
      </c>
      <c r="W246" s="30">
        <f t="shared" si="87"/>
        <v>1.4147448613719983E-8</v>
      </c>
      <c r="X246" s="30">
        <f t="shared" si="88"/>
        <v>-4.6464667883944931E-3</v>
      </c>
      <c r="Y246" s="30">
        <f t="shared" si="89"/>
        <v>3.47182829942142E-2</v>
      </c>
      <c r="Z246" s="30">
        <f t="shared" si="90"/>
        <v>-4.419313340102071E-10</v>
      </c>
      <c r="AA246" s="30">
        <f t="shared" si="91"/>
        <v>-5.6160662746993284E-19</v>
      </c>
      <c r="AB246" s="30">
        <f t="shared" si="92"/>
        <v>1.3893370473737553E-8</v>
      </c>
    </row>
    <row r="247" spans="1:28" x14ac:dyDescent="0.3">
      <c r="A247" s="39">
        <v>324.04861111110949</v>
      </c>
      <c r="B247">
        <v>6.9</v>
      </c>
      <c r="C247">
        <v>7.83</v>
      </c>
      <c r="D247" s="39"/>
      <c r="E247" s="39"/>
      <c r="F247" s="39"/>
      <c r="G247" s="39">
        <v>324</v>
      </c>
      <c r="H247" s="40">
        <f t="shared" si="77"/>
        <v>6.9000000000000006E-2</v>
      </c>
      <c r="I247" s="41">
        <f t="shared" si="78"/>
        <v>7.83</v>
      </c>
      <c r="J247" s="39">
        <f>$J$246+($J$259-$J$246)*(G247-$G$246)/($G$259-$G$246)</f>
        <v>555.57447934595689</v>
      </c>
      <c r="K247">
        <v>5.7000000000000002E-2</v>
      </c>
      <c r="L247">
        <v>7.89</v>
      </c>
      <c r="M247" s="29">
        <f t="shared" si="79"/>
        <v>3.9683891381854068E-2</v>
      </c>
      <c r="N247" s="54">
        <v>6.9000000000000006E-2</v>
      </c>
      <c r="O247" s="54">
        <v>7.83</v>
      </c>
      <c r="P247" s="55">
        <f t="shared" si="80"/>
        <v>7.8916988893855153</v>
      </c>
      <c r="Q247" s="55">
        <f t="shared" si="81"/>
        <v>7.8318696718363254</v>
      </c>
      <c r="R247" s="41">
        <f t="shared" si="82"/>
        <v>7.8394532340353926</v>
      </c>
      <c r="S247" s="30">
        <f t="shared" si="83"/>
        <v>-5.0695946436191703E-3</v>
      </c>
      <c r="T247" s="30">
        <f t="shared" si="84"/>
        <v>3.46142967382349E-2</v>
      </c>
      <c r="U247" s="30">
        <f t="shared" si="85"/>
        <v>-4.6930384521866156E-10</v>
      </c>
      <c r="V247" s="30">
        <f t="shared" si="86"/>
        <v>-5.9616703531423644E-19</v>
      </c>
      <c r="W247" s="30">
        <f t="shared" si="87"/>
        <v>1.4727543974763795E-8</v>
      </c>
      <c r="X247" s="30">
        <f t="shared" si="88"/>
        <v>-4.4644546795683041E-3</v>
      </c>
      <c r="Y247" s="30">
        <f t="shared" si="89"/>
        <v>3.5219436702285764E-2</v>
      </c>
      <c r="Z247" s="30">
        <f t="shared" si="90"/>
        <v>-4.6852427393126142E-10</v>
      </c>
      <c r="AA247" s="30">
        <f t="shared" si="91"/>
        <v>-5.9616703531423644E-19</v>
      </c>
      <c r="AB247" s="30">
        <f t="shared" si="92"/>
        <v>1.4472606895170296E-8</v>
      </c>
    </row>
    <row r="248" spans="1:28" x14ac:dyDescent="0.3">
      <c r="A248" s="39">
        <v>325.05555555555475</v>
      </c>
      <c r="B248">
        <v>6.3</v>
      </c>
      <c r="C248">
        <v>7.85</v>
      </c>
      <c r="D248" s="39"/>
      <c r="E248" s="39"/>
      <c r="F248" s="39"/>
      <c r="G248" s="39">
        <v>325</v>
      </c>
      <c r="H248" s="40">
        <f t="shared" si="77"/>
        <v>6.3E-2</v>
      </c>
      <c r="I248" s="41">
        <f t="shared" si="78"/>
        <v>7.85</v>
      </c>
      <c r="J248" s="39">
        <f t="shared" ref="J248:J258" si="97">$J$246+($J$259-$J$246)*(G248-$G$246)/($G$259-$G$246)</f>
        <v>560.04246173539207</v>
      </c>
      <c r="K248">
        <v>5.2999999999999999E-2</v>
      </c>
      <c r="L248">
        <v>7.92</v>
      </c>
      <c r="M248" s="29">
        <f t="shared" si="79"/>
        <v>4.0003032981099432E-2</v>
      </c>
      <c r="N248" s="54">
        <v>6.3E-2</v>
      </c>
      <c r="O248" s="54">
        <v>7.85</v>
      </c>
      <c r="P248" s="55">
        <f t="shared" si="80"/>
        <v>7.9309539799475921</v>
      </c>
      <c r="Q248" s="55">
        <f t="shared" si="81"/>
        <v>7.8669053520988106</v>
      </c>
      <c r="R248" s="41">
        <f t="shared" si="82"/>
        <v>7.8746053833443419</v>
      </c>
      <c r="S248" s="30">
        <f t="shared" si="83"/>
        <v>-5.4381035142041971E-3</v>
      </c>
      <c r="T248" s="30">
        <f t="shared" si="84"/>
        <v>3.4564929466895232E-2</v>
      </c>
      <c r="U248" s="30">
        <f t="shared" si="85"/>
        <v>-4.2953745119800905E-10</v>
      </c>
      <c r="V248" s="30">
        <f t="shared" si="86"/>
        <v>-5.4432642354778104E-19</v>
      </c>
      <c r="W248" s="30">
        <f t="shared" si="87"/>
        <v>1.3586095026787459E-8</v>
      </c>
      <c r="X248" s="30">
        <f t="shared" si="88"/>
        <v>-4.825258251647581E-3</v>
      </c>
      <c r="Y248" s="30">
        <f t="shared" si="89"/>
        <v>3.5177774729451848E-2</v>
      </c>
      <c r="Z248" s="30">
        <f t="shared" si="90"/>
        <v>-4.2874795356326326E-10</v>
      </c>
      <c r="AA248" s="30">
        <f t="shared" si="91"/>
        <v>-5.4432642354778104E-19</v>
      </c>
      <c r="AB248" s="30">
        <f t="shared" si="92"/>
        <v>1.3347336716424541E-8</v>
      </c>
    </row>
    <row r="249" spans="1:28" x14ac:dyDescent="0.3">
      <c r="A249" s="39">
        <v>326.03472222221899</v>
      </c>
      <c r="B249">
        <v>6.2</v>
      </c>
      <c r="C249">
        <v>7.88</v>
      </c>
      <c r="D249" s="39"/>
      <c r="E249" s="39"/>
      <c r="F249" s="39"/>
      <c r="G249" s="39">
        <v>326</v>
      </c>
      <c r="H249" s="40">
        <f t="shared" si="77"/>
        <v>6.2E-2</v>
      </c>
      <c r="I249" s="41">
        <f t="shared" si="78"/>
        <v>7.88</v>
      </c>
      <c r="J249" s="39">
        <f t="shared" si="97"/>
        <v>564.51044412482725</v>
      </c>
      <c r="K249">
        <v>4.8000000000000001E-2</v>
      </c>
      <c r="L249">
        <v>7.99</v>
      </c>
      <c r="M249" s="29">
        <f t="shared" si="79"/>
        <v>4.0322174580344802E-2</v>
      </c>
      <c r="N249" s="54">
        <v>6.2E-2</v>
      </c>
      <c r="O249" s="54">
        <v>7.88</v>
      </c>
      <c r="P249" s="55">
        <f t="shared" si="80"/>
        <v>7.9404085447051251</v>
      </c>
      <c r="Q249" s="55">
        <f t="shared" si="81"/>
        <v>7.8758065655315344</v>
      </c>
      <c r="R249" s="41">
        <f t="shared" si="82"/>
        <v>7.8834168971479182</v>
      </c>
      <c r="S249" s="30">
        <f t="shared" si="83"/>
        <v>-5.5235459292300162E-3</v>
      </c>
      <c r="T249" s="30">
        <f t="shared" si="84"/>
        <v>3.4798628651114785E-2</v>
      </c>
      <c r="U249" s="30">
        <f t="shared" si="85"/>
        <v>-4.229406681161986E-10</v>
      </c>
      <c r="V249" s="30">
        <f t="shared" si="86"/>
        <v>-5.3568632158670514E-19</v>
      </c>
      <c r="W249" s="30">
        <f t="shared" si="87"/>
        <v>1.3310471334636257E-8</v>
      </c>
      <c r="X249" s="30">
        <f t="shared" si="88"/>
        <v>-4.9140201973464888E-3</v>
      </c>
      <c r="Y249" s="30">
        <f t="shared" si="89"/>
        <v>3.5408154382998311E-2</v>
      </c>
      <c r="Z249" s="30">
        <f t="shared" si="90"/>
        <v>-4.2215544686535421E-10</v>
      </c>
      <c r="AA249" s="30">
        <f t="shared" si="91"/>
        <v>-5.3568632158670514E-19</v>
      </c>
      <c r="AB249" s="30">
        <f t="shared" si="92"/>
        <v>1.3079257883921823E-8</v>
      </c>
    </row>
    <row r="250" spans="1:28" x14ac:dyDescent="0.3">
      <c r="A250" s="39">
        <v>327.05416666666861</v>
      </c>
      <c r="B250">
        <v>7.2</v>
      </c>
      <c r="C250">
        <v>7.78</v>
      </c>
      <c r="D250" s="39"/>
      <c r="E250" s="39"/>
      <c r="F250" s="39"/>
      <c r="G250" s="39">
        <v>327</v>
      </c>
      <c r="H250" s="40">
        <f t="shared" si="77"/>
        <v>7.2000000000000008E-2</v>
      </c>
      <c r="I250" s="41">
        <f t="shared" si="78"/>
        <v>7.78</v>
      </c>
      <c r="J250" s="39">
        <f t="shared" si="97"/>
        <v>568.97842651426254</v>
      </c>
      <c r="K250">
        <v>4.7E-2</v>
      </c>
      <c r="L250">
        <v>7.9</v>
      </c>
      <c r="M250" s="29">
        <f t="shared" si="79"/>
        <v>4.064131617959018E-2</v>
      </c>
      <c r="N250" s="54">
        <v>7.1999999999999995E-2</v>
      </c>
      <c r="O250" s="54">
        <v>7.78</v>
      </c>
      <c r="P250" s="55">
        <f t="shared" si="80"/>
        <v>7.884243859397583</v>
      </c>
      <c r="Q250" s="55">
        <f t="shared" si="81"/>
        <v>7.8268268807473262</v>
      </c>
      <c r="R250" s="41">
        <f t="shared" si="82"/>
        <v>7.8339613721228023</v>
      </c>
      <c r="S250" s="30">
        <f t="shared" si="83"/>
        <v>-4.9970772729333321E-3</v>
      </c>
      <c r="T250" s="30">
        <f t="shared" si="84"/>
        <v>3.5644238906656849E-2</v>
      </c>
      <c r="U250" s="30">
        <f t="shared" si="85"/>
        <v>-4.8933098745237478E-10</v>
      </c>
      <c r="V250" s="30">
        <f t="shared" si="86"/>
        <v>-6.2208734119746395E-19</v>
      </c>
      <c r="W250" s="30">
        <f t="shared" si="87"/>
        <v>1.4899548878652011E-8</v>
      </c>
      <c r="X250" s="30">
        <f t="shared" si="88"/>
        <v>-4.4110138387745456E-3</v>
      </c>
      <c r="Y250" s="30">
        <f t="shared" si="89"/>
        <v>3.6230302340815632E-2</v>
      </c>
      <c r="Z250" s="30">
        <f t="shared" si="90"/>
        <v>-4.8857599149605592E-10</v>
      </c>
      <c r="AA250" s="30">
        <f t="shared" si="91"/>
        <v>-6.2208734119746395E-19</v>
      </c>
      <c r="AB250" s="30">
        <f t="shared" si="92"/>
        <v>1.4656781984024499E-8</v>
      </c>
    </row>
    <row r="251" spans="1:28" x14ac:dyDescent="0.3">
      <c r="A251" s="39">
        <v>328.06111111111386</v>
      </c>
      <c r="B251">
        <v>7.4</v>
      </c>
      <c r="C251">
        <v>7.78</v>
      </c>
      <c r="D251" s="39">
        <v>124.4</v>
      </c>
      <c r="E251" s="39"/>
      <c r="F251" s="39"/>
      <c r="G251" s="39">
        <v>328</v>
      </c>
      <c r="H251" s="40">
        <f t="shared" si="77"/>
        <v>7.400000000000001E-2</v>
      </c>
      <c r="I251" s="41">
        <f t="shared" si="78"/>
        <v>7.78</v>
      </c>
      <c r="J251" s="39">
        <f t="shared" si="97"/>
        <v>573.44640890369772</v>
      </c>
      <c r="K251">
        <v>5.2999999999999999E-2</v>
      </c>
      <c r="L251">
        <v>7.86</v>
      </c>
      <c r="M251" s="29">
        <f t="shared" si="79"/>
        <v>4.096045777883555E-2</v>
      </c>
      <c r="N251" s="54">
        <v>7.3999999999999996E-2</v>
      </c>
      <c r="O251" s="54">
        <v>7.78</v>
      </c>
      <c r="P251" s="55">
        <f t="shared" si="80"/>
        <v>7.8764371604595969</v>
      </c>
      <c r="Q251" s="55">
        <f t="shared" si="81"/>
        <v>7.8204450837905366</v>
      </c>
      <c r="R251" s="41">
        <f t="shared" si="82"/>
        <v>7.8273971366575319</v>
      </c>
      <c r="S251" s="30">
        <f t="shared" si="83"/>
        <v>-4.9202640483902637E-3</v>
      </c>
      <c r="T251" s="30">
        <f t="shared" si="84"/>
        <v>3.6040193730445286E-2</v>
      </c>
      <c r="U251" s="30">
        <f t="shared" si="85"/>
        <v>-5.0264574131961918E-10</v>
      </c>
      <c r="V251" s="30">
        <f t="shared" si="86"/>
        <v>-6.3936754511961575E-19</v>
      </c>
      <c r="W251" s="30">
        <f t="shared" si="87"/>
        <v>1.5120108799078541E-8</v>
      </c>
      <c r="X251" s="30">
        <f t="shared" si="88"/>
        <v>-4.342836081157952E-3</v>
      </c>
      <c r="Y251" s="30">
        <f t="shared" si="89"/>
        <v>3.6617621697677599E-2</v>
      </c>
      <c r="Z251" s="30">
        <f t="shared" si="90"/>
        <v>-5.019018699996971E-10</v>
      </c>
      <c r="AA251" s="30">
        <f t="shared" si="91"/>
        <v>-6.3936754511961575E-19</v>
      </c>
      <c r="AB251" s="30">
        <f t="shared" si="92"/>
        <v>1.4879997674695964E-8</v>
      </c>
    </row>
    <row r="252" spans="1:28" x14ac:dyDescent="0.3">
      <c r="A252" s="39">
        <v>329.05555555555475</v>
      </c>
      <c r="B252">
        <v>7.9</v>
      </c>
      <c r="C252">
        <v>7.81</v>
      </c>
      <c r="D252" s="39"/>
      <c r="E252" s="39"/>
      <c r="F252" s="39"/>
      <c r="G252" s="39">
        <v>329</v>
      </c>
      <c r="H252" s="40">
        <f t="shared" si="77"/>
        <v>7.9000000000000001E-2</v>
      </c>
      <c r="I252" s="41">
        <f t="shared" si="78"/>
        <v>7.81</v>
      </c>
      <c r="J252" s="39">
        <f t="shared" si="97"/>
        <v>577.91439129313289</v>
      </c>
      <c r="K252">
        <v>5.0999999999999997E-2</v>
      </c>
      <c r="L252">
        <v>8.01</v>
      </c>
      <c r="M252" s="29">
        <f t="shared" si="79"/>
        <v>4.1279599378080921E-2</v>
      </c>
      <c r="N252" s="54">
        <v>7.9000000000000001E-2</v>
      </c>
      <c r="O252" s="54">
        <v>7.81</v>
      </c>
      <c r="P252" s="55">
        <f t="shared" si="80"/>
        <v>7.8533995732065183</v>
      </c>
      <c r="Q252" s="55">
        <f t="shared" si="81"/>
        <v>7.8006864378339005</v>
      </c>
      <c r="R252" s="41">
        <f t="shared" si="82"/>
        <v>7.8073308705564273</v>
      </c>
      <c r="S252" s="30">
        <f t="shared" si="83"/>
        <v>-4.6883387390562878E-3</v>
      </c>
      <c r="T252" s="30">
        <f t="shared" si="84"/>
        <v>3.6591260639024632E-2</v>
      </c>
      <c r="U252" s="30">
        <f t="shared" si="85"/>
        <v>-5.358812348171589E-10</v>
      </c>
      <c r="V252" s="30">
        <f t="shared" si="86"/>
        <v>-6.8256805492499525E-19</v>
      </c>
      <c r="W252" s="30">
        <f t="shared" si="87"/>
        <v>1.5823901182417586E-8</v>
      </c>
      <c r="X252" s="30">
        <f t="shared" si="88"/>
        <v>-4.1278692405053033E-3</v>
      </c>
      <c r="Y252" s="30">
        <f t="shared" si="89"/>
        <v>3.7151730137575618E-2</v>
      </c>
      <c r="Z252" s="30">
        <f t="shared" si="90"/>
        <v>-5.3515921023691294E-10</v>
      </c>
      <c r="AA252" s="30">
        <f t="shared" si="91"/>
        <v>-6.8256805492499525E-19</v>
      </c>
      <c r="AB252" s="30">
        <f t="shared" si="92"/>
        <v>1.5583647983713028E-8</v>
      </c>
    </row>
    <row r="253" spans="1:28" x14ac:dyDescent="0.3">
      <c r="A253" s="39">
        <v>330.0534722222219</v>
      </c>
      <c r="B253">
        <v>7.6</v>
      </c>
      <c r="C253">
        <v>7.84</v>
      </c>
      <c r="D253" s="39">
        <v>124.5</v>
      </c>
      <c r="E253" s="39"/>
      <c r="F253" s="39"/>
      <c r="G253" s="39">
        <v>330</v>
      </c>
      <c r="H253" s="40">
        <f t="shared" si="77"/>
        <v>7.5999999999999998E-2</v>
      </c>
      <c r="I253" s="41">
        <f t="shared" si="78"/>
        <v>7.84</v>
      </c>
      <c r="J253" s="39">
        <f t="shared" si="97"/>
        <v>582.38237368256807</v>
      </c>
      <c r="K253">
        <v>4.9000000000000002E-2</v>
      </c>
      <c r="L253">
        <v>8.0500000000000007</v>
      </c>
      <c r="M253" s="29">
        <f t="shared" si="79"/>
        <v>4.1598740977326291E-2</v>
      </c>
      <c r="N253" s="54">
        <v>7.5999999999999998E-2</v>
      </c>
      <c r="O253" s="54">
        <v>7.84</v>
      </c>
      <c r="P253" s="55">
        <f t="shared" si="80"/>
        <v>7.8719640687335568</v>
      </c>
      <c r="Q253" s="55">
        <f t="shared" si="81"/>
        <v>7.8174241377655367</v>
      </c>
      <c r="R253" s="41">
        <f t="shared" si="82"/>
        <v>7.8241072589238243</v>
      </c>
      <c r="S253" s="30">
        <f t="shared" si="83"/>
        <v>-4.8758468268544483E-3</v>
      </c>
      <c r="T253" s="30">
        <f t="shared" si="84"/>
        <v>3.6722894150471842E-2</v>
      </c>
      <c r="U253" s="30">
        <f t="shared" si="85"/>
        <v>-5.1600222932321445E-10</v>
      </c>
      <c r="V253" s="30">
        <f t="shared" si="86"/>
        <v>-6.5664774904176755E-19</v>
      </c>
      <c r="W253" s="30">
        <f t="shared" si="87"/>
        <v>1.5225650701777131E-8</v>
      </c>
      <c r="X253" s="30">
        <f t="shared" si="88"/>
        <v>-4.3103495566626246E-3</v>
      </c>
      <c r="Y253" s="30">
        <f t="shared" si="89"/>
        <v>3.7288391420663668E-2</v>
      </c>
      <c r="Z253" s="30">
        <f t="shared" si="90"/>
        <v>-5.1527372771840611E-10</v>
      </c>
      <c r="AA253" s="30">
        <f t="shared" si="91"/>
        <v>-6.5664774904176755E-19</v>
      </c>
      <c r="AB253" s="30">
        <f t="shared" si="92"/>
        <v>1.4993144998740932E-8</v>
      </c>
    </row>
    <row r="254" spans="1:28" x14ac:dyDescent="0.3">
      <c r="A254" s="39">
        <v>331.06180555555329</v>
      </c>
      <c r="B254">
        <v>7.9</v>
      </c>
      <c r="C254">
        <v>7.83</v>
      </c>
      <c r="D254" s="39"/>
      <c r="E254" s="39"/>
      <c r="F254" s="39"/>
      <c r="G254" s="39">
        <v>331</v>
      </c>
      <c r="H254" s="40">
        <f t="shared" si="77"/>
        <v>7.9000000000000001E-2</v>
      </c>
      <c r="I254" s="41">
        <f t="shared" si="78"/>
        <v>7.83</v>
      </c>
      <c r="J254" s="39">
        <f t="shared" si="97"/>
        <v>586.85035607200325</v>
      </c>
      <c r="K254">
        <v>5.3999999999999999E-2</v>
      </c>
      <c r="L254">
        <v>7.96</v>
      </c>
      <c r="M254" s="29">
        <f t="shared" si="79"/>
        <v>4.1917882576571655E-2</v>
      </c>
      <c r="N254" s="54">
        <v>7.9000000000000001E-2</v>
      </c>
      <c r="O254" s="54">
        <v>7.83</v>
      </c>
      <c r="P254" s="55">
        <f t="shared" si="80"/>
        <v>7.8595429250328461</v>
      </c>
      <c r="Q254" s="55">
        <f t="shared" si="81"/>
        <v>7.8069365634848324</v>
      </c>
      <c r="R254" s="41">
        <f t="shared" si="82"/>
        <v>7.8134102266209409</v>
      </c>
      <c r="S254" s="30">
        <f t="shared" si="83"/>
        <v>-4.7509548153417003E-3</v>
      </c>
      <c r="T254" s="30">
        <f t="shared" si="84"/>
        <v>3.7166927761229956E-2</v>
      </c>
      <c r="U254" s="30">
        <f t="shared" si="85"/>
        <v>-5.3596189994936234E-10</v>
      </c>
      <c r="V254" s="30">
        <f t="shared" si="86"/>
        <v>-6.8256805492499525E-19</v>
      </c>
      <c r="W254" s="30">
        <f t="shared" si="87"/>
        <v>1.5597803201396637E-8</v>
      </c>
      <c r="X254" s="30">
        <f t="shared" si="88"/>
        <v>-4.1965036343636292E-3</v>
      </c>
      <c r="Y254" s="30">
        <f t="shared" si="89"/>
        <v>3.7721378942208027E-2</v>
      </c>
      <c r="Z254" s="30">
        <f t="shared" si="90"/>
        <v>-5.3524762846403166E-10</v>
      </c>
      <c r="AA254" s="30">
        <f t="shared" si="91"/>
        <v>-6.8256805492499525E-19</v>
      </c>
      <c r="AB254" s="30">
        <f t="shared" si="92"/>
        <v>1.5367024135561465E-8</v>
      </c>
    </row>
    <row r="255" spans="1:28" x14ac:dyDescent="0.3">
      <c r="A255" s="39">
        <v>332.06111111111386</v>
      </c>
      <c r="B255">
        <v>6.5</v>
      </c>
      <c r="C255">
        <v>7.87</v>
      </c>
      <c r="D255" s="39">
        <v>282.39999999999998</v>
      </c>
      <c r="E255" s="39"/>
      <c r="F255" s="39"/>
      <c r="G255" s="39">
        <v>332</v>
      </c>
      <c r="H255" s="40">
        <f t="shared" si="77"/>
        <v>6.5000000000000002E-2</v>
      </c>
      <c r="I255" s="41">
        <f t="shared" si="78"/>
        <v>7.87</v>
      </c>
      <c r="J255" s="39">
        <f t="shared" si="97"/>
        <v>591.31833846143843</v>
      </c>
      <c r="K255">
        <v>5.8000000000000003E-2</v>
      </c>
      <c r="L255">
        <v>7.88</v>
      </c>
      <c r="M255" s="29">
        <f t="shared" si="79"/>
        <v>4.2237024175817033E-2</v>
      </c>
      <c r="N255" s="54">
        <v>6.5000000000000002E-2</v>
      </c>
      <c r="O255" s="54">
        <v>7.87</v>
      </c>
      <c r="P255" s="55">
        <f t="shared" si="80"/>
        <v>7.9400703763918621</v>
      </c>
      <c r="Q255" s="55">
        <f t="shared" si="81"/>
        <v>7.8786479319612228</v>
      </c>
      <c r="R255" s="41">
        <f t="shared" si="82"/>
        <v>7.8854986608110123</v>
      </c>
      <c r="S255" s="30">
        <f t="shared" si="83"/>
        <v>-5.5205117932251467E-3</v>
      </c>
      <c r="T255" s="30">
        <f t="shared" si="84"/>
        <v>3.6716512382591888E-2</v>
      </c>
      <c r="U255" s="30">
        <f t="shared" si="85"/>
        <v>-4.4305732209583979E-10</v>
      </c>
      <c r="V255" s="30">
        <f t="shared" si="86"/>
        <v>-5.6160662746993284E-19</v>
      </c>
      <c r="W255" s="30">
        <f t="shared" si="87"/>
        <v>1.322367198731584E-8</v>
      </c>
      <c r="X255" s="30">
        <f t="shared" si="88"/>
        <v>-4.9421077634056705E-3</v>
      </c>
      <c r="Y255" s="30">
        <f t="shared" si="89"/>
        <v>3.7294916412411359E-2</v>
      </c>
      <c r="Z255" s="30">
        <f t="shared" si="90"/>
        <v>-4.4231219336372736E-10</v>
      </c>
      <c r="AA255" s="30">
        <f t="shared" si="91"/>
        <v>-5.6160662746993284E-19</v>
      </c>
      <c r="AB255" s="30">
        <f t="shared" si="92"/>
        <v>1.3016713294023611E-8</v>
      </c>
    </row>
    <row r="256" spans="1:28" x14ac:dyDescent="0.3">
      <c r="A256" s="39">
        <v>333.06180555555329</v>
      </c>
      <c r="B256">
        <v>7.1</v>
      </c>
      <c r="C256">
        <v>7.75</v>
      </c>
      <c r="D256" s="39"/>
      <c r="E256" s="39"/>
      <c r="F256" s="39"/>
      <c r="G256" s="39">
        <v>333</v>
      </c>
      <c r="H256" s="40">
        <f t="shared" si="77"/>
        <v>7.0999999999999994E-2</v>
      </c>
      <c r="I256" s="41">
        <f t="shared" si="78"/>
        <v>7.75</v>
      </c>
      <c r="J256" s="39">
        <f t="shared" si="97"/>
        <v>595.78632085087372</v>
      </c>
      <c r="K256">
        <v>5.8999999999999997E-2</v>
      </c>
      <c r="L256">
        <v>7.91</v>
      </c>
      <c r="M256" s="29">
        <f t="shared" si="79"/>
        <v>4.2556165775062403E-2</v>
      </c>
      <c r="N256" s="54">
        <v>7.0999999999999994E-2</v>
      </c>
      <c r="O256" s="54">
        <v>7.75</v>
      </c>
      <c r="P256" s="55">
        <f t="shared" si="80"/>
        <v>7.9081142614411837</v>
      </c>
      <c r="Q256" s="55">
        <f t="shared" si="81"/>
        <v>7.8507222809294097</v>
      </c>
      <c r="R256" s="41">
        <f t="shared" si="82"/>
        <v>7.8573052924873421</v>
      </c>
      <c r="S256" s="30">
        <f t="shared" si="83"/>
        <v>-5.2264095724956225E-3</v>
      </c>
      <c r="T256" s="30">
        <f t="shared" si="84"/>
        <v>3.7329756202566781E-2</v>
      </c>
      <c r="U256" s="30">
        <f t="shared" si="85"/>
        <v>-4.8291957044981158E-10</v>
      </c>
      <c r="V256" s="30">
        <f t="shared" si="86"/>
        <v>-6.1344723923638814E-19</v>
      </c>
      <c r="W256" s="30">
        <f t="shared" si="87"/>
        <v>1.4101902870627779E-8</v>
      </c>
      <c r="X256" s="30">
        <f t="shared" si="88"/>
        <v>-4.6608748136746344E-3</v>
      </c>
      <c r="Y256" s="30">
        <f t="shared" si="89"/>
        <v>3.7895290961387766E-2</v>
      </c>
      <c r="Z256" s="30">
        <f t="shared" si="90"/>
        <v>-4.8219102055029355E-10</v>
      </c>
      <c r="AA256" s="30">
        <f t="shared" si="91"/>
        <v>-6.1344723923638814E-19</v>
      </c>
      <c r="AB256" s="30">
        <f t="shared" si="92"/>
        <v>1.3889758907745059E-8</v>
      </c>
    </row>
    <row r="257" spans="1:28" x14ac:dyDescent="0.3">
      <c r="A257" s="39">
        <v>334.05972222222044</v>
      </c>
      <c r="B257">
        <v>7.7</v>
      </c>
      <c r="C257">
        <v>7.81</v>
      </c>
      <c r="D257" s="39"/>
      <c r="E257" s="39"/>
      <c r="F257" s="39"/>
      <c r="G257" s="39">
        <v>334</v>
      </c>
      <c r="H257" s="40">
        <f t="shared" si="77"/>
        <v>7.6999999999999999E-2</v>
      </c>
      <c r="I257" s="41">
        <f t="shared" si="78"/>
        <v>7.81</v>
      </c>
      <c r="J257" s="39">
        <f t="shared" si="97"/>
        <v>600.2543032403089</v>
      </c>
      <c r="K257">
        <v>6.7000000000000004E-2</v>
      </c>
      <c r="L257">
        <v>7.84</v>
      </c>
      <c r="M257" s="29">
        <f t="shared" si="79"/>
        <v>4.2875307374307781E-2</v>
      </c>
      <c r="N257" s="54">
        <v>7.6999999999999999E-2</v>
      </c>
      <c r="O257" s="54">
        <v>7.81</v>
      </c>
      <c r="P257" s="55">
        <f t="shared" si="80"/>
        <v>7.8788103771646787</v>
      </c>
      <c r="Q257" s="55">
        <f t="shared" si="81"/>
        <v>7.8252026141620492</v>
      </c>
      <c r="R257" s="41">
        <f t="shared" si="82"/>
        <v>7.8314995098080358</v>
      </c>
      <c r="S257" s="30">
        <f t="shared" si="83"/>
        <v>-4.9437099771934513E-3</v>
      </c>
      <c r="T257" s="30">
        <f t="shared" si="84"/>
        <v>3.7931597397114332E-2</v>
      </c>
      <c r="U257" s="30">
        <f t="shared" si="85"/>
        <v>-5.2279650823087828E-10</v>
      </c>
      <c r="V257" s="30">
        <f t="shared" si="86"/>
        <v>-6.6528785100284354E-19</v>
      </c>
      <c r="W257" s="30">
        <f t="shared" si="87"/>
        <v>1.4955377705810884E-8</v>
      </c>
      <c r="X257" s="30">
        <f t="shared" si="88"/>
        <v>-4.3937195271375844E-3</v>
      </c>
      <c r="Y257" s="30">
        <f t="shared" si="89"/>
        <v>3.8481587847170193E-2</v>
      </c>
      <c r="Z257" s="30">
        <f t="shared" si="90"/>
        <v>-5.2208798328015835E-10</v>
      </c>
      <c r="AA257" s="30">
        <f t="shared" si="91"/>
        <v>-6.6528785100284354E-19</v>
      </c>
      <c r="AB257" s="30">
        <f t="shared" si="92"/>
        <v>1.4740102047010288E-8</v>
      </c>
    </row>
    <row r="258" spans="1:28" x14ac:dyDescent="0.3">
      <c r="A258" s="39">
        <v>335.0534722222219</v>
      </c>
      <c r="B258">
        <v>5.6</v>
      </c>
      <c r="C258">
        <v>7.88</v>
      </c>
      <c r="D258" s="39"/>
      <c r="E258" s="39"/>
      <c r="F258" s="39"/>
      <c r="G258" s="39">
        <v>335</v>
      </c>
      <c r="H258" s="40">
        <f t="shared" si="77"/>
        <v>5.5999999999999994E-2</v>
      </c>
      <c r="I258" s="41">
        <f t="shared" si="78"/>
        <v>7.88</v>
      </c>
      <c r="J258" s="39">
        <f t="shared" si="97"/>
        <v>604.72228562974408</v>
      </c>
      <c r="K258">
        <v>6.2E-2</v>
      </c>
      <c r="L258">
        <v>7.89</v>
      </c>
      <c r="M258" s="29">
        <f t="shared" si="79"/>
        <v>4.3194448973553144E-2</v>
      </c>
      <c r="N258" s="54">
        <v>5.6000000000000001E-2</v>
      </c>
      <c r="O258" s="54">
        <v>7.88</v>
      </c>
      <c r="P258" s="55">
        <f t="shared" si="80"/>
        <v>8.007259773212601</v>
      </c>
      <c r="Q258" s="55">
        <f t="shared" si="81"/>
        <v>7.9403900555009503</v>
      </c>
      <c r="R258" s="41">
        <f t="shared" si="82"/>
        <v>7.9470750367170213</v>
      </c>
      <c r="S258" s="30">
        <f t="shared" si="83"/>
        <v>-6.0919815818338951E-3</v>
      </c>
      <c r="T258" s="30">
        <f t="shared" si="84"/>
        <v>3.7102467391719247E-2</v>
      </c>
      <c r="U258" s="30">
        <f t="shared" si="85"/>
        <v>-3.8343182968285339E-10</v>
      </c>
      <c r="V258" s="30">
        <f t="shared" si="86"/>
        <v>-4.8384570982024983E-19</v>
      </c>
      <c r="W258" s="30">
        <f t="shared" si="87"/>
        <v>1.1471228863560812E-8</v>
      </c>
      <c r="X258" s="30">
        <f t="shared" si="88"/>
        <v>-5.5233800811575568E-3</v>
      </c>
      <c r="Y258" s="30">
        <f t="shared" si="89"/>
        <v>3.767106889239559E-2</v>
      </c>
      <c r="Z258" s="30">
        <f t="shared" si="90"/>
        <v>-3.8269932905451503E-10</v>
      </c>
      <c r="AA258" s="30">
        <f t="shared" si="91"/>
        <v>-4.8384570982024983E-19</v>
      </c>
      <c r="AB258" s="30">
        <f t="shared" si="92"/>
        <v>1.1296007271754927E-8</v>
      </c>
    </row>
    <row r="259" spans="1:28" x14ac:dyDescent="0.3">
      <c r="A259" s="39">
        <v>336.05555555555475</v>
      </c>
      <c r="B259">
        <v>4.7</v>
      </c>
      <c r="C259">
        <v>8.0299999999999994</v>
      </c>
      <c r="D259" s="39"/>
      <c r="E259" s="39">
        <v>600.99307692307696</v>
      </c>
      <c r="F259" s="39">
        <v>617.38745911528144</v>
      </c>
      <c r="G259" s="39">
        <v>336</v>
      </c>
      <c r="H259" s="40">
        <f t="shared" si="77"/>
        <v>4.7E-2</v>
      </c>
      <c r="I259" s="41">
        <f t="shared" si="78"/>
        <v>8.0299999999999994</v>
      </c>
      <c r="J259" s="42">
        <f>AVERAGE(E259:F259)</f>
        <v>609.19026801917926</v>
      </c>
      <c r="K259">
        <v>5.0999999999999997E-2</v>
      </c>
      <c r="L259">
        <v>7.98</v>
      </c>
      <c r="M259" s="29">
        <f t="shared" si="79"/>
        <v>4.3513590572798522E-2</v>
      </c>
      <c r="N259" s="54">
        <v>4.7E-2</v>
      </c>
      <c r="O259" s="54">
        <v>8.0299999999999994</v>
      </c>
      <c r="P259" s="55">
        <f t="shared" si="80"/>
        <v>8.0777692169803217</v>
      </c>
      <c r="Q259" s="55">
        <f t="shared" si="81"/>
        <v>8.0047976220539869</v>
      </c>
      <c r="R259" s="41">
        <f t="shared" si="82"/>
        <v>8.0113798425841072</v>
      </c>
      <c r="S259" s="30">
        <f t="shared" si="83"/>
        <v>-6.6265123805868712E-3</v>
      </c>
      <c r="T259" s="30">
        <f t="shared" si="84"/>
        <v>3.6887078192211653E-2</v>
      </c>
      <c r="U259" s="30">
        <f t="shared" si="85"/>
        <v>-3.2375875063274523E-10</v>
      </c>
      <c r="V259" s="30">
        <f t="shared" si="86"/>
        <v>-4.0608479217056683E-19</v>
      </c>
      <c r="W259" s="30">
        <f t="shared" si="87"/>
        <v>9.8901386027551871E-9</v>
      </c>
      <c r="X259" s="30">
        <f t="shared" si="88"/>
        <v>-6.0721339322547764E-3</v>
      </c>
      <c r="Y259" s="30">
        <f t="shared" si="89"/>
        <v>3.7441456640543748E-2</v>
      </c>
      <c r="Z259" s="30">
        <f t="shared" si="90"/>
        <v>-3.2304457284521308E-10</v>
      </c>
      <c r="AA259" s="30">
        <f t="shared" si="91"/>
        <v>-4.0608479217056683E-19</v>
      </c>
      <c r="AB259" s="30">
        <f t="shared" si="92"/>
        <v>9.7413726521069463E-9</v>
      </c>
    </row>
    <row r="260" spans="1:28" x14ac:dyDescent="0.3">
      <c r="A260" s="39">
        <v>337.0583333333343</v>
      </c>
      <c r="B260">
        <v>4.2</v>
      </c>
      <c r="C260">
        <v>7.95</v>
      </c>
      <c r="D260" s="39">
        <v>364.8</v>
      </c>
      <c r="E260" s="39"/>
      <c r="F260" s="39"/>
      <c r="G260" s="39">
        <v>337</v>
      </c>
      <c r="H260" s="40">
        <f t="shared" si="77"/>
        <v>4.2000000000000003E-2</v>
      </c>
      <c r="I260" s="41">
        <f t="shared" si="78"/>
        <v>7.95</v>
      </c>
      <c r="J260" s="39">
        <f>$J$259+($J$268-$J$259)*(G260-$G$259)/($G$268-$G$259)</f>
        <v>613.84035339271361</v>
      </c>
      <c r="K260">
        <v>4.8000000000000001E-2</v>
      </c>
      <c r="L260">
        <v>7.93</v>
      </c>
      <c r="M260" s="29">
        <f t="shared" si="79"/>
        <v>4.3845739528050973E-2</v>
      </c>
      <c r="N260" s="54">
        <v>4.2000000000000003E-2</v>
      </c>
      <c r="O260" s="54">
        <v>7.95</v>
      </c>
      <c r="P260" s="55">
        <f t="shared" si="80"/>
        <v>8.1235250637597716</v>
      </c>
      <c r="Q260" s="55">
        <f t="shared" si="81"/>
        <v>8.0471640418857273</v>
      </c>
      <c r="R260" s="41">
        <f t="shared" si="82"/>
        <v>8.0535628179647425</v>
      </c>
      <c r="S260" s="30">
        <f t="shared" si="83"/>
        <v>-6.9398100812785553E-3</v>
      </c>
      <c r="T260" s="30">
        <f t="shared" si="84"/>
        <v>3.6905929446772415E-2</v>
      </c>
      <c r="U260" s="30">
        <f t="shared" si="85"/>
        <v>-2.9062808508189239E-10</v>
      </c>
      <c r="V260" s="30">
        <f t="shared" si="86"/>
        <v>-3.6288428236518742E-19</v>
      </c>
      <c r="W260" s="30">
        <f t="shared" si="87"/>
        <v>8.9708988134812181E-9</v>
      </c>
      <c r="X260" s="30">
        <f t="shared" si="88"/>
        <v>-6.4024173199771425E-3</v>
      </c>
      <c r="Y260" s="30">
        <f t="shared" si="89"/>
        <v>3.744332220807383E-2</v>
      </c>
      <c r="Z260" s="30">
        <f t="shared" si="90"/>
        <v>-2.8993578909806273E-10</v>
      </c>
      <c r="AA260" s="30">
        <f t="shared" si="91"/>
        <v>-3.6288428236518742E-19</v>
      </c>
      <c r="AB260" s="30">
        <f t="shared" si="92"/>
        <v>8.8396929935466659E-9</v>
      </c>
    </row>
    <row r="261" spans="1:28" x14ac:dyDescent="0.3">
      <c r="A261" s="39">
        <v>338.05138888888905</v>
      </c>
      <c r="B261">
        <v>4.3</v>
      </c>
      <c r="C261">
        <v>7.96</v>
      </c>
      <c r="D261" s="39"/>
      <c r="E261" s="39"/>
      <c r="F261" s="39"/>
      <c r="G261" s="39">
        <v>338</v>
      </c>
      <c r="H261" s="40">
        <f t="shared" si="77"/>
        <v>4.2999999999999997E-2</v>
      </c>
      <c r="I261" s="41">
        <f t="shared" si="78"/>
        <v>7.96</v>
      </c>
      <c r="J261" s="39">
        <f t="shared" ref="J261:J267" si="98">$J$259+($J$268-$J$259)*(G261-$G$259)/($G$268-$G$259)</f>
        <v>618.49043876624808</v>
      </c>
      <c r="K261">
        <v>0.05</v>
      </c>
      <c r="L261">
        <v>7.91</v>
      </c>
      <c r="M261" s="29">
        <f t="shared" si="79"/>
        <v>4.4177888483303437E-2</v>
      </c>
      <c r="N261" s="54">
        <v>4.2999999999999997E-2</v>
      </c>
      <c r="O261" s="54">
        <v>7.96</v>
      </c>
      <c r="P261" s="55">
        <f t="shared" si="80"/>
        <v>8.1174641785975385</v>
      </c>
      <c r="Q261" s="55">
        <f t="shared" si="81"/>
        <v>8.0422407246363132</v>
      </c>
      <c r="R261" s="41">
        <f t="shared" si="82"/>
        <v>8.0485397554636595</v>
      </c>
      <c r="S261" s="30">
        <f t="shared" si="83"/>
        <v>-6.8997664939570323E-3</v>
      </c>
      <c r="T261" s="30">
        <f t="shared" si="84"/>
        <v>3.7278121989346408E-2</v>
      </c>
      <c r="U261" s="30">
        <f t="shared" si="85"/>
        <v>-2.9728335318314032E-10</v>
      </c>
      <c r="V261" s="30">
        <f t="shared" si="86"/>
        <v>-3.7152438432626327E-19</v>
      </c>
      <c r="W261" s="30">
        <f t="shared" si="87"/>
        <v>9.073174747133953E-9</v>
      </c>
      <c r="X261" s="30">
        <f t="shared" si="88"/>
        <v>-6.3652471134262138E-3</v>
      </c>
      <c r="Y261" s="30">
        <f t="shared" si="89"/>
        <v>3.781264136987722E-2</v>
      </c>
      <c r="Z261" s="30">
        <f t="shared" si="90"/>
        <v>-2.9659475883080017E-10</v>
      </c>
      <c r="AA261" s="30">
        <f t="shared" si="91"/>
        <v>-3.7152438432626327E-19</v>
      </c>
      <c r="AB261" s="30">
        <f t="shared" si="92"/>
        <v>8.9425266799421547E-9</v>
      </c>
    </row>
    <row r="262" spans="1:28" x14ac:dyDescent="0.3">
      <c r="A262" s="39">
        <v>339.07361111111095</v>
      </c>
      <c r="B262">
        <v>4.3</v>
      </c>
      <c r="C262">
        <v>8</v>
      </c>
      <c r="D262" s="39"/>
      <c r="E262" s="39"/>
      <c r="F262" s="39"/>
      <c r="G262" s="39">
        <v>339</v>
      </c>
      <c r="H262" s="40">
        <f t="shared" ref="H262:H305" si="99">B262/100</f>
        <v>4.2999999999999997E-2</v>
      </c>
      <c r="I262" s="41">
        <f t="shared" ref="I262:I305" si="100">C262</f>
        <v>8</v>
      </c>
      <c r="J262" s="39">
        <f t="shared" si="98"/>
        <v>623.14052413978243</v>
      </c>
      <c r="K262">
        <v>5.3999999999999999E-2</v>
      </c>
      <c r="L262">
        <v>7.97</v>
      </c>
      <c r="M262" s="29">
        <f t="shared" ref="M262:M311" si="101">J262/1000/14</f>
        <v>4.4510037438555881E-2</v>
      </c>
      <c r="N262" s="54">
        <v>4.2999999999999997E-2</v>
      </c>
      <c r="O262" s="54">
        <v>8</v>
      </c>
      <c r="P262" s="55">
        <f t="shared" ref="P262:P311" si="102">-LOG10(($AL$15*N262+(($AL$15*N262)^2-4*M262*(-$AL$15*N262*10^(-8.89)))^0.5)/(2*M262))</f>
        <v>8.120305596691356</v>
      </c>
      <c r="Q262" s="55">
        <f t="shared" ref="Q262:Q311" si="103">-LOG10(W262)</f>
        <v>8.0454542766173027</v>
      </c>
      <c r="R262" s="41">
        <f t="shared" ref="R262:R311" si="104">-LOG(AB262)</f>
        <v>8.0516390880664108</v>
      </c>
      <c r="S262" s="30">
        <f t="shared" ref="S262:S311" si="105">$AG$10*(1/($AF$4/10^(-P262)+1)-1/($AF$4/10^(-$AE$16)+1))</f>
        <v>-6.9185938553288666E-3</v>
      </c>
      <c r="T262" s="30">
        <f t="shared" ref="T262:T311" si="106">M262+S262</f>
        <v>3.7591443583227017E-2</v>
      </c>
      <c r="U262" s="30">
        <f t="shared" ref="U262:U311" si="107">S262*10^(-8.89)-$AL$15*N262</f>
        <v>-2.9730760752298711E-10</v>
      </c>
      <c r="V262" s="30">
        <f t="shared" ref="V262:V311" si="108">-$AL$15*N262*10^(-8.89)</f>
        <v>-3.7152438432626327E-19</v>
      </c>
      <c r="W262" s="30">
        <f t="shared" ref="W262:W311" si="109">(-U262+(U262*U262-4*T262*V262)^0.5)/(2*T262)</f>
        <v>9.0062857771877399E-9</v>
      </c>
      <c r="X262" s="30">
        <f t="shared" ref="X262:X311" si="110">$AG$10*(1/($AF$4/10^(-Q262)+1)-1/($AF$4/10^(-$AE$16)+1))</f>
        <v>-6.3895444986439712E-3</v>
      </c>
      <c r="Y262" s="30">
        <f t="shared" ref="Y262:Y311" si="111">M262+X262</f>
        <v>3.8120492939911911E-2</v>
      </c>
      <c r="Z262" s="30">
        <f t="shared" ref="Z262:Z311" si="112">X262*10^(-8.89)-$AL$15*N262</f>
        <v>-2.9662605992641429E-10</v>
      </c>
      <c r="AA262" s="30">
        <f t="shared" ref="AA262:AA311" si="113">-$AL$15*N262*10^(-8.89)</f>
        <v>-3.7152438432626327E-19</v>
      </c>
      <c r="AB262" s="30">
        <f t="shared" ref="AB262:AB311" si="114">(-Z262+(Z262*Z262-4*Y262*AA262)^0.5)/(2*Y262)</f>
        <v>8.8789357211235349E-9</v>
      </c>
    </row>
    <row r="263" spans="1:28" x14ac:dyDescent="0.3">
      <c r="A263" s="39">
        <v>340.06180555555329</v>
      </c>
      <c r="B263">
        <v>5.6</v>
      </c>
      <c r="C263">
        <v>7.9</v>
      </c>
      <c r="D263" s="39"/>
      <c r="E263" s="39"/>
      <c r="F263" s="39"/>
      <c r="G263" s="39">
        <v>340</v>
      </c>
      <c r="H263" s="40">
        <f t="shared" si="99"/>
        <v>5.5999999999999994E-2</v>
      </c>
      <c r="I263" s="41">
        <f t="shared" si="100"/>
        <v>7.9</v>
      </c>
      <c r="J263" s="39">
        <f t="shared" si="98"/>
        <v>627.79060951331678</v>
      </c>
      <c r="K263">
        <v>6.4000000000000001E-2</v>
      </c>
      <c r="L263">
        <v>7.88</v>
      </c>
      <c r="M263" s="29">
        <f t="shared" si="101"/>
        <v>4.4842186393808339E-2</v>
      </c>
      <c r="N263" s="54">
        <v>5.6000000000000001E-2</v>
      </c>
      <c r="O263" s="54">
        <v>7.9</v>
      </c>
      <c r="P263" s="55">
        <f t="shared" si="102"/>
        <v>8.0218083679822456</v>
      </c>
      <c r="Q263" s="55">
        <f t="shared" si="103"/>
        <v>7.9562175704432327</v>
      </c>
      <c r="R263" s="41">
        <f t="shared" si="104"/>
        <v>7.962368409412476</v>
      </c>
      <c r="S263" s="30">
        <f t="shared" si="105"/>
        <v>-6.2076010150237141E-3</v>
      </c>
      <c r="T263" s="30">
        <f t="shared" si="106"/>
        <v>3.8634585378784628E-2</v>
      </c>
      <c r="U263" s="30">
        <f t="shared" si="107"/>
        <v>-3.8358077636582716E-10</v>
      </c>
      <c r="V263" s="30">
        <f t="shared" si="108"/>
        <v>-4.8384570982024983E-19</v>
      </c>
      <c r="W263" s="30">
        <f t="shared" si="109"/>
        <v>1.1060695325703719E-8</v>
      </c>
      <c r="X263" s="30">
        <f t="shared" si="110"/>
        <v>-5.6635823621195942E-3</v>
      </c>
      <c r="Y263" s="30">
        <f t="shared" si="111"/>
        <v>3.9178604031688748E-2</v>
      </c>
      <c r="Z263" s="30">
        <f t="shared" si="112"/>
        <v>-3.8287994458011075E-10</v>
      </c>
      <c r="AA263" s="30">
        <f t="shared" si="113"/>
        <v>-4.8384570982024983E-19</v>
      </c>
      <c r="AB263" s="30">
        <f t="shared" si="114"/>
        <v>1.0905148667274694E-8</v>
      </c>
    </row>
    <row r="264" spans="1:28" x14ac:dyDescent="0.3">
      <c r="A264" s="39">
        <v>341.05208333333576</v>
      </c>
      <c r="B264">
        <v>6</v>
      </c>
      <c r="C264">
        <v>7.89</v>
      </c>
      <c r="D264" s="39">
        <v>383.79999999999995</v>
      </c>
      <c r="E264" s="39"/>
      <c r="F264" s="39"/>
      <c r="G264" s="39">
        <v>341</v>
      </c>
      <c r="H264" s="40">
        <f t="shared" si="99"/>
        <v>0.06</v>
      </c>
      <c r="I264" s="41">
        <f t="shared" si="100"/>
        <v>7.89</v>
      </c>
      <c r="J264" s="39">
        <f t="shared" si="98"/>
        <v>632.44069488685125</v>
      </c>
      <c r="K264">
        <v>6.9000000000000006E-2</v>
      </c>
      <c r="L264">
        <v>7.81</v>
      </c>
      <c r="M264" s="29">
        <f t="shared" si="101"/>
        <v>4.5174335349060804E-2</v>
      </c>
      <c r="N264" s="54">
        <v>0.06</v>
      </c>
      <c r="O264" s="54">
        <v>7.89</v>
      </c>
      <c r="P264" s="55">
        <f t="shared" si="102"/>
        <v>7.9978409115213891</v>
      </c>
      <c r="Q264" s="55">
        <f t="shared" si="103"/>
        <v>7.9350114189355327</v>
      </c>
      <c r="R264" s="41">
        <f t="shared" si="104"/>
        <v>7.9410366199983304</v>
      </c>
      <c r="S264" s="30">
        <f t="shared" si="105"/>
        <v>-6.015612884130583E-3</v>
      </c>
      <c r="T264" s="30">
        <f t="shared" si="106"/>
        <v>3.9158722464930219E-2</v>
      </c>
      <c r="U264" s="30">
        <f t="shared" si="107"/>
        <v>-4.1016086468092607E-10</v>
      </c>
      <c r="V264" s="30">
        <f t="shared" si="108"/>
        <v>-5.1840611766455334E-19</v>
      </c>
      <c r="W264" s="30">
        <f t="shared" si="109"/>
        <v>1.1614180761912492E-8</v>
      </c>
      <c r="X264" s="30">
        <f t="shared" si="110"/>
        <v>-5.4749273031317229E-3</v>
      </c>
      <c r="Y264" s="30">
        <f t="shared" si="111"/>
        <v>3.9699408045929079E-2</v>
      </c>
      <c r="Z264" s="30">
        <f t="shared" si="112"/>
        <v>-4.0946432672359731E-10</v>
      </c>
      <c r="AA264" s="30">
        <f t="shared" si="113"/>
        <v>-5.1840611766455334E-19</v>
      </c>
      <c r="AB264" s="30">
        <f t="shared" si="114"/>
        <v>1.1454163551078544E-8</v>
      </c>
    </row>
    <row r="265" spans="1:28" x14ac:dyDescent="0.3">
      <c r="A265" s="39">
        <v>342.06180555555329</v>
      </c>
      <c r="B265">
        <v>6.1</v>
      </c>
      <c r="C265">
        <v>7.83</v>
      </c>
      <c r="D265" s="39"/>
      <c r="E265" s="39"/>
      <c r="F265" s="39"/>
      <c r="G265" s="39">
        <v>342</v>
      </c>
      <c r="H265" s="40">
        <f t="shared" si="99"/>
        <v>6.0999999999999999E-2</v>
      </c>
      <c r="I265" s="41">
        <f t="shared" si="100"/>
        <v>7.83</v>
      </c>
      <c r="J265" s="39">
        <f t="shared" si="98"/>
        <v>637.0907802603856</v>
      </c>
      <c r="K265">
        <v>6.8000000000000005E-2</v>
      </c>
      <c r="L265">
        <v>7.87</v>
      </c>
      <c r="M265" s="29">
        <f t="shared" si="101"/>
        <v>4.5506484304313255E-2</v>
      </c>
      <c r="N265" s="54">
        <v>6.0999999999999999E-2</v>
      </c>
      <c r="O265" s="54">
        <v>7.83</v>
      </c>
      <c r="P265" s="55">
        <f t="shared" si="102"/>
        <v>7.9942503166737175</v>
      </c>
      <c r="Q265" s="55">
        <f t="shared" si="103"/>
        <v>7.9322516858355012</v>
      </c>
      <c r="R265" s="41">
        <f t="shared" si="104"/>
        <v>7.9381728599562251</v>
      </c>
      <c r="S265" s="30">
        <f t="shared" si="105"/>
        <v>-5.9861838089367908E-3</v>
      </c>
      <c r="T265" s="30">
        <f t="shared" si="106"/>
        <v>3.9520300495376463E-2</v>
      </c>
      <c r="U265" s="30">
        <f t="shared" si="107"/>
        <v>-4.1682980692266398E-10</v>
      </c>
      <c r="V265" s="30">
        <f t="shared" si="108"/>
        <v>-5.2704621962562924E-19</v>
      </c>
      <c r="W265" s="30">
        <f t="shared" si="109"/>
        <v>1.168821829666745E-8</v>
      </c>
      <c r="X265" s="30">
        <f t="shared" si="110"/>
        <v>-5.4499065744989337E-3</v>
      </c>
      <c r="Y265" s="30">
        <f t="shared" si="111"/>
        <v>4.0056577729814323E-2</v>
      </c>
      <c r="Z265" s="30">
        <f t="shared" si="112"/>
        <v>-4.1613894801581622E-10</v>
      </c>
      <c r="AA265" s="30">
        <f t="shared" si="113"/>
        <v>-5.2704621962562924E-19</v>
      </c>
      <c r="AB265" s="30">
        <f t="shared" si="114"/>
        <v>1.1529942462218954E-8</v>
      </c>
    </row>
    <row r="266" spans="1:28" x14ac:dyDescent="0.3">
      <c r="A266" s="39">
        <v>343.04861111110949</v>
      </c>
      <c r="B266">
        <v>6.7</v>
      </c>
      <c r="C266">
        <v>7.86</v>
      </c>
      <c r="D266" s="39"/>
      <c r="E266" s="39"/>
      <c r="F266" s="39"/>
      <c r="G266" s="39">
        <v>343</v>
      </c>
      <c r="H266" s="40">
        <f t="shared" si="99"/>
        <v>6.7000000000000004E-2</v>
      </c>
      <c r="I266" s="41">
        <f t="shared" si="100"/>
        <v>7.86</v>
      </c>
      <c r="J266" s="39">
        <f t="shared" si="98"/>
        <v>641.74086563391995</v>
      </c>
      <c r="K266">
        <v>6.6000000000000003E-2</v>
      </c>
      <c r="L266">
        <v>7.93</v>
      </c>
      <c r="M266" s="29">
        <f t="shared" si="101"/>
        <v>4.5838633259565713E-2</v>
      </c>
      <c r="N266" s="54">
        <v>6.7000000000000004E-2</v>
      </c>
      <c r="O266" s="54">
        <v>7.86</v>
      </c>
      <c r="P266" s="55">
        <f t="shared" si="102"/>
        <v>7.9603569018716929</v>
      </c>
      <c r="Q266" s="55">
        <f t="shared" si="103"/>
        <v>7.9020800514149103</v>
      </c>
      <c r="R266" s="41">
        <f t="shared" si="104"/>
        <v>7.9078392467236736</v>
      </c>
      <c r="S266" s="30">
        <f t="shared" si="105"/>
        <v>-5.6996671672428717E-3</v>
      </c>
      <c r="T266" s="30">
        <f t="shared" si="106"/>
        <v>4.0138966092322842E-2</v>
      </c>
      <c r="U266" s="30">
        <f t="shared" si="107"/>
        <v>-4.5670182739542778E-10</v>
      </c>
      <c r="V266" s="30">
        <f t="shared" si="108"/>
        <v>-5.7888683139208464E-19</v>
      </c>
      <c r="W266" s="30">
        <f t="shared" si="109"/>
        <v>1.2529102107373422E-8</v>
      </c>
      <c r="X266" s="30">
        <f t="shared" si="110"/>
        <v>-5.1692213261046571E-3</v>
      </c>
      <c r="Y266" s="30">
        <f t="shared" si="111"/>
        <v>4.0669411933461054E-2</v>
      </c>
      <c r="Z266" s="30">
        <f t="shared" si="112"/>
        <v>-4.5601848077838398E-10</v>
      </c>
      <c r="AA266" s="30">
        <f t="shared" si="113"/>
        <v>-5.7888683139208464E-19</v>
      </c>
      <c r="AB266" s="30">
        <f t="shared" si="114"/>
        <v>1.2364050017146695E-8</v>
      </c>
    </row>
    <row r="267" spans="1:28" x14ac:dyDescent="0.3">
      <c r="A267" s="39">
        <v>344.06180555555329</v>
      </c>
      <c r="B267">
        <v>6.5</v>
      </c>
      <c r="C267">
        <v>7.77</v>
      </c>
      <c r="D267" s="39">
        <v>742.5</v>
      </c>
      <c r="E267" s="39"/>
      <c r="F267" s="39"/>
      <c r="G267" s="39">
        <v>344</v>
      </c>
      <c r="H267" s="40">
        <f t="shared" si="99"/>
        <v>6.5000000000000002E-2</v>
      </c>
      <c r="I267" s="41">
        <f t="shared" si="100"/>
        <v>7.77</v>
      </c>
      <c r="J267" s="39">
        <f t="shared" si="98"/>
        <v>646.39095100745442</v>
      </c>
      <c r="K267">
        <v>6.2E-2</v>
      </c>
      <c r="L267">
        <v>7.84</v>
      </c>
      <c r="M267" s="29">
        <f t="shared" si="101"/>
        <v>4.6170782214818178E-2</v>
      </c>
      <c r="N267" s="54">
        <v>6.5000000000000002E-2</v>
      </c>
      <c r="O267" s="54">
        <v>7.77</v>
      </c>
      <c r="P267" s="55">
        <f t="shared" si="102"/>
        <v>7.9750810196225279</v>
      </c>
      <c r="Q267" s="55">
        <f t="shared" si="103"/>
        <v>7.9158402823797722</v>
      </c>
      <c r="R267" s="41">
        <f t="shared" si="104"/>
        <v>7.9215392571697647</v>
      </c>
      <c r="S267" s="30">
        <f t="shared" si="105"/>
        <v>-5.8260867995347547E-3</v>
      </c>
      <c r="T267" s="30">
        <f t="shared" si="106"/>
        <v>4.0344695415283426E-2</v>
      </c>
      <c r="U267" s="30">
        <f t="shared" si="107"/>
        <v>-4.4345097896072679E-10</v>
      </c>
      <c r="V267" s="30">
        <f t="shared" si="108"/>
        <v>-5.6160662746993284E-19</v>
      </c>
      <c r="W267" s="30">
        <f t="shared" si="109"/>
        <v>1.2138351725534459E-8</v>
      </c>
      <c r="X267" s="30">
        <f t="shared" si="110"/>
        <v>-5.2988610620987916E-3</v>
      </c>
      <c r="Y267" s="30">
        <f t="shared" si="111"/>
        <v>4.0871921152719384E-2</v>
      </c>
      <c r="Z267" s="30">
        <f t="shared" si="112"/>
        <v>-4.4277178064083381E-10</v>
      </c>
      <c r="AA267" s="30">
        <f t="shared" si="113"/>
        <v>-5.6160662746993284E-19</v>
      </c>
      <c r="AB267" s="30">
        <f t="shared" si="114"/>
        <v>1.1980108265341136E-8</v>
      </c>
    </row>
    <row r="268" spans="1:28" x14ac:dyDescent="0.3">
      <c r="A268" s="39">
        <v>345.05555555555475</v>
      </c>
      <c r="B268">
        <v>6.5</v>
      </c>
      <c r="C268">
        <v>7.84</v>
      </c>
      <c r="D268" s="39"/>
      <c r="E268" s="39">
        <v>650.23573548387094</v>
      </c>
      <c r="F268" s="39">
        <v>651.84633727810649</v>
      </c>
      <c r="G268" s="39">
        <v>345</v>
      </c>
      <c r="H268" s="40">
        <f t="shared" si="99"/>
        <v>6.5000000000000002E-2</v>
      </c>
      <c r="I268" s="41">
        <f t="shared" si="100"/>
        <v>7.84</v>
      </c>
      <c r="J268" s="42">
        <f>AVERAGE(E268:F268)</f>
        <v>651.04103638098877</v>
      </c>
      <c r="K268">
        <v>5.8999999999999997E-2</v>
      </c>
      <c r="L268">
        <v>7.89</v>
      </c>
      <c r="M268" s="29">
        <f t="shared" si="101"/>
        <v>4.6502931170070629E-2</v>
      </c>
      <c r="N268" s="54">
        <v>6.5000000000000002E-2</v>
      </c>
      <c r="O268" s="54">
        <v>7.84</v>
      </c>
      <c r="P268" s="55">
        <f t="shared" si="102"/>
        <v>7.9778887408503882</v>
      </c>
      <c r="Q268" s="55">
        <f t="shared" si="103"/>
        <v>7.9188362219274566</v>
      </c>
      <c r="R268" s="41">
        <f t="shared" si="104"/>
        <v>7.9244492874417869</v>
      </c>
      <c r="S268" s="30">
        <f t="shared" si="105"/>
        <v>-5.8498519892008259E-3</v>
      </c>
      <c r="T268" s="30">
        <f t="shared" si="106"/>
        <v>4.06530791808698E-2</v>
      </c>
      <c r="U268" s="30">
        <f t="shared" si="107"/>
        <v>-4.4348159445566002E-10</v>
      </c>
      <c r="V268" s="30">
        <f t="shared" si="108"/>
        <v>-5.6160662746993284E-19</v>
      </c>
      <c r="W268" s="30">
        <f t="shared" si="109"/>
        <v>1.2054904607255662E-8</v>
      </c>
      <c r="X268" s="30">
        <f t="shared" si="110"/>
        <v>-5.3267236936933946E-3</v>
      </c>
      <c r="Y268" s="30">
        <f t="shared" si="111"/>
        <v>4.1176207476377236E-2</v>
      </c>
      <c r="Z268" s="30">
        <f t="shared" si="112"/>
        <v>-4.4280767466349458E-10</v>
      </c>
      <c r="AA268" s="30">
        <f t="shared" si="113"/>
        <v>-5.6160662746993284E-19</v>
      </c>
      <c r="AB268" s="30">
        <f t="shared" si="114"/>
        <v>1.1900102785244248E-8</v>
      </c>
    </row>
    <row r="269" spans="1:28" x14ac:dyDescent="0.3">
      <c r="A269" s="39">
        <v>346.05902777778101</v>
      </c>
      <c r="B269">
        <v>6.6</v>
      </c>
      <c r="C269">
        <v>7.89</v>
      </c>
      <c r="D269" s="39"/>
      <c r="E269" s="39"/>
      <c r="F269" s="39"/>
      <c r="G269" s="39">
        <v>346</v>
      </c>
      <c r="H269" s="40">
        <f t="shared" si="99"/>
        <v>6.6000000000000003E-2</v>
      </c>
      <c r="I269" s="41">
        <f t="shared" si="100"/>
        <v>7.89</v>
      </c>
      <c r="J269" s="39">
        <f t="shared" ref="J269:J289" si="115">$J$268+($J$290-$J$268)*(G269-$G$268)/($G$290-$G$268)</f>
        <v>651.28791887290788</v>
      </c>
      <c r="K269">
        <v>5.8000000000000003E-2</v>
      </c>
      <c r="L269">
        <v>7.95</v>
      </c>
      <c r="M269" s="29">
        <f t="shared" si="101"/>
        <v>4.652056563377914E-2</v>
      </c>
      <c r="N269" s="54">
        <v>6.6000000000000003E-2</v>
      </c>
      <c r="O269" s="54">
        <v>7.89</v>
      </c>
      <c r="P269" s="55">
        <f t="shared" si="102"/>
        <v>7.9720553136440664</v>
      </c>
      <c r="Q269" s="55">
        <f t="shared" si="103"/>
        <v>7.913576536847029</v>
      </c>
      <c r="R269" s="41">
        <f t="shared" si="104"/>
        <v>7.9191737403062898</v>
      </c>
      <c r="S269" s="30">
        <f t="shared" si="105"/>
        <v>-5.8003544402187093E-3</v>
      </c>
      <c r="T269" s="30">
        <f t="shared" si="106"/>
        <v>4.0720211193560431E-2</v>
      </c>
      <c r="U269" s="30">
        <f t="shared" si="107"/>
        <v>-4.5012468349503698E-10</v>
      </c>
      <c r="V269" s="30">
        <f t="shared" si="108"/>
        <v>-5.7024672943100874E-19</v>
      </c>
      <c r="W269" s="30">
        <f t="shared" si="109"/>
        <v>1.2201787665149027E-8</v>
      </c>
      <c r="X269" s="30">
        <f t="shared" si="110"/>
        <v>-5.277722004380158E-3</v>
      </c>
      <c r="Y269" s="30">
        <f t="shared" si="111"/>
        <v>4.1242843629398979E-2</v>
      </c>
      <c r="Z269" s="30">
        <f t="shared" si="112"/>
        <v>-4.4945140249386767E-10</v>
      </c>
      <c r="AA269" s="30">
        <f t="shared" si="113"/>
        <v>-5.7024672943100874E-19</v>
      </c>
      <c r="AB269" s="30">
        <f t="shared" si="114"/>
        <v>1.2045539599424183E-8</v>
      </c>
    </row>
    <row r="270" spans="1:28" x14ac:dyDescent="0.3">
      <c r="A270" s="39">
        <v>347.04166660879855</v>
      </c>
      <c r="B270">
        <v>5.4</v>
      </c>
      <c r="C270">
        <v>7.82</v>
      </c>
      <c r="D270" s="39"/>
      <c r="E270" s="39"/>
      <c r="F270" s="39"/>
      <c r="G270" s="39">
        <v>347</v>
      </c>
      <c r="H270" s="40">
        <f t="shared" si="99"/>
        <v>5.4000000000000006E-2</v>
      </c>
      <c r="I270" s="41">
        <f t="shared" si="100"/>
        <v>7.82</v>
      </c>
      <c r="J270" s="39">
        <f t="shared" si="115"/>
        <v>651.53480136482688</v>
      </c>
      <c r="K270">
        <v>5.3999999999999999E-2</v>
      </c>
      <c r="L270">
        <v>7.9</v>
      </c>
      <c r="M270" s="29">
        <f t="shared" si="101"/>
        <v>4.6538200097487638E-2</v>
      </c>
      <c r="N270" s="54">
        <v>5.3999999999999999E-2</v>
      </c>
      <c r="O270" s="54">
        <v>7.82</v>
      </c>
      <c r="P270" s="55">
        <f t="shared" si="102"/>
        <v>8.050234809817356</v>
      </c>
      <c r="Q270" s="55">
        <f t="shared" si="103"/>
        <v>7.9847205738918099</v>
      </c>
      <c r="R270" s="41">
        <f t="shared" si="104"/>
        <v>7.9903760022831571</v>
      </c>
      <c r="S270" s="30">
        <f t="shared" si="105"/>
        <v>-6.4254422358287913E-3</v>
      </c>
      <c r="T270" s="30">
        <f t="shared" si="106"/>
        <v>4.0112757861658847E-2</v>
      </c>
      <c r="U270" s="30">
        <f t="shared" si="107"/>
        <v>-3.7044770175154341E-10</v>
      </c>
      <c r="V270" s="30">
        <f t="shared" si="108"/>
        <v>-4.6656550589809803E-19</v>
      </c>
      <c r="W270" s="30">
        <f t="shared" si="109"/>
        <v>1.0358083939278515E-8</v>
      </c>
      <c r="X270" s="30">
        <f t="shared" si="110"/>
        <v>-5.9072241999105603E-3</v>
      </c>
      <c r="Y270" s="30">
        <f t="shared" si="111"/>
        <v>4.0630975897577075E-2</v>
      </c>
      <c r="Z270" s="30">
        <f t="shared" si="112"/>
        <v>-3.6978010759909241E-10</v>
      </c>
      <c r="AA270" s="30">
        <f t="shared" si="113"/>
        <v>-4.6656550589809803E-19</v>
      </c>
      <c r="AB270" s="30">
        <f t="shared" si="114"/>
        <v>1.022407431890111E-8</v>
      </c>
    </row>
    <row r="271" spans="1:28" x14ac:dyDescent="0.3">
      <c r="A271" s="39">
        <v>348.03958333333139</v>
      </c>
      <c r="B271">
        <v>6.1</v>
      </c>
      <c r="C271">
        <v>7.82</v>
      </c>
      <c r="D271" s="39"/>
      <c r="E271" s="39"/>
      <c r="F271" s="39"/>
      <c r="G271" s="39">
        <v>348</v>
      </c>
      <c r="H271" s="40">
        <f t="shared" si="99"/>
        <v>6.0999999999999999E-2</v>
      </c>
      <c r="I271" s="41">
        <f t="shared" si="100"/>
        <v>7.82</v>
      </c>
      <c r="J271" s="39">
        <f t="shared" si="115"/>
        <v>651.78168385674599</v>
      </c>
      <c r="K271">
        <v>5.8999999999999997E-2</v>
      </c>
      <c r="L271">
        <v>7.86</v>
      </c>
      <c r="M271" s="29">
        <f t="shared" si="101"/>
        <v>4.6555834561196142E-2</v>
      </c>
      <c r="N271" s="54">
        <v>6.0999999999999999E-2</v>
      </c>
      <c r="O271" s="54">
        <v>7.82</v>
      </c>
      <c r="P271" s="55">
        <f t="shared" si="102"/>
        <v>8.0031393861155919</v>
      </c>
      <c r="Q271" s="55">
        <f t="shared" si="103"/>
        <v>7.9418240744618824</v>
      </c>
      <c r="R271" s="41">
        <f t="shared" si="104"/>
        <v>7.9474582516456023</v>
      </c>
      <c r="S271" s="30">
        <f t="shared" si="105"/>
        <v>-6.0587206776652408E-3</v>
      </c>
      <c r="T271" s="30">
        <f t="shared" si="106"/>
        <v>4.0497113883530902E-2</v>
      </c>
      <c r="U271" s="30">
        <f t="shared" si="107"/>
        <v>-4.1692325251128466E-10</v>
      </c>
      <c r="V271" s="30">
        <f t="shared" si="108"/>
        <v>-5.2704621962562924E-19</v>
      </c>
      <c r="W271" s="30">
        <f t="shared" si="109"/>
        <v>1.1433413897519626E-8</v>
      </c>
      <c r="X271" s="30">
        <f t="shared" si="110"/>
        <v>-5.5362288120828296E-3</v>
      </c>
      <c r="Y271" s="30">
        <f t="shared" si="111"/>
        <v>4.1019605749113314E-2</v>
      </c>
      <c r="Z271" s="30">
        <f t="shared" si="112"/>
        <v>-4.1625015259968482E-10</v>
      </c>
      <c r="AA271" s="30">
        <f t="shared" si="113"/>
        <v>-5.2704621962562924E-19</v>
      </c>
      <c r="AB271" s="30">
        <f t="shared" si="114"/>
        <v>1.1286044240843057E-8</v>
      </c>
    </row>
    <row r="272" spans="1:28" x14ac:dyDescent="0.3">
      <c r="A272" s="39">
        <v>349.01388888889051</v>
      </c>
      <c r="B272">
        <v>5.9</v>
      </c>
      <c r="C272">
        <v>7.75</v>
      </c>
      <c r="D272" s="39"/>
      <c r="E272" s="39"/>
      <c r="F272" s="39"/>
      <c r="G272" s="39">
        <v>349</v>
      </c>
      <c r="H272" s="40">
        <f t="shared" si="99"/>
        <v>5.9000000000000004E-2</v>
      </c>
      <c r="I272" s="41">
        <f t="shared" si="100"/>
        <v>7.75</v>
      </c>
      <c r="J272" s="39">
        <f t="shared" si="115"/>
        <v>652.02856634866509</v>
      </c>
      <c r="K272">
        <v>4.8000000000000001E-2</v>
      </c>
      <c r="L272">
        <v>7.89</v>
      </c>
      <c r="M272" s="29">
        <f t="shared" si="101"/>
        <v>4.6573469024904654E-2</v>
      </c>
      <c r="N272" s="54">
        <v>5.8999999999999997E-2</v>
      </c>
      <c r="O272" s="54">
        <v>7.75</v>
      </c>
      <c r="P272" s="55">
        <f t="shared" si="102"/>
        <v>8.0162549859406216</v>
      </c>
      <c r="Q272" s="55">
        <f t="shared" si="103"/>
        <v>7.953779745041774</v>
      </c>
      <c r="R272" s="41">
        <f t="shared" si="104"/>
        <v>7.9594198846245865</v>
      </c>
      <c r="S272" s="30">
        <f t="shared" si="105"/>
        <v>-6.1638011377742599E-3</v>
      </c>
      <c r="T272" s="30">
        <f t="shared" si="106"/>
        <v>4.0409667887130393E-2</v>
      </c>
      <c r="U272" s="30">
        <f t="shared" si="107"/>
        <v>-4.0364491389758563E-10</v>
      </c>
      <c r="V272" s="30">
        <f t="shared" si="108"/>
        <v>-5.0976601570347744E-19</v>
      </c>
      <c r="W272" s="30">
        <f t="shared" si="109"/>
        <v>1.1122956914535055E-8</v>
      </c>
      <c r="X272" s="30">
        <f t="shared" si="110"/>
        <v>-5.6422179869694564E-3</v>
      </c>
      <c r="Y272" s="30">
        <f t="shared" si="111"/>
        <v>4.0931251037935198E-2</v>
      </c>
      <c r="Z272" s="30">
        <f t="shared" si="112"/>
        <v>-4.0297298463739061E-10</v>
      </c>
      <c r="AA272" s="30">
        <f t="shared" si="113"/>
        <v>-5.0976601570347744E-19</v>
      </c>
      <c r="AB272" s="30">
        <f t="shared" si="114"/>
        <v>1.0979438119992826E-8</v>
      </c>
    </row>
    <row r="273" spans="1:28" x14ac:dyDescent="0.3">
      <c r="A273" s="39">
        <v>350.05972222222044</v>
      </c>
      <c r="B273">
        <v>5.5</v>
      </c>
      <c r="C273">
        <v>7.82</v>
      </c>
      <c r="D273" s="39"/>
      <c r="E273" s="39"/>
      <c r="F273" s="39"/>
      <c r="G273" s="39">
        <v>350</v>
      </c>
      <c r="H273" s="40">
        <f t="shared" si="99"/>
        <v>5.5E-2</v>
      </c>
      <c r="I273" s="41">
        <f t="shared" si="100"/>
        <v>7.82</v>
      </c>
      <c r="J273" s="39">
        <f t="shared" si="115"/>
        <v>652.2754488405842</v>
      </c>
      <c r="K273">
        <v>4.8000000000000001E-2</v>
      </c>
      <c r="L273">
        <v>7.94</v>
      </c>
      <c r="M273" s="29">
        <f t="shared" si="101"/>
        <v>4.6591103488613159E-2</v>
      </c>
      <c r="N273" s="54">
        <v>5.5E-2</v>
      </c>
      <c r="O273" s="54">
        <v>7.82</v>
      </c>
      <c r="P273" s="55">
        <f t="shared" si="102"/>
        <v>8.0435929084078932</v>
      </c>
      <c r="Q273" s="55">
        <f t="shared" si="103"/>
        <v>7.978732762688856</v>
      </c>
      <c r="R273" s="41">
        <f t="shared" si="104"/>
        <v>7.9843749100575616</v>
      </c>
      <c r="S273" s="30">
        <f t="shared" si="105"/>
        <v>-6.3754871914051426E-3</v>
      </c>
      <c r="T273" s="30">
        <f t="shared" si="106"/>
        <v>4.0215616297208018E-2</v>
      </c>
      <c r="U273" s="30">
        <f t="shared" si="107"/>
        <v>-3.7709020142262291E-10</v>
      </c>
      <c r="V273" s="30">
        <f t="shared" si="108"/>
        <v>-4.7520560785917393E-19</v>
      </c>
      <c r="W273" s="30">
        <f t="shared" si="109"/>
        <v>1.0501884493129913E-8</v>
      </c>
      <c r="X273" s="30">
        <f t="shared" si="110"/>
        <v>-5.8569746995423815E-3</v>
      </c>
      <c r="Y273" s="30">
        <f t="shared" si="111"/>
        <v>4.0734128789070775E-2</v>
      </c>
      <c r="Z273" s="30">
        <f t="shared" si="112"/>
        <v>-3.7642222793743345E-10</v>
      </c>
      <c r="AA273" s="30">
        <f t="shared" si="113"/>
        <v>-4.7520560785917393E-19</v>
      </c>
      <c r="AB273" s="30">
        <f t="shared" si="114"/>
        <v>1.0366331431245229E-8</v>
      </c>
    </row>
    <row r="274" spans="1:28" x14ac:dyDescent="0.3">
      <c r="A274" s="39">
        <v>351.0576388888876</v>
      </c>
      <c r="B274">
        <v>6.7</v>
      </c>
      <c r="C274">
        <v>7.65</v>
      </c>
      <c r="D274" s="39"/>
      <c r="E274" s="39"/>
      <c r="F274" s="39"/>
      <c r="G274" s="39">
        <v>351</v>
      </c>
      <c r="H274" s="40">
        <f t="shared" si="99"/>
        <v>6.7000000000000004E-2</v>
      </c>
      <c r="I274" s="41">
        <f t="shared" si="100"/>
        <v>7.65</v>
      </c>
      <c r="J274" s="39">
        <f t="shared" si="115"/>
        <v>652.5223313325032</v>
      </c>
      <c r="K274">
        <v>4.9000000000000002E-2</v>
      </c>
      <c r="L274">
        <v>7.79</v>
      </c>
      <c r="M274" s="29">
        <f t="shared" si="101"/>
        <v>4.6608737952321656E-2</v>
      </c>
      <c r="N274" s="54">
        <v>6.7000000000000004E-2</v>
      </c>
      <c r="O274" s="54">
        <v>7.65</v>
      </c>
      <c r="P274" s="55">
        <f t="shared" si="102"/>
        <v>7.9668995458189222</v>
      </c>
      <c r="Q274" s="55">
        <f t="shared" si="103"/>
        <v>7.9090270536285248</v>
      </c>
      <c r="R274" s="41">
        <f t="shared" si="104"/>
        <v>7.9145898608992384</v>
      </c>
      <c r="S274" s="30">
        <f t="shared" si="105"/>
        <v>-5.7562141314151738E-3</v>
      </c>
      <c r="T274" s="30">
        <f t="shared" si="106"/>
        <v>4.0852523820906483E-2</v>
      </c>
      <c r="U274" s="30">
        <f t="shared" si="107"/>
        <v>-4.5677467399667232E-10</v>
      </c>
      <c r="V274" s="30">
        <f t="shared" si="108"/>
        <v>-5.7888683139208464E-19</v>
      </c>
      <c r="W274" s="30">
        <f t="shared" si="109"/>
        <v>1.2330280214745558E-8</v>
      </c>
      <c r="X274" s="30">
        <f t="shared" si="110"/>
        <v>-5.2350143862804118E-3</v>
      </c>
      <c r="Y274" s="30">
        <f t="shared" si="111"/>
        <v>4.1373723566041243E-2</v>
      </c>
      <c r="Z274" s="30">
        <f t="shared" si="112"/>
        <v>-4.5610323865865991E-10</v>
      </c>
      <c r="AA274" s="30">
        <f t="shared" si="113"/>
        <v>-5.7888683139208464E-19</v>
      </c>
      <c r="AB274" s="30">
        <f t="shared" si="114"/>
        <v>1.2173350851008156E-8</v>
      </c>
    </row>
    <row r="275" spans="1:28" x14ac:dyDescent="0.3">
      <c r="A275" s="39">
        <v>355.05555555555475</v>
      </c>
      <c r="B275">
        <v>6.8</v>
      </c>
      <c r="C275">
        <v>7.78</v>
      </c>
      <c r="D275" s="39">
        <v>270.3</v>
      </c>
      <c r="E275" s="39"/>
      <c r="F275" s="39"/>
      <c r="G275" s="39">
        <v>352</v>
      </c>
      <c r="H275" s="40">
        <f t="shared" si="99"/>
        <v>6.8000000000000005E-2</v>
      </c>
      <c r="I275" s="41">
        <f t="shared" si="100"/>
        <v>7.78</v>
      </c>
      <c r="J275" s="39">
        <f t="shared" si="115"/>
        <v>652.76921382442231</v>
      </c>
      <c r="K275">
        <v>0.112</v>
      </c>
      <c r="L275">
        <v>7.69</v>
      </c>
      <c r="M275" s="29">
        <f t="shared" si="101"/>
        <v>4.6626372416030168E-2</v>
      </c>
      <c r="N275" s="54">
        <v>6.8000000000000005E-2</v>
      </c>
      <c r="O275" s="54">
        <v>7.78</v>
      </c>
      <c r="P275" s="55">
        <f t="shared" si="102"/>
        <v>7.9612307369814959</v>
      </c>
      <c r="Q275" s="55">
        <f t="shared" si="103"/>
        <v>7.903921433669808</v>
      </c>
      <c r="R275" s="41">
        <f t="shared" si="104"/>
        <v>7.9094668213309367</v>
      </c>
      <c r="S275" s="30">
        <f t="shared" si="105"/>
        <v>-5.7072541786706383E-3</v>
      </c>
      <c r="T275" s="30">
        <f t="shared" si="106"/>
        <v>4.0919118237359532E-2</v>
      </c>
      <c r="U275" s="30">
        <f t="shared" si="107"/>
        <v>-4.6341845559416139E-10</v>
      </c>
      <c r="V275" s="30">
        <f t="shared" si="108"/>
        <v>-5.8752693335316054E-19</v>
      </c>
      <c r="W275" s="30">
        <f t="shared" si="109"/>
        <v>1.2476091933944493E-8</v>
      </c>
      <c r="X275" s="30">
        <f t="shared" si="110"/>
        <v>-5.1867288206196927E-3</v>
      </c>
      <c r="Y275" s="30">
        <f t="shared" si="111"/>
        <v>4.1439643595410476E-2</v>
      </c>
      <c r="Z275" s="30">
        <f t="shared" si="112"/>
        <v>-4.6274788903500731E-10</v>
      </c>
      <c r="AA275" s="30">
        <f t="shared" si="113"/>
        <v>-5.8752693335316054E-19</v>
      </c>
      <c r="AB275" s="30">
        <f t="shared" si="114"/>
        <v>1.2317800860863624E-8</v>
      </c>
    </row>
    <row r="276" spans="1:28" x14ac:dyDescent="0.3">
      <c r="A276" s="39">
        <v>356.05000000000291</v>
      </c>
      <c r="B276">
        <v>8.6</v>
      </c>
      <c r="C276">
        <v>7.81</v>
      </c>
      <c r="D276" s="39"/>
      <c r="E276" s="39"/>
      <c r="F276" s="39"/>
      <c r="G276" s="39">
        <v>353</v>
      </c>
      <c r="H276" s="40">
        <f t="shared" si="99"/>
        <v>8.5999999999999993E-2</v>
      </c>
      <c r="I276" s="41">
        <f t="shared" si="100"/>
        <v>7.81</v>
      </c>
      <c r="J276" s="39">
        <f t="shared" si="115"/>
        <v>653.01609631634142</v>
      </c>
      <c r="K276">
        <v>7.2999999999999995E-2</v>
      </c>
      <c r="L276">
        <v>7.79</v>
      </c>
      <c r="M276" s="29">
        <f t="shared" si="101"/>
        <v>4.6644006879738673E-2</v>
      </c>
      <c r="N276" s="54">
        <v>8.5999999999999993E-2</v>
      </c>
      <c r="O276" s="54">
        <v>7.81</v>
      </c>
      <c r="P276" s="55">
        <f t="shared" si="102"/>
        <v>7.8683132266469835</v>
      </c>
      <c r="Q276" s="55">
        <f t="shared" si="103"/>
        <v>7.8203964474409897</v>
      </c>
      <c r="R276" s="41">
        <f t="shared" si="104"/>
        <v>7.8255655185350248</v>
      </c>
      <c r="S276" s="30">
        <f t="shared" si="105"/>
        <v>-4.8393754004062177E-3</v>
      </c>
      <c r="T276" s="30">
        <f t="shared" si="106"/>
        <v>4.1804631479332457E-2</v>
      </c>
      <c r="U276" s="30">
        <f t="shared" si="107"/>
        <v>-5.8302378737107386E-10</v>
      </c>
      <c r="V276" s="30">
        <f t="shared" si="108"/>
        <v>-7.4304876865252655E-19</v>
      </c>
      <c r="W276" s="30">
        <f t="shared" si="109"/>
        <v>1.5121802184803373E-8</v>
      </c>
      <c r="X276" s="30">
        <f t="shared" si="110"/>
        <v>-4.3423141434987744E-3</v>
      </c>
      <c r="Y276" s="30">
        <f t="shared" si="111"/>
        <v>4.2301692736239897E-2</v>
      </c>
      <c r="Z276" s="30">
        <f t="shared" si="112"/>
        <v>-5.823834484296988E-10</v>
      </c>
      <c r="AA276" s="30">
        <f t="shared" si="113"/>
        <v>-7.4304876865252655E-19</v>
      </c>
      <c r="AB276" s="30">
        <f t="shared" si="114"/>
        <v>1.4942885939921406E-8</v>
      </c>
    </row>
    <row r="277" spans="1:28" x14ac:dyDescent="0.3">
      <c r="A277" s="39">
        <v>357.0576388888876</v>
      </c>
      <c r="B277">
        <v>7.5</v>
      </c>
      <c r="C277">
        <v>7.87</v>
      </c>
      <c r="D277" s="39"/>
      <c r="E277" s="39"/>
      <c r="F277" s="39"/>
      <c r="G277" s="39">
        <v>354</v>
      </c>
      <c r="H277" s="40">
        <f t="shared" si="99"/>
        <v>7.4999999999999997E-2</v>
      </c>
      <c r="I277" s="41">
        <f t="shared" si="100"/>
        <v>7.87</v>
      </c>
      <c r="J277" s="39">
        <f t="shared" si="115"/>
        <v>653.26297880826053</v>
      </c>
      <c r="K277">
        <v>5.6000000000000001E-2</v>
      </c>
      <c r="L277">
        <v>7.88</v>
      </c>
      <c r="M277" s="29">
        <f t="shared" si="101"/>
        <v>4.6661641343447184E-2</v>
      </c>
      <c r="N277" s="54">
        <v>7.4999999999999997E-2</v>
      </c>
      <c r="O277" s="54">
        <v>7.87</v>
      </c>
      <c r="P277" s="55">
        <f t="shared" si="102"/>
        <v>7.9228919298246661</v>
      </c>
      <c r="Q277" s="55">
        <f t="shared" si="103"/>
        <v>7.869372149387293</v>
      </c>
      <c r="R277" s="41">
        <f t="shared" si="104"/>
        <v>7.8747935409620577</v>
      </c>
      <c r="S277" s="30">
        <f t="shared" si="105"/>
        <v>-5.3642363116623249E-3</v>
      </c>
      <c r="T277" s="30">
        <f t="shared" si="106"/>
        <v>4.1297405031784862E-2</v>
      </c>
      <c r="U277" s="30">
        <f t="shared" si="107"/>
        <v>-5.0992454262340682E-10</v>
      </c>
      <c r="V277" s="30">
        <f t="shared" si="108"/>
        <v>-6.4800764708069174E-19</v>
      </c>
      <c r="W277" s="30">
        <f t="shared" si="109"/>
        <v>1.3509144608636853E-8</v>
      </c>
      <c r="X277" s="30">
        <f t="shared" si="110"/>
        <v>-4.8499741879251554E-3</v>
      </c>
      <c r="Y277" s="30">
        <f t="shared" si="111"/>
        <v>4.181166715552203E-2</v>
      </c>
      <c r="Z277" s="30">
        <f t="shared" si="112"/>
        <v>-5.0926204467304959E-10</v>
      </c>
      <c r="AA277" s="30">
        <f t="shared" si="113"/>
        <v>-6.4800764708069174E-19</v>
      </c>
      <c r="AB277" s="30">
        <f t="shared" si="114"/>
        <v>1.3341555249628959E-8</v>
      </c>
    </row>
    <row r="278" spans="1:28" x14ac:dyDescent="0.3">
      <c r="A278" s="39">
        <v>358.06180555555329</v>
      </c>
      <c r="B278">
        <v>8.3000000000000007</v>
      </c>
      <c r="C278">
        <v>7.89</v>
      </c>
      <c r="D278" s="39"/>
      <c r="E278" s="39"/>
      <c r="F278" s="39"/>
      <c r="G278" s="39">
        <v>355</v>
      </c>
      <c r="H278" s="40">
        <f t="shared" si="99"/>
        <v>8.3000000000000004E-2</v>
      </c>
      <c r="I278" s="41">
        <f t="shared" si="100"/>
        <v>7.89</v>
      </c>
      <c r="J278" s="39">
        <f t="shared" si="115"/>
        <v>653.50986130017952</v>
      </c>
      <c r="K278">
        <v>5.3999999999999999E-2</v>
      </c>
      <c r="L278">
        <v>7.95</v>
      </c>
      <c r="M278" s="29">
        <f t="shared" si="101"/>
        <v>4.6679275807155682E-2</v>
      </c>
      <c r="N278" s="54">
        <v>8.3000000000000004E-2</v>
      </c>
      <c r="O278" s="54">
        <v>7.89</v>
      </c>
      <c r="P278" s="55">
        <f t="shared" si="102"/>
        <v>7.882785406582931</v>
      </c>
      <c r="Q278" s="55">
        <f t="shared" si="103"/>
        <v>7.8333827929519195</v>
      </c>
      <c r="R278" s="41">
        <f t="shared" si="104"/>
        <v>7.8386225038089892</v>
      </c>
      <c r="S278" s="30">
        <f t="shared" si="105"/>
        <v>-4.9827950727595908E-3</v>
      </c>
      <c r="T278" s="30">
        <f t="shared" si="106"/>
        <v>4.1696480734396094E-2</v>
      </c>
      <c r="U278" s="30">
        <f t="shared" si="107"/>
        <v>-5.6308798499569782E-10</v>
      </c>
      <c r="V278" s="30">
        <f t="shared" si="108"/>
        <v>-7.1712846276929885E-19</v>
      </c>
      <c r="W278" s="30">
        <f t="shared" si="109"/>
        <v>1.4676321168493164E-8</v>
      </c>
      <c r="X278" s="30">
        <f t="shared" si="110"/>
        <v>-4.4804156151789301E-3</v>
      </c>
      <c r="Y278" s="30">
        <f t="shared" si="111"/>
        <v>4.2198860191976752E-2</v>
      </c>
      <c r="Z278" s="30">
        <f t="shared" si="112"/>
        <v>-5.6244079488468968E-10</v>
      </c>
      <c r="AA278" s="30">
        <f t="shared" si="113"/>
        <v>-7.1712846276929885E-19</v>
      </c>
      <c r="AB278" s="30">
        <f t="shared" si="114"/>
        <v>1.4500316982768504E-8</v>
      </c>
    </row>
    <row r="279" spans="1:28" x14ac:dyDescent="0.3">
      <c r="A279" s="39">
        <v>359.06041666666715</v>
      </c>
      <c r="B279">
        <v>11.5</v>
      </c>
      <c r="C279">
        <v>7.58</v>
      </c>
      <c r="D279" s="39"/>
      <c r="E279" s="39"/>
      <c r="F279" s="39"/>
      <c r="G279" s="39">
        <v>356</v>
      </c>
      <c r="H279" s="40">
        <f t="shared" si="99"/>
        <v>0.115</v>
      </c>
      <c r="I279" s="41">
        <f t="shared" si="100"/>
        <v>7.58</v>
      </c>
      <c r="J279" s="39">
        <f t="shared" si="115"/>
        <v>653.75674379209863</v>
      </c>
      <c r="K279">
        <v>5.2999999999999999E-2</v>
      </c>
      <c r="L279">
        <v>7.81</v>
      </c>
      <c r="M279" s="29">
        <f t="shared" si="101"/>
        <v>4.6696910270864186E-2</v>
      </c>
      <c r="N279" s="54">
        <v>0.115</v>
      </c>
      <c r="O279" s="54">
        <v>7.58</v>
      </c>
      <c r="P279" s="55">
        <f t="shared" si="102"/>
        <v>7.7515894286683249</v>
      </c>
      <c r="Q279" s="55">
        <f t="shared" si="103"/>
        <v>7.716913496671733</v>
      </c>
      <c r="R279" s="41">
        <f t="shared" si="104"/>
        <v>7.7211116063481171</v>
      </c>
      <c r="S279" s="30">
        <f t="shared" si="105"/>
        <v>-3.5682365147908933E-3</v>
      </c>
      <c r="T279" s="30">
        <f t="shared" si="106"/>
        <v>4.3128673756073294E-2</v>
      </c>
      <c r="U279" s="30">
        <f t="shared" si="107"/>
        <v>-7.7588501607676977E-10</v>
      </c>
      <c r="V279" s="30">
        <f t="shared" si="108"/>
        <v>-9.9361172552372736E-19</v>
      </c>
      <c r="W279" s="30">
        <f t="shared" si="109"/>
        <v>1.9190509416171214E-8</v>
      </c>
      <c r="X279" s="30">
        <f t="shared" si="110"/>
        <v>-3.1511227492842541E-3</v>
      </c>
      <c r="Y279" s="30">
        <f t="shared" si="111"/>
        <v>4.3545787521579934E-2</v>
      </c>
      <c r="Z279" s="30">
        <f t="shared" si="112"/>
        <v>-7.7534766945535086E-10</v>
      </c>
      <c r="AA279" s="30">
        <f t="shared" si="113"/>
        <v>-9.9361172552372736E-19</v>
      </c>
      <c r="AB279" s="30">
        <f t="shared" si="114"/>
        <v>1.900589797676529E-8</v>
      </c>
    </row>
    <row r="280" spans="1:28" x14ac:dyDescent="0.3">
      <c r="A280" s="39">
        <v>360.06041666666715</v>
      </c>
      <c r="B280">
        <v>10.8</v>
      </c>
      <c r="C280">
        <v>7.66</v>
      </c>
      <c r="D280" s="39"/>
      <c r="E280" s="39"/>
      <c r="F280" s="39"/>
      <c r="G280" s="39">
        <v>357</v>
      </c>
      <c r="H280" s="40">
        <f t="shared" si="99"/>
        <v>0.10800000000000001</v>
      </c>
      <c r="I280" s="41">
        <f t="shared" si="100"/>
        <v>7.66</v>
      </c>
      <c r="J280" s="39">
        <f t="shared" si="115"/>
        <v>654.00362628401774</v>
      </c>
      <c r="K280">
        <v>4.8000000000000001E-2</v>
      </c>
      <c r="L280">
        <v>7.92</v>
      </c>
      <c r="M280" s="29">
        <f t="shared" si="101"/>
        <v>4.6714544734572698E-2</v>
      </c>
      <c r="N280" s="54">
        <v>0.108</v>
      </c>
      <c r="O280" s="54">
        <v>7.66</v>
      </c>
      <c r="P280" s="55">
        <f t="shared" si="102"/>
        <v>7.777240169920832</v>
      </c>
      <c r="Q280" s="55">
        <f t="shared" si="103"/>
        <v>7.7395465176298961</v>
      </c>
      <c r="R280" s="41">
        <f t="shared" si="104"/>
        <v>7.7440019496548489</v>
      </c>
      <c r="S280" s="30">
        <f t="shared" si="105"/>
        <v>-3.8651514641180264E-3</v>
      </c>
      <c r="T280" s="30">
        <f t="shared" si="106"/>
        <v>4.2849393270454672E-2</v>
      </c>
      <c r="U280" s="30">
        <f t="shared" si="107"/>
        <v>-7.2931953698448975E-10</v>
      </c>
      <c r="V280" s="30">
        <f t="shared" si="108"/>
        <v>-9.3313101179619606E-19</v>
      </c>
      <c r="W280" s="30">
        <f t="shared" si="109"/>
        <v>1.821601949397933E-8</v>
      </c>
      <c r="X280" s="30">
        <f t="shared" si="110"/>
        <v>-3.4254181469167487E-3</v>
      </c>
      <c r="Y280" s="30">
        <f t="shared" si="111"/>
        <v>4.3289126587655949E-2</v>
      </c>
      <c r="Z280" s="30">
        <f t="shared" si="112"/>
        <v>-7.2875305073574069E-10</v>
      </c>
      <c r="AA280" s="30">
        <f t="shared" si="113"/>
        <v>-9.3313101179619606E-19</v>
      </c>
      <c r="AB280" s="30">
        <f t="shared" si="114"/>
        <v>1.8030096466872111E-8</v>
      </c>
    </row>
    <row r="281" spans="1:28" x14ac:dyDescent="0.3">
      <c r="A281" s="39">
        <v>361.05416666666861</v>
      </c>
      <c r="B281">
        <v>10.9</v>
      </c>
      <c r="C281">
        <v>7.64</v>
      </c>
      <c r="D281" s="39">
        <v>490.2</v>
      </c>
      <c r="E281" s="39"/>
      <c r="F281" s="39"/>
      <c r="G281" s="39">
        <v>358</v>
      </c>
      <c r="H281" s="40">
        <f t="shared" si="99"/>
        <v>0.109</v>
      </c>
      <c r="I281" s="41">
        <f t="shared" si="100"/>
        <v>7.64</v>
      </c>
      <c r="J281" s="39">
        <f t="shared" si="115"/>
        <v>654.25050877593674</v>
      </c>
      <c r="K281">
        <v>4.9000000000000002E-2</v>
      </c>
      <c r="L281">
        <v>7.83</v>
      </c>
      <c r="M281" s="29">
        <f t="shared" si="101"/>
        <v>4.6732179198281196E-2</v>
      </c>
      <c r="N281" s="54">
        <v>0.109</v>
      </c>
      <c r="O281" s="54">
        <v>7.64</v>
      </c>
      <c r="P281" s="55">
        <f t="shared" si="102"/>
        <v>7.7736569522515113</v>
      </c>
      <c r="Q281" s="55">
        <f t="shared" si="103"/>
        <v>7.7363969268412074</v>
      </c>
      <c r="R281" s="41">
        <f t="shared" si="104"/>
        <v>7.7408140957284939</v>
      </c>
      <c r="S281" s="30">
        <f t="shared" si="105"/>
        <v>-3.8242707627093734E-3</v>
      </c>
      <c r="T281" s="30">
        <f t="shared" si="106"/>
        <v>4.2907908435571823E-2</v>
      </c>
      <c r="U281" s="30">
        <f t="shared" si="107"/>
        <v>-7.3597372667389038E-10</v>
      </c>
      <c r="V281" s="30">
        <f t="shared" si="108"/>
        <v>-9.4177111375727196E-19</v>
      </c>
      <c r="W281" s="30">
        <f t="shared" si="109"/>
        <v>1.8348605915677798E-8</v>
      </c>
      <c r="X281" s="30">
        <f t="shared" si="110"/>
        <v>-3.3877072259538392E-3</v>
      </c>
      <c r="Y281" s="30">
        <f t="shared" si="111"/>
        <v>4.3344471972327353E-2</v>
      </c>
      <c r="Z281" s="30">
        <f t="shared" si="112"/>
        <v>-7.3541132389337943E-10</v>
      </c>
      <c r="AA281" s="30">
        <f t="shared" si="113"/>
        <v>-9.4177111375727196E-19</v>
      </c>
      <c r="AB281" s="30">
        <f t="shared" si="114"/>
        <v>1.8162929794991318E-8</v>
      </c>
    </row>
    <row r="282" spans="1:28" x14ac:dyDescent="0.3">
      <c r="A282" s="39">
        <v>362.06180555555329</v>
      </c>
      <c r="B282">
        <v>10.4</v>
      </c>
      <c r="C282">
        <v>7.63</v>
      </c>
      <c r="D282" s="39"/>
      <c r="E282" s="39"/>
      <c r="F282" s="39"/>
      <c r="G282" s="39">
        <v>359</v>
      </c>
      <c r="H282" s="40">
        <f t="shared" si="99"/>
        <v>0.10400000000000001</v>
      </c>
      <c r="I282" s="41">
        <f t="shared" si="100"/>
        <v>7.63</v>
      </c>
      <c r="J282" s="39">
        <f t="shared" si="115"/>
        <v>654.49739126785585</v>
      </c>
      <c r="K282">
        <v>4.9000000000000002E-2</v>
      </c>
      <c r="L282">
        <v>7.86</v>
      </c>
      <c r="M282" s="29">
        <f t="shared" si="101"/>
        <v>4.6749813661989707E-2</v>
      </c>
      <c r="N282" s="54">
        <v>0.104</v>
      </c>
      <c r="O282" s="54">
        <v>7.63</v>
      </c>
      <c r="P282" s="55">
        <f t="shared" si="102"/>
        <v>7.7928236452302162</v>
      </c>
      <c r="Q282" s="55">
        <f t="shared" si="103"/>
        <v>7.7533563637829674</v>
      </c>
      <c r="R282" s="41">
        <f t="shared" si="104"/>
        <v>7.757948627526063</v>
      </c>
      <c r="S282" s="30">
        <f t="shared" si="105"/>
        <v>-4.0406896876723766E-3</v>
      </c>
      <c r="T282" s="30">
        <f t="shared" si="106"/>
        <v>4.270912397431733E-2</v>
      </c>
      <c r="U282" s="30">
        <f t="shared" si="107"/>
        <v>-7.0271825708363644E-10</v>
      </c>
      <c r="V282" s="30">
        <f t="shared" si="108"/>
        <v>-8.9857060395189246E-19</v>
      </c>
      <c r="W282" s="30">
        <f t="shared" si="109"/>
        <v>1.7645892787276235E-8</v>
      </c>
      <c r="X282" s="30">
        <f t="shared" si="110"/>
        <v>-3.5890072741293784E-3</v>
      </c>
      <c r="Y282" s="30">
        <f t="shared" si="111"/>
        <v>4.316080638786033E-2</v>
      </c>
      <c r="Z282" s="30">
        <f t="shared" si="112"/>
        <v>-7.0213637741688196E-10</v>
      </c>
      <c r="AA282" s="30">
        <f t="shared" si="113"/>
        <v>-8.9857060395189246E-19</v>
      </c>
      <c r="AB282" s="30">
        <f t="shared" si="114"/>
        <v>1.746028677551885E-8</v>
      </c>
    </row>
    <row r="283" spans="1:28" x14ac:dyDescent="0.3">
      <c r="A283" s="39">
        <v>363.05694444444089</v>
      </c>
      <c r="B283">
        <v>9.6999999999999993</v>
      </c>
      <c r="C283">
        <v>7.65</v>
      </c>
      <c r="D283" s="39"/>
      <c r="E283" s="39"/>
      <c r="F283" s="39"/>
      <c r="G283" s="39">
        <v>360</v>
      </c>
      <c r="H283" s="40">
        <f t="shared" si="99"/>
        <v>9.6999999999999989E-2</v>
      </c>
      <c r="I283" s="41">
        <f t="shared" si="100"/>
        <v>7.65</v>
      </c>
      <c r="J283" s="39">
        <f t="shared" si="115"/>
        <v>654.74427375977496</v>
      </c>
      <c r="K283">
        <v>4.2000000000000003E-2</v>
      </c>
      <c r="L283">
        <v>7.92</v>
      </c>
      <c r="M283" s="29">
        <f t="shared" si="101"/>
        <v>4.6767448125698212E-2</v>
      </c>
      <c r="N283" s="54">
        <v>9.7000000000000003E-2</v>
      </c>
      <c r="O283" s="54">
        <v>7.65</v>
      </c>
      <c r="P283" s="55">
        <f t="shared" si="102"/>
        <v>7.8210920277117353</v>
      </c>
      <c r="Q283" s="55">
        <f t="shared" si="103"/>
        <v>7.7784423166235044</v>
      </c>
      <c r="R283" s="41">
        <f t="shared" si="104"/>
        <v>7.7832651395804957</v>
      </c>
      <c r="S283" s="30">
        <f t="shared" si="105"/>
        <v>-4.3497753361764801E-3</v>
      </c>
      <c r="T283" s="30">
        <f t="shared" si="106"/>
        <v>4.2417672789521729E-2</v>
      </c>
      <c r="U283" s="30">
        <f t="shared" si="107"/>
        <v>-6.5616845688911494E-10</v>
      </c>
      <c r="V283" s="30">
        <f t="shared" si="108"/>
        <v>-8.3808989022436126E-19</v>
      </c>
      <c r="W283" s="30">
        <f t="shared" si="109"/>
        <v>1.6655500329201419E-8</v>
      </c>
      <c r="X283" s="30">
        <f t="shared" si="110"/>
        <v>-3.8788232914423152E-3</v>
      </c>
      <c r="Y283" s="30">
        <f t="shared" si="111"/>
        <v>4.2888624834255894E-2</v>
      </c>
      <c r="Z283" s="30">
        <f t="shared" si="112"/>
        <v>-6.5556175312861721E-10</v>
      </c>
      <c r="AA283" s="30">
        <f t="shared" si="113"/>
        <v>-8.3808989022436126E-19</v>
      </c>
      <c r="AB283" s="30">
        <f t="shared" si="114"/>
        <v>1.6471564848495638E-8</v>
      </c>
    </row>
    <row r="284" spans="1:28" x14ac:dyDescent="0.3">
      <c r="A284" s="39">
        <v>364.06111111111386</v>
      </c>
      <c r="B284">
        <v>9.9</v>
      </c>
      <c r="C284">
        <v>7.68</v>
      </c>
      <c r="D284" s="39"/>
      <c r="E284" s="39"/>
      <c r="F284" s="39"/>
      <c r="G284" s="39">
        <v>361</v>
      </c>
      <c r="H284" s="40">
        <f t="shared" si="99"/>
        <v>9.9000000000000005E-2</v>
      </c>
      <c r="I284" s="41">
        <f t="shared" si="100"/>
        <v>7.68</v>
      </c>
      <c r="J284" s="39">
        <f t="shared" si="115"/>
        <v>654.99115625169406</v>
      </c>
      <c r="K284">
        <v>3.6999999999999998E-2</v>
      </c>
      <c r="L284">
        <v>8</v>
      </c>
      <c r="M284" s="29">
        <f t="shared" si="101"/>
        <v>4.6785082589406717E-2</v>
      </c>
      <c r="N284" s="54">
        <v>9.9000000000000005E-2</v>
      </c>
      <c r="O284" s="54">
        <v>7.68</v>
      </c>
      <c r="P284" s="55">
        <f t="shared" si="102"/>
        <v>7.8130214005008689</v>
      </c>
      <c r="Q284" s="55">
        <f t="shared" si="103"/>
        <v>7.7712917265633639</v>
      </c>
      <c r="R284" s="41">
        <f t="shared" si="104"/>
        <v>7.7760472650689634</v>
      </c>
      <c r="S284" s="30">
        <f t="shared" si="105"/>
        <v>-4.2627579502661174E-3</v>
      </c>
      <c r="T284" s="30">
        <f t="shared" si="106"/>
        <v>4.2522324639140602E-2</v>
      </c>
      <c r="U284" s="30">
        <f t="shared" si="107"/>
        <v>-6.6947006525005261E-10</v>
      </c>
      <c r="V284" s="30">
        <f t="shared" si="108"/>
        <v>-8.5537009414651306E-19</v>
      </c>
      <c r="W284" s="30">
        <f t="shared" si="109"/>
        <v>1.6932000531579705E-8</v>
      </c>
      <c r="X284" s="30">
        <f t="shared" si="110"/>
        <v>-3.7971799468366698E-3</v>
      </c>
      <c r="Y284" s="30">
        <f t="shared" si="111"/>
        <v>4.2987902642570047E-2</v>
      </c>
      <c r="Z284" s="30">
        <f t="shared" si="112"/>
        <v>-6.6887028459585642E-10</v>
      </c>
      <c r="AA284" s="30">
        <f t="shared" si="113"/>
        <v>-8.5537009414651306E-19</v>
      </c>
      <c r="AB284" s="30">
        <f t="shared" si="114"/>
        <v>1.6747605988249237E-8</v>
      </c>
    </row>
    <row r="285" spans="1:28" x14ac:dyDescent="0.3">
      <c r="A285" s="39">
        <v>365.06111111111386</v>
      </c>
      <c r="B285">
        <v>9.6999999999999993</v>
      </c>
      <c r="C285">
        <v>7.71</v>
      </c>
      <c r="D285" s="39"/>
      <c r="E285" s="39"/>
      <c r="F285" s="39"/>
      <c r="G285" s="39">
        <v>362</v>
      </c>
      <c r="H285" s="40">
        <f t="shared" si="99"/>
        <v>9.6999999999999989E-2</v>
      </c>
      <c r="I285" s="41">
        <f t="shared" si="100"/>
        <v>7.71</v>
      </c>
      <c r="J285" s="39">
        <f t="shared" si="115"/>
        <v>655.23803874361306</v>
      </c>
      <c r="K285">
        <v>3.4000000000000002E-2</v>
      </c>
      <c r="L285">
        <v>7.95</v>
      </c>
      <c r="M285" s="29">
        <f t="shared" si="101"/>
        <v>4.6802717053115221E-2</v>
      </c>
      <c r="N285" s="54">
        <v>9.7000000000000003E-2</v>
      </c>
      <c r="O285" s="54">
        <v>7.71</v>
      </c>
      <c r="P285" s="55">
        <f t="shared" si="102"/>
        <v>7.8213955500580346</v>
      </c>
      <c r="Q285" s="55">
        <f t="shared" si="103"/>
        <v>7.7787457862413474</v>
      </c>
      <c r="R285" s="41">
        <f t="shared" si="104"/>
        <v>7.7835630493197216</v>
      </c>
      <c r="S285" s="30">
        <f t="shared" si="105"/>
        <v>-4.3530288136325269E-3</v>
      </c>
      <c r="T285" s="30">
        <f t="shared" si="106"/>
        <v>4.2449688239482697E-2</v>
      </c>
      <c r="U285" s="30">
        <f t="shared" si="107"/>
        <v>-6.5617264817998907E-10</v>
      </c>
      <c r="V285" s="30">
        <f t="shared" si="108"/>
        <v>-8.3808989022436126E-19</v>
      </c>
      <c r="W285" s="30">
        <f t="shared" si="109"/>
        <v>1.6643866120132804E-8</v>
      </c>
      <c r="X285" s="30">
        <f t="shared" si="110"/>
        <v>-3.88227115803179E-3</v>
      </c>
      <c r="Y285" s="30">
        <f t="shared" si="111"/>
        <v>4.2920445895083432E-2</v>
      </c>
      <c r="Z285" s="30">
        <f t="shared" si="112"/>
        <v>-6.5556619484120536E-10</v>
      </c>
      <c r="AA285" s="30">
        <f t="shared" si="113"/>
        <v>-8.3808989022436126E-19</v>
      </c>
      <c r="AB285" s="30">
        <f t="shared" si="114"/>
        <v>1.646026984670495E-8</v>
      </c>
    </row>
    <row r="286" spans="1:28" x14ac:dyDescent="0.3">
      <c r="A286" s="39">
        <v>366.05972222222044</v>
      </c>
      <c r="B286">
        <v>9.6999999999999993</v>
      </c>
      <c r="C286">
        <v>7.73</v>
      </c>
      <c r="D286" s="39"/>
      <c r="E286" s="39"/>
      <c r="F286" s="39"/>
      <c r="G286" s="39">
        <v>363</v>
      </c>
      <c r="H286" s="40">
        <f t="shared" si="99"/>
        <v>9.6999999999999989E-2</v>
      </c>
      <c r="I286" s="41">
        <f t="shared" si="100"/>
        <v>7.73</v>
      </c>
      <c r="J286" s="39">
        <f t="shared" si="115"/>
        <v>655.48492123553217</v>
      </c>
      <c r="K286">
        <v>3.6999999999999998E-2</v>
      </c>
      <c r="L286">
        <v>7.98</v>
      </c>
      <c r="M286" s="29">
        <f t="shared" si="101"/>
        <v>4.6820351516823726E-2</v>
      </c>
      <c r="N286" s="54">
        <v>9.7000000000000003E-2</v>
      </c>
      <c r="O286" s="54">
        <v>7.73</v>
      </c>
      <c r="P286" s="55">
        <f t="shared" si="102"/>
        <v>7.8215472201298866</v>
      </c>
      <c r="Q286" s="55">
        <f t="shared" si="103"/>
        <v>7.7788974451145334</v>
      </c>
      <c r="R286" s="41">
        <f t="shared" si="104"/>
        <v>7.7837119300629611</v>
      </c>
      <c r="S286" s="30">
        <f t="shared" si="105"/>
        <v>-4.3546540574438001E-3</v>
      </c>
      <c r="T286" s="30">
        <f t="shared" si="106"/>
        <v>4.2465697459379927E-2</v>
      </c>
      <c r="U286" s="30">
        <f t="shared" si="107"/>
        <v>-6.5617474189960036E-10</v>
      </c>
      <c r="V286" s="30">
        <f t="shared" si="108"/>
        <v>-8.3808989022436126E-19</v>
      </c>
      <c r="W286" s="30">
        <f t="shared" si="109"/>
        <v>1.6638054972617212E-8</v>
      </c>
      <c r="X286" s="30">
        <f t="shared" si="110"/>
        <v>-3.8839937079809339E-3</v>
      </c>
      <c r="Y286" s="30">
        <f t="shared" si="111"/>
        <v>4.2936357808842793E-2</v>
      </c>
      <c r="Z286" s="30">
        <f t="shared" si="112"/>
        <v>-6.5556841391540514E-10</v>
      </c>
      <c r="AA286" s="30">
        <f t="shared" si="113"/>
        <v>-8.3808989022436126E-19</v>
      </c>
      <c r="AB286" s="30">
        <f t="shared" si="114"/>
        <v>1.6454628059139044E-8</v>
      </c>
    </row>
    <row r="287" spans="1:28" x14ac:dyDescent="0.3">
      <c r="A287" s="39">
        <v>367.06111111111386</v>
      </c>
      <c r="B287">
        <v>9.3000000000000007</v>
      </c>
      <c r="C287">
        <v>7.72</v>
      </c>
      <c r="D287" s="39"/>
      <c r="E287" s="39"/>
      <c r="F287" s="39"/>
      <c r="G287" s="39">
        <v>364</v>
      </c>
      <c r="H287" s="40">
        <f t="shared" si="99"/>
        <v>9.3000000000000013E-2</v>
      </c>
      <c r="I287" s="41">
        <f t="shared" si="100"/>
        <v>7.72</v>
      </c>
      <c r="J287" s="39">
        <f t="shared" si="115"/>
        <v>655.73180372745128</v>
      </c>
      <c r="K287">
        <v>0.13500000000000001</v>
      </c>
      <c r="L287">
        <v>7.52</v>
      </c>
      <c r="M287" s="29">
        <f t="shared" si="101"/>
        <v>4.6837985980532237E-2</v>
      </c>
      <c r="N287" s="54">
        <v>9.2999999999999999E-2</v>
      </c>
      <c r="O287" s="54">
        <v>7.72</v>
      </c>
      <c r="P287" s="55">
        <f t="shared" si="102"/>
        <v>7.8386305353845716</v>
      </c>
      <c r="Q287" s="55">
        <f t="shared" si="103"/>
        <v>7.7941143010786682</v>
      </c>
      <c r="R287" s="41">
        <f t="shared" si="104"/>
        <v>7.7990491657761982</v>
      </c>
      <c r="S287" s="30">
        <f t="shared" si="105"/>
        <v>-4.5355051036574563E-3</v>
      </c>
      <c r="T287" s="30">
        <f t="shared" si="106"/>
        <v>4.2302480876874785E-2</v>
      </c>
      <c r="U287" s="30">
        <f t="shared" si="107"/>
        <v>-6.2958030624015604E-10</v>
      </c>
      <c r="V287" s="30">
        <f t="shared" si="108"/>
        <v>-8.0352948238005775E-19</v>
      </c>
      <c r="W287" s="30">
        <f t="shared" si="109"/>
        <v>1.6065183810727342E-8</v>
      </c>
      <c r="X287" s="30">
        <f t="shared" si="110"/>
        <v>-4.055063904045737E-3</v>
      </c>
      <c r="Y287" s="30">
        <f t="shared" si="111"/>
        <v>4.2782922076486499E-2</v>
      </c>
      <c r="Z287" s="30">
        <f t="shared" si="112"/>
        <v>-6.2896137808014132E-10</v>
      </c>
      <c r="AA287" s="30">
        <f t="shared" si="113"/>
        <v>-8.0352948238005775E-19</v>
      </c>
      <c r="AB287" s="30">
        <f t="shared" si="114"/>
        <v>1.5883669219676138E-8</v>
      </c>
    </row>
    <row r="288" spans="1:28" x14ac:dyDescent="0.3">
      <c r="A288" s="39">
        <v>368.04861111110949</v>
      </c>
      <c r="B288">
        <v>8.6</v>
      </c>
      <c r="C288">
        <v>7.73</v>
      </c>
      <c r="D288" s="39"/>
      <c r="E288" s="39"/>
      <c r="F288" s="39"/>
      <c r="G288" s="39">
        <v>365</v>
      </c>
      <c r="H288" s="40">
        <f t="shared" si="99"/>
        <v>8.5999999999999993E-2</v>
      </c>
      <c r="I288" s="41">
        <f t="shared" si="100"/>
        <v>7.73</v>
      </c>
      <c r="J288" s="39">
        <f t="shared" si="115"/>
        <v>655.97868621937039</v>
      </c>
      <c r="K288">
        <v>0.108</v>
      </c>
      <c r="L288">
        <v>7.68</v>
      </c>
      <c r="M288" s="29">
        <f t="shared" si="101"/>
        <v>4.6855620444240742E-2</v>
      </c>
      <c r="N288" s="54">
        <v>8.5999999999999993E-2</v>
      </c>
      <c r="O288" s="54">
        <v>7.73</v>
      </c>
      <c r="P288" s="55">
        <f t="shared" si="102"/>
        <v>7.8701216776998413</v>
      </c>
      <c r="Q288" s="55">
        <f t="shared" si="103"/>
        <v>7.8222424745708743</v>
      </c>
      <c r="R288" s="41">
        <f t="shared" si="104"/>
        <v>7.8273707011930505</v>
      </c>
      <c r="S288" s="30">
        <f t="shared" si="105"/>
        <v>-4.857466214584355E-3</v>
      </c>
      <c r="T288" s="30">
        <f t="shared" si="106"/>
        <v>4.1998154229656387E-2</v>
      </c>
      <c r="U288" s="30">
        <f t="shared" si="107"/>
        <v>-5.830470928543286E-10</v>
      </c>
      <c r="V288" s="30">
        <f t="shared" si="108"/>
        <v>-7.4304876865252655E-19</v>
      </c>
      <c r="W288" s="30">
        <f t="shared" si="109"/>
        <v>1.5057661346176806E-8</v>
      </c>
      <c r="X288" s="30">
        <f t="shared" si="110"/>
        <v>-4.3620997415631628E-3</v>
      </c>
      <c r="Y288" s="30">
        <f t="shared" si="111"/>
        <v>4.2493520702677576E-2</v>
      </c>
      <c r="Z288" s="30">
        <f t="shared" si="112"/>
        <v>-5.8240893721753522E-10</v>
      </c>
      <c r="AA288" s="30">
        <f t="shared" si="113"/>
        <v>-7.4304876865252655E-19</v>
      </c>
      <c r="AB288" s="30">
        <f t="shared" si="114"/>
        <v>1.4880903446329112E-8</v>
      </c>
    </row>
    <row r="289" spans="1:28" x14ac:dyDescent="0.3">
      <c r="A289" s="39">
        <v>369.05972222222044</v>
      </c>
      <c r="B289">
        <v>8.6</v>
      </c>
      <c r="C289">
        <v>7.73</v>
      </c>
      <c r="D289" s="39"/>
      <c r="E289" s="39"/>
      <c r="F289" s="39"/>
      <c r="G289" s="39">
        <v>366</v>
      </c>
      <c r="H289" s="40">
        <f t="shared" si="99"/>
        <v>8.5999999999999993E-2</v>
      </c>
      <c r="I289" s="41">
        <f t="shared" si="100"/>
        <v>7.73</v>
      </c>
      <c r="J289" s="39">
        <f t="shared" si="115"/>
        <v>656.22556871128938</v>
      </c>
      <c r="K289">
        <v>0.108</v>
      </c>
      <c r="L289">
        <v>7.68</v>
      </c>
      <c r="M289" s="29">
        <f t="shared" si="101"/>
        <v>4.687325490794924E-2</v>
      </c>
      <c r="N289" s="54">
        <v>8.5999999999999993E-2</v>
      </c>
      <c r="O289" s="54">
        <v>7.73</v>
      </c>
      <c r="P289" s="55">
        <f t="shared" si="102"/>
        <v>7.8702719883039665</v>
      </c>
      <c r="Q289" s="55">
        <f t="shared" si="103"/>
        <v>7.8223959634824789</v>
      </c>
      <c r="R289" s="41">
        <f t="shared" si="104"/>
        <v>7.8275208014461617</v>
      </c>
      <c r="S289" s="30">
        <f t="shared" si="105"/>
        <v>-4.8589676676869548E-3</v>
      </c>
      <c r="T289" s="30">
        <f t="shared" si="106"/>
        <v>4.2014287240262287E-2</v>
      </c>
      <c r="U289" s="30">
        <f t="shared" si="107"/>
        <v>-5.830490271006149E-10</v>
      </c>
      <c r="V289" s="30">
        <f t="shared" si="108"/>
        <v>-7.4304876865252655E-19</v>
      </c>
      <c r="W289" s="30">
        <f t="shared" si="109"/>
        <v>1.5052340588522903E-8</v>
      </c>
      <c r="X289" s="30">
        <f t="shared" si="110"/>
        <v>-4.3637425213888144E-3</v>
      </c>
      <c r="Y289" s="30">
        <f t="shared" si="111"/>
        <v>4.2509512386560422E-2</v>
      </c>
      <c r="Z289" s="30">
        <f t="shared" si="112"/>
        <v>-5.8241105352790916E-10</v>
      </c>
      <c r="AA289" s="30">
        <f t="shared" si="113"/>
        <v>-7.4304876865252655E-19</v>
      </c>
      <c r="AB289" s="30">
        <f t="shared" si="114"/>
        <v>1.4875761217910939E-8</v>
      </c>
    </row>
    <row r="290" spans="1:28" x14ac:dyDescent="0.3">
      <c r="A290" s="39">
        <v>370.06111111111386</v>
      </c>
      <c r="B290">
        <v>8.8000000000000007</v>
      </c>
      <c r="C290">
        <v>7.77</v>
      </c>
      <c r="D290" s="39">
        <v>425.89999999999992</v>
      </c>
      <c r="E290" s="39">
        <v>692.50793181818176</v>
      </c>
      <c r="F290" s="39">
        <v>620.43697058823534</v>
      </c>
      <c r="G290" s="39">
        <v>367</v>
      </c>
      <c r="H290" s="40">
        <f t="shared" si="99"/>
        <v>8.8000000000000009E-2</v>
      </c>
      <c r="I290" s="41">
        <f t="shared" si="100"/>
        <v>7.77</v>
      </c>
      <c r="J290" s="42">
        <f>AVERAGE(E290:F290)</f>
        <v>656.47245120320849</v>
      </c>
      <c r="K290">
        <v>9.1999999999999998E-2</v>
      </c>
      <c r="L290">
        <v>7.78</v>
      </c>
      <c r="M290" s="29">
        <f t="shared" si="101"/>
        <v>4.6890889371657751E-2</v>
      </c>
      <c r="N290" s="54">
        <v>8.7999999999999995E-2</v>
      </c>
      <c r="O290" s="54">
        <v>7.77</v>
      </c>
      <c r="P290" s="55">
        <f t="shared" si="102"/>
        <v>7.8612321672001286</v>
      </c>
      <c r="Q290" s="55">
        <f t="shared" si="103"/>
        <v>7.814332733513675</v>
      </c>
      <c r="R290" s="41">
        <f t="shared" si="104"/>
        <v>7.8194009471219568</v>
      </c>
      <c r="S290" s="30">
        <f t="shared" si="105"/>
        <v>-4.7680741261803862E-3</v>
      </c>
      <c r="T290" s="30">
        <f t="shared" si="106"/>
        <v>4.2122815245477369E-2</v>
      </c>
      <c r="U290" s="30">
        <f t="shared" si="107"/>
        <v>-5.9634564200584333E-10</v>
      </c>
      <c r="V290" s="30">
        <f t="shared" si="108"/>
        <v>-7.6032897257467816E-19</v>
      </c>
      <c r="W290" s="30">
        <f t="shared" si="109"/>
        <v>1.5334416905320167E-8</v>
      </c>
      <c r="X290" s="30">
        <f t="shared" si="110"/>
        <v>-4.2769633466838161E-3</v>
      </c>
      <c r="Y290" s="30">
        <f t="shared" si="111"/>
        <v>4.2613926024973936E-2</v>
      </c>
      <c r="Z290" s="30">
        <f t="shared" si="112"/>
        <v>-5.9571296876432524E-10</v>
      </c>
      <c r="AA290" s="30">
        <f t="shared" si="113"/>
        <v>-7.6032897257467816E-19</v>
      </c>
      <c r="AB290" s="30">
        <f t="shared" si="114"/>
        <v>1.5156504503190704E-8</v>
      </c>
    </row>
    <row r="291" spans="1:28" x14ac:dyDescent="0.3">
      <c r="A291" s="39">
        <v>371.05972222222044</v>
      </c>
      <c r="B291">
        <v>8.5</v>
      </c>
      <c r="C291">
        <v>7.79</v>
      </c>
      <c r="D291" s="39"/>
      <c r="E291" s="39"/>
      <c r="F291" s="39"/>
      <c r="G291" s="39">
        <v>368</v>
      </c>
      <c r="H291" s="40">
        <f t="shared" si="99"/>
        <v>8.5000000000000006E-2</v>
      </c>
      <c r="I291" s="41">
        <f t="shared" si="100"/>
        <v>7.79</v>
      </c>
      <c r="J291" s="39">
        <f>$J$268+($J$290-$J$268)*(G291-$G$268)/($G$290-$G$268)</f>
        <v>656.7193336951276</v>
      </c>
      <c r="K291">
        <v>7.9000000000000001E-2</v>
      </c>
      <c r="L291">
        <v>7.79</v>
      </c>
      <c r="M291" s="29">
        <f t="shared" si="101"/>
        <v>4.6908523835366256E-2</v>
      </c>
      <c r="N291" s="54">
        <v>8.5000000000000006E-2</v>
      </c>
      <c r="O291" s="54">
        <v>7.79</v>
      </c>
      <c r="P291" s="55">
        <f t="shared" si="102"/>
        <v>7.8752423604124617</v>
      </c>
      <c r="Q291" s="55">
        <f t="shared" si="103"/>
        <v>7.8268821548665617</v>
      </c>
      <c r="R291" s="41">
        <f t="shared" si="104"/>
        <v>7.832025934125868</v>
      </c>
      <c r="S291" s="30">
        <f t="shared" si="105"/>
        <v>-4.9084287361184104E-3</v>
      </c>
      <c r="T291" s="30">
        <f t="shared" si="106"/>
        <v>4.2000095099247847E-2</v>
      </c>
      <c r="U291" s="30">
        <f t="shared" si="107"/>
        <v>-5.7640589106518495E-10</v>
      </c>
      <c r="V291" s="30">
        <f t="shared" si="108"/>
        <v>-7.3440866669145065E-19</v>
      </c>
      <c r="W291" s="30">
        <f t="shared" si="109"/>
        <v>1.4897652683629468E-8</v>
      </c>
      <c r="X291" s="30">
        <f t="shared" si="110"/>
        <v>-4.4116016713771217E-3</v>
      </c>
      <c r="Y291" s="30">
        <f t="shared" si="111"/>
        <v>4.2496922163989134E-2</v>
      </c>
      <c r="Z291" s="30">
        <f t="shared" si="112"/>
        <v>-5.7576585382176291E-10</v>
      </c>
      <c r="AA291" s="30">
        <f t="shared" si="113"/>
        <v>-7.3440866669145065E-19</v>
      </c>
      <c r="AB291" s="30">
        <f t="shared" si="114"/>
        <v>1.472224585133961E-8</v>
      </c>
    </row>
    <row r="292" spans="1:28" x14ac:dyDescent="0.3">
      <c r="A292" s="39">
        <v>372.05694444444089</v>
      </c>
      <c r="B292">
        <v>8.1</v>
      </c>
      <c r="C292">
        <v>7.76</v>
      </c>
      <c r="D292" s="39">
        <v>355.90000000000003</v>
      </c>
      <c r="E292" s="39"/>
      <c r="F292" s="39"/>
      <c r="G292" s="39">
        <v>369</v>
      </c>
      <c r="H292" s="40">
        <f t="shared" si="99"/>
        <v>8.1000000000000003E-2</v>
      </c>
      <c r="I292" s="41">
        <f t="shared" si="100"/>
        <v>7.76</v>
      </c>
      <c r="J292" s="39">
        <f t="shared" ref="J292:J311" si="116">$J$268+($J$290-$J$268)*(G292-$G$268)/($G$290-$G$268)</f>
        <v>656.9662161870466</v>
      </c>
      <c r="K292">
        <v>6.8000000000000005E-2</v>
      </c>
      <c r="L292">
        <v>7.78</v>
      </c>
      <c r="M292" s="29">
        <f t="shared" si="101"/>
        <v>4.6926158299074761E-2</v>
      </c>
      <c r="N292" s="54">
        <v>8.1000000000000003E-2</v>
      </c>
      <c r="O292" s="54">
        <v>7.76</v>
      </c>
      <c r="P292" s="55">
        <f t="shared" si="102"/>
        <v>7.8945983776275872</v>
      </c>
      <c r="Q292" s="55">
        <f t="shared" si="103"/>
        <v>7.844252108225457</v>
      </c>
      <c r="R292" s="41">
        <f t="shared" si="104"/>
        <v>7.84948902796393</v>
      </c>
      <c r="S292" s="30">
        <f t="shared" si="105"/>
        <v>-5.0975790154547838E-3</v>
      </c>
      <c r="T292" s="30">
        <f t="shared" si="106"/>
        <v>4.1828579283619979E-2</v>
      </c>
      <c r="U292" s="30">
        <f t="shared" si="107"/>
        <v>-5.4982214688909028E-10</v>
      </c>
      <c r="V292" s="30">
        <f t="shared" si="108"/>
        <v>-6.9984825884714705E-19</v>
      </c>
      <c r="W292" s="30">
        <f t="shared" si="109"/>
        <v>1.4313567545422616E-8</v>
      </c>
      <c r="X292" s="30">
        <f t="shared" si="110"/>
        <v>-4.5940621704986693E-3</v>
      </c>
      <c r="Y292" s="30">
        <f t="shared" si="111"/>
        <v>4.2332096128576094E-2</v>
      </c>
      <c r="Z292" s="30">
        <f t="shared" si="112"/>
        <v>-5.4917349153930559E-10</v>
      </c>
      <c r="AA292" s="30">
        <f t="shared" si="113"/>
        <v>-6.9984825884714705E-19</v>
      </c>
      <c r="AB292" s="30">
        <f t="shared" si="114"/>
        <v>1.4142004530451169E-8</v>
      </c>
    </row>
    <row r="293" spans="1:28" x14ac:dyDescent="0.3">
      <c r="A293" s="39">
        <v>373.04861111110949</v>
      </c>
      <c r="B293">
        <v>7.4</v>
      </c>
      <c r="C293">
        <v>7.83</v>
      </c>
      <c r="D293" s="39"/>
      <c r="E293" s="39"/>
      <c r="F293" s="39"/>
      <c r="G293" s="39">
        <v>370</v>
      </c>
      <c r="H293" s="40">
        <f t="shared" si="99"/>
        <v>7.400000000000001E-2</v>
      </c>
      <c r="I293" s="41">
        <f t="shared" si="100"/>
        <v>7.83</v>
      </c>
      <c r="J293" s="39">
        <f t="shared" si="116"/>
        <v>657.21309867896571</v>
      </c>
      <c r="K293">
        <v>6.8000000000000005E-2</v>
      </c>
      <c r="L293">
        <v>7.82</v>
      </c>
      <c r="M293" s="29">
        <f t="shared" si="101"/>
        <v>4.6943792762783265E-2</v>
      </c>
      <c r="N293" s="54">
        <v>7.3999999999999996E-2</v>
      </c>
      <c r="O293" s="54">
        <v>7.83</v>
      </c>
      <c r="P293" s="55">
        <f t="shared" si="102"/>
        <v>7.9305846202622448</v>
      </c>
      <c r="Q293" s="55">
        <f t="shared" si="103"/>
        <v>7.8766472997818351</v>
      </c>
      <c r="R293" s="41">
        <f t="shared" si="104"/>
        <v>7.8820232568790587</v>
      </c>
      <c r="S293" s="30">
        <f t="shared" si="105"/>
        <v>-5.4347396661234507E-3</v>
      </c>
      <c r="T293" s="30">
        <f t="shared" si="106"/>
        <v>4.1509053096659816E-2</v>
      </c>
      <c r="U293" s="30">
        <f t="shared" si="107"/>
        <v>-5.0330851430352105E-10</v>
      </c>
      <c r="V293" s="30">
        <f t="shared" si="108"/>
        <v>-6.3936754511961575E-19</v>
      </c>
      <c r="W293" s="30">
        <f t="shared" si="109"/>
        <v>1.3284729021779253E-8</v>
      </c>
      <c r="X293" s="30">
        <f t="shared" si="110"/>
        <v>-4.9223434456183166E-3</v>
      </c>
      <c r="Y293" s="30">
        <f t="shared" si="111"/>
        <v>4.2021449317164949E-2</v>
      </c>
      <c r="Z293" s="30">
        <f t="shared" si="112"/>
        <v>-5.0264842010216602E-10</v>
      </c>
      <c r="AA293" s="30">
        <f t="shared" si="113"/>
        <v>-6.3936754511961575E-19</v>
      </c>
      <c r="AB293" s="30">
        <f t="shared" si="114"/>
        <v>1.3121296313586326E-8</v>
      </c>
    </row>
    <row r="294" spans="1:28" x14ac:dyDescent="0.3">
      <c r="A294" s="39">
        <v>374.05555555555475</v>
      </c>
      <c r="B294">
        <v>5.7</v>
      </c>
      <c r="C294">
        <v>7.89</v>
      </c>
      <c r="D294" s="39">
        <v>408.3</v>
      </c>
      <c r="E294" s="39"/>
      <c r="F294" s="39"/>
      <c r="G294" s="39">
        <v>371</v>
      </c>
      <c r="H294" s="40">
        <f t="shared" si="99"/>
        <v>5.7000000000000002E-2</v>
      </c>
      <c r="I294" s="41">
        <f t="shared" si="100"/>
        <v>7.89</v>
      </c>
      <c r="J294" s="39">
        <f t="shared" si="116"/>
        <v>657.45998117088482</v>
      </c>
      <c r="K294">
        <v>0.05</v>
      </c>
      <c r="L294">
        <v>7.94</v>
      </c>
      <c r="M294" s="29">
        <f t="shared" si="101"/>
        <v>4.696142722649177E-2</v>
      </c>
      <c r="N294" s="54">
        <v>5.7000000000000002E-2</v>
      </c>
      <c r="O294" s="54">
        <v>7.89</v>
      </c>
      <c r="P294" s="55">
        <f t="shared" si="102"/>
        <v>8.0328446063170134</v>
      </c>
      <c r="Q294" s="55">
        <f t="shared" si="103"/>
        <v>7.9694645435204086</v>
      </c>
      <c r="R294" s="41">
        <f t="shared" si="104"/>
        <v>7.9750058619341218</v>
      </c>
      <c r="S294" s="30">
        <f t="shared" si="105"/>
        <v>-6.2934321080933128E-3</v>
      </c>
      <c r="T294" s="30">
        <f t="shared" si="106"/>
        <v>4.0667995118398456E-2</v>
      </c>
      <c r="U294" s="30">
        <f t="shared" si="107"/>
        <v>-3.903982024676585E-10</v>
      </c>
      <c r="V294" s="30">
        <f t="shared" si="108"/>
        <v>-4.9248581178132573E-19</v>
      </c>
      <c r="W294" s="30">
        <f t="shared" si="109"/>
        <v>1.0728412326935248E-8</v>
      </c>
      <c r="X294" s="30">
        <f t="shared" si="110"/>
        <v>-5.7782201390173867E-3</v>
      </c>
      <c r="Y294" s="30">
        <f t="shared" si="111"/>
        <v>4.1183207087474381E-2</v>
      </c>
      <c r="Z294" s="30">
        <f t="shared" si="112"/>
        <v>-3.897344808794695E-10</v>
      </c>
      <c r="AA294" s="30">
        <f t="shared" si="113"/>
        <v>-4.9248581178132573E-19</v>
      </c>
      <c r="AB294" s="30">
        <f t="shared" si="114"/>
        <v>1.0592394278884459E-8</v>
      </c>
    </row>
    <row r="295" spans="1:28" x14ac:dyDescent="0.3">
      <c r="A295" s="39">
        <v>375.05208333333576</v>
      </c>
      <c r="B295">
        <v>4.9000000000000004</v>
      </c>
      <c r="C295">
        <v>7.98</v>
      </c>
      <c r="D295" s="39"/>
      <c r="E295" s="39"/>
      <c r="F295" s="39"/>
      <c r="G295" s="39">
        <v>372</v>
      </c>
      <c r="H295" s="40">
        <f t="shared" si="99"/>
        <v>4.9000000000000002E-2</v>
      </c>
      <c r="I295" s="41">
        <f t="shared" si="100"/>
        <v>7.98</v>
      </c>
      <c r="J295" s="39">
        <f t="shared" si="116"/>
        <v>657.70686366280393</v>
      </c>
      <c r="K295">
        <v>4.5999999999999999E-2</v>
      </c>
      <c r="L295">
        <v>7.85</v>
      </c>
      <c r="M295" s="29">
        <f t="shared" si="101"/>
        <v>4.6979061690200281E-2</v>
      </c>
      <c r="N295" s="54">
        <v>4.9000000000000002E-2</v>
      </c>
      <c r="O295" s="54">
        <v>7.98</v>
      </c>
      <c r="P295" s="55">
        <f t="shared" si="102"/>
        <v>8.0911410728757041</v>
      </c>
      <c r="Q295" s="55">
        <f t="shared" si="103"/>
        <v>8.0228825639249362</v>
      </c>
      <c r="R295" s="41">
        <f t="shared" si="104"/>
        <v>8.0283854490613802</v>
      </c>
      <c r="S295" s="30">
        <f t="shared" si="105"/>
        <v>-6.7207201989724795E-3</v>
      </c>
      <c r="T295" s="30">
        <f t="shared" si="106"/>
        <v>4.0258341491227805E-2</v>
      </c>
      <c r="U295" s="30">
        <f t="shared" si="107"/>
        <v>-3.3729382228187268E-10</v>
      </c>
      <c r="V295" s="30">
        <f t="shared" si="108"/>
        <v>-4.2336499609271863E-19</v>
      </c>
      <c r="W295" s="30">
        <f t="shared" si="109"/>
        <v>9.4867495654820033E-9</v>
      </c>
      <c r="X295" s="30">
        <f t="shared" si="110"/>
        <v>-6.2160259697677115E-3</v>
      </c>
      <c r="Y295" s="30">
        <f t="shared" si="111"/>
        <v>4.0763035720432571E-2</v>
      </c>
      <c r="Z295" s="30">
        <f t="shared" si="112"/>
        <v>-3.3664365016735757E-10</v>
      </c>
      <c r="AA295" s="30">
        <f t="shared" si="113"/>
        <v>-4.2336499609271863E-19</v>
      </c>
      <c r="AB295" s="30">
        <f t="shared" si="114"/>
        <v>9.3673026236242263E-9</v>
      </c>
    </row>
    <row r="296" spans="1:28" x14ac:dyDescent="0.3">
      <c r="A296" s="39">
        <v>376.05555555555475</v>
      </c>
      <c r="B296">
        <v>5.6</v>
      </c>
      <c r="C296">
        <v>7.95</v>
      </c>
      <c r="D296" s="39"/>
      <c r="E296" s="39"/>
      <c r="F296" s="39"/>
      <c r="G296" s="39">
        <v>373</v>
      </c>
      <c r="H296" s="40">
        <f t="shared" si="99"/>
        <v>5.5999999999999994E-2</v>
      </c>
      <c r="I296" s="41">
        <f t="shared" si="100"/>
        <v>7.95</v>
      </c>
      <c r="J296" s="39">
        <f t="shared" si="116"/>
        <v>657.95374615472292</v>
      </c>
      <c r="K296">
        <v>3.5999999999999997E-2</v>
      </c>
      <c r="L296">
        <v>7.9</v>
      </c>
      <c r="M296" s="29">
        <f t="shared" si="101"/>
        <v>4.6996696153908779E-2</v>
      </c>
      <c r="N296" s="54">
        <v>5.6000000000000001E-2</v>
      </c>
      <c r="O296" s="54">
        <v>7.95</v>
      </c>
      <c r="P296" s="55">
        <f t="shared" si="102"/>
        <v>8.0399806138386793</v>
      </c>
      <c r="Q296" s="55">
        <f t="shared" si="103"/>
        <v>7.9760335177764876</v>
      </c>
      <c r="R296" s="41">
        <f t="shared" si="104"/>
        <v>7.9815657527534221</v>
      </c>
      <c r="S296" s="30">
        <f t="shared" si="105"/>
        <v>-6.3480782252962539E-3</v>
      </c>
      <c r="T296" s="30">
        <f t="shared" si="106"/>
        <v>4.0648617928612525E-2</v>
      </c>
      <c r="U296" s="30">
        <f t="shared" si="107"/>
        <v>-3.8376174606898385E-10</v>
      </c>
      <c r="V296" s="30">
        <f t="shared" si="108"/>
        <v>-4.8384570982024983E-19</v>
      </c>
      <c r="W296" s="30">
        <f t="shared" si="109"/>
        <v>1.0567359497933213E-8</v>
      </c>
      <c r="X296" s="30">
        <f t="shared" si="110"/>
        <v>-5.8341611708319294E-3</v>
      </c>
      <c r="Y296" s="30">
        <f t="shared" si="111"/>
        <v>4.116253498307685E-2</v>
      </c>
      <c r="Z296" s="30">
        <f t="shared" si="112"/>
        <v>-3.8309969265396274E-10</v>
      </c>
      <c r="AA296" s="30">
        <f t="shared" si="113"/>
        <v>-4.8384570982024983E-19</v>
      </c>
      <c r="AB296" s="30">
        <f t="shared" si="114"/>
        <v>1.0433601546758169E-8</v>
      </c>
    </row>
    <row r="297" spans="1:28" x14ac:dyDescent="0.3">
      <c r="A297" s="39">
        <v>377.05694444444089</v>
      </c>
      <c r="B297">
        <v>4.5</v>
      </c>
      <c r="C297">
        <v>7.96</v>
      </c>
      <c r="D297" s="39">
        <v>479.90000000000003</v>
      </c>
      <c r="E297" s="39"/>
      <c r="F297" s="39"/>
      <c r="G297" s="39">
        <v>374</v>
      </c>
      <c r="H297" s="40">
        <f t="shared" si="99"/>
        <v>4.4999999999999998E-2</v>
      </c>
      <c r="I297" s="41">
        <f t="shared" si="100"/>
        <v>7.96</v>
      </c>
      <c r="J297" s="39">
        <f t="shared" si="116"/>
        <v>658.20062864664203</v>
      </c>
      <c r="K297">
        <v>3.5000000000000003E-2</v>
      </c>
      <c r="L297">
        <v>7.96</v>
      </c>
      <c r="M297" s="29">
        <f t="shared" si="101"/>
        <v>4.7014330617617291E-2</v>
      </c>
      <c r="N297" s="54">
        <v>4.4999999999999998E-2</v>
      </c>
      <c r="O297" s="54">
        <v>7.96</v>
      </c>
      <c r="P297" s="55">
        <f t="shared" si="102"/>
        <v>8.123821370836783</v>
      </c>
      <c r="Q297" s="55">
        <f t="shared" si="103"/>
        <v>8.0530114066019625</v>
      </c>
      <c r="R297" s="41">
        <f t="shared" si="104"/>
        <v>8.0584531869124305</v>
      </c>
      <c r="S297" s="30">
        <f t="shared" si="105"/>
        <v>-6.9417565567865139E-3</v>
      </c>
      <c r="T297" s="30">
        <f t="shared" si="106"/>
        <v>4.0072574060830778E-2</v>
      </c>
      <c r="U297" s="30">
        <f t="shared" si="107"/>
        <v>-3.1075115533208211E-10</v>
      </c>
      <c r="V297" s="30">
        <f t="shared" si="108"/>
        <v>-3.8880458824841498E-19</v>
      </c>
      <c r="W297" s="30">
        <f t="shared" si="109"/>
        <v>8.8509236286526908E-9</v>
      </c>
      <c r="X297" s="30">
        <f t="shared" si="110"/>
        <v>-6.446156752924659E-3</v>
      </c>
      <c r="Y297" s="30">
        <f t="shared" si="111"/>
        <v>4.0568173864692629E-2</v>
      </c>
      <c r="Z297" s="30">
        <f t="shared" si="112"/>
        <v>-3.1011269910693787E-10</v>
      </c>
      <c r="AA297" s="30">
        <f t="shared" si="113"/>
        <v>-3.8880458824841498E-19</v>
      </c>
      <c r="AB297" s="30">
        <f t="shared" si="114"/>
        <v>8.7407120462489249E-9</v>
      </c>
    </row>
    <row r="298" spans="1:28" x14ac:dyDescent="0.3">
      <c r="A298" s="39">
        <v>378.06111111111386</v>
      </c>
      <c r="B298">
        <v>4.9000000000000004</v>
      </c>
      <c r="C298">
        <v>7.92</v>
      </c>
      <c r="D298" s="39"/>
      <c r="E298" s="39"/>
      <c r="F298" s="39"/>
      <c r="G298" s="39">
        <v>375</v>
      </c>
      <c r="H298" s="40">
        <f t="shared" si="99"/>
        <v>4.9000000000000002E-2</v>
      </c>
      <c r="I298" s="41">
        <f t="shared" si="100"/>
        <v>7.92</v>
      </c>
      <c r="J298" s="39">
        <f t="shared" si="116"/>
        <v>658.44751113856114</v>
      </c>
      <c r="K298">
        <v>3.9E-2</v>
      </c>
      <c r="L298">
        <v>7.98</v>
      </c>
      <c r="M298" s="29">
        <f t="shared" si="101"/>
        <v>4.7031965081325795E-2</v>
      </c>
      <c r="N298" s="54">
        <v>4.9000000000000002E-2</v>
      </c>
      <c r="O298" s="54">
        <v>7.92</v>
      </c>
      <c r="P298" s="55">
        <f t="shared" si="102"/>
        <v>8.0915708975813825</v>
      </c>
      <c r="Q298" s="55">
        <f t="shared" si="103"/>
        <v>8.0233604190512438</v>
      </c>
      <c r="R298" s="41">
        <f t="shared" si="104"/>
        <v>8.0288485693366916</v>
      </c>
      <c r="S298" s="30">
        <f t="shared" si="105"/>
        <v>-6.7237116771670033E-3</v>
      </c>
      <c r="T298" s="30">
        <f t="shared" si="106"/>
        <v>4.0308253404158792E-2</v>
      </c>
      <c r="U298" s="30">
        <f t="shared" si="107"/>
        <v>-3.372976760523157E-10</v>
      </c>
      <c r="V298" s="30">
        <f t="shared" si="108"/>
        <v>-4.2336499609271863E-19</v>
      </c>
      <c r="W298" s="30">
        <f t="shared" si="109"/>
        <v>9.4763170156342943E-9</v>
      </c>
      <c r="X298" s="30">
        <f t="shared" si="110"/>
        <v>-6.2197688876057334E-3</v>
      </c>
      <c r="Y298" s="30">
        <f t="shared" si="111"/>
        <v>4.0812196193720063E-2</v>
      </c>
      <c r="Z298" s="30">
        <f t="shared" si="112"/>
        <v>-3.3664847197958443E-10</v>
      </c>
      <c r="AA298" s="30">
        <f t="shared" si="113"/>
        <v>-4.2336499609271863E-19</v>
      </c>
      <c r="AB298" s="30">
        <f t="shared" si="114"/>
        <v>9.3573189012707295E-9</v>
      </c>
    </row>
    <row r="299" spans="1:28" x14ac:dyDescent="0.3">
      <c r="A299" s="39">
        <v>379.06944444444525</v>
      </c>
      <c r="B299">
        <v>5.0999999999999996</v>
      </c>
      <c r="C299">
        <v>7.96</v>
      </c>
      <c r="D299" s="39">
        <v>485.3</v>
      </c>
      <c r="E299" s="39"/>
      <c r="F299" s="39"/>
      <c r="G299" s="39">
        <v>376</v>
      </c>
      <c r="H299" s="40">
        <f t="shared" si="99"/>
        <v>5.0999999999999997E-2</v>
      </c>
      <c r="I299" s="41">
        <f t="shared" si="100"/>
        <v>7.96</v>
      </c>
      <c r="J299" s="39">
        <f t="shared" si="116"/>
        <v>658.69439363048025</v>
      </c>
      <c r="K299">
        <v>3.5000000000000003E-2</v>
      </c>
      <c r="L299">
        <v>8.02</v>
      </c>
      <c r="M299" s="29">
        <f t="shared" si="101"/>
        <v>4.70495995450343E-2</v>
      </c>
      <c r="N299" s="54">
        <v>5.0999999999999997E-2</v>
      </c>
      <c r="O299" s="54">
        <v>7.96</v>
      </c>
      <c r="P299" s="55">
        <f t="shared" si="102"/>
        <v>8.0764092403079939</v>
      </c>
      <c r="Q299" s="55">
        <f t="shared" si="103"/>
        <v>8.0094672538493921</v>
      </c>
      <c r="R299" s="41">
        <f t="shared" si="104"/>
        <v>8.0149672709863857</v>
      </c>
      <c r="S299" s="30">
        <f t="shared" si="105"/>
        <v>-6.6168062454528545E-3</v>
      </c>
      <c r="T299" s="30">
        <f t="shared" si="106"/>
        <v>4.0432793299581445E-2</v>
      </c>
      <c r="U299" s="30">
        <f t="shared" si="107"/>
        <v>-3.5057366364716255E-10</v>
      </c>
      <c r="V299" s="30">
        <f t="shared" si="108"/>
        <v>-4.4064520001487033E-19</v>
      </c>
      <c r="W299" s="30">
        <f t="shared" si="109"/>
        <v>9.7843672691356064E-9</v>
      </c>
      <c r="X299" s="30">
        <f t="shared" si="110"/>
        <v>-6.1097069713917122E-3</v>
      </c>
      <c r="Y299" s="30">
        <f t="shared" si="111"/>
        <v>4.093989257364259E-2</v>
      </c>
      <c r="Z299" s="30">
        <f t="shared" si="112"/>
        <v>-3.4992039323468937E-10</v>
      </c>
      <c r="AA299" s="30">
        <f t="shared" si="113"/>
        <v>-4.4064520001487033E-19</v>
      </c>
      <c r="AB299" s="30">
        <f t="shared" si="114"/>
        <v>9.6612368462078912E-9</v>
      </c>
    </row>
    <row r="300" spans="1:28" x14ac:dyDescent="0.3">
      <c r="A300" s="39">
        <v>380.05138888888905</v>
      </c>
      <c r="B300">
        <v>5.7</v>
      </c>
      <c r="C300">
        <v>7.86</v>
      </c>
      <c r="D300" s="39"/>
      <c r="E300" s="39"/>
      <c r="F300" s="39"/>
      <c r="G300" s="39">
        <v>377</v>
      </c>
      <c r="H300" s="40">
        <f t="shared" si="99"/>
        <v>5.7000000000000002E-2</v>
      </c>
      <c r="I300" s="41">
        <f t="shared" si="100"/>
        <v>7.86</v>
      </c>
      <c r="J300" s="39">
        <f t="shared" si="116"/>
        <v>658.94127612239924</v>
      </c>
      <c r="K300">
        <v>4.2999999999999997E-2</v>
      </c>
      <c r="L300">
        <v>7.92</v>
      </c>
      <c r="M300" s="29">
        <f t="shared" si="101"/>
        <v>4.7067234008742805E-2</v>
      </c>
      <c r="N300" s="54">
        <v>5.7000000000000002E-2</v>
      </c>
      <c r="O300" s="54">
        <v>7.86</v>
      </c>
      <c r="P300" s="55">
        <f t="shared" si="102"/>
        <v>8.0337156406398531</v>
      </c>
      <c r="Q300" s="55">
        <f t="shared" si="103"/>
        <v>7.9704130650217264</v>
      </c>
      <c r="R300" s="41">
        <f t="shared" si="104"/>
        <v>7.9759262533434674</v>
      </c>
      <c r="S300" s="30">
        <f t="shared" si="105"/>
        <v>-6.3001380295227656E-3</v>
      </c>
      <c r="T300" s="30">
        <f t="shared" si="106"/>
        <v>4.0767095979220042E-2</v>
      </c>
      <c r="U300" s="30">
        <f t="shared" si="107"/>
        <v>-3.9040684136793369E-10</v>
      </c>
      <c r="V300" s="30">
        <f t="shared" si="108"/>
        <v>-4.9248581178132573E-19</v>
      </c>
      <c r="W300" s="30">
        <f t="shared" si="109"/>
        <v>1.0705006491307964E-8</v>
      </c>
      <c r="X300" s="30">
        <f t="shared" si="110"/>
        <v>-5.7863346671186682E-3</v>
      </c>
      <c r="Y300" s="30">
        <f t="shared" si="111"/>
        <v>4.1280899341624135E-2</v>
      </c>
      <c r="Z300" s="30">
        <f t="shared" si="112"/>
        <v>-3.8974493441665817E-10</v>
      </c>
      <c r="AA300" s="30">
        <f t="shared" si="113"/>
        <v>-4.9248581178132573E-19</v>
      </c>
      <c r="AB300" s="30">
        <f t="shared" si="114"/>
        <v>1.056996980467917E-8</v>
      </c>
    </row>
    <row r="301" spans="1:28" x14ac:dyDescent="0.3">
      <c r="A301" s="39">
        <v>381.05416666666861</v>
      </c>
      <c r="B301">
        <v>5.3</v>
      </c>
      <c r="C301">
        <v>7.83</v>
      </c>
      <c r="D301" s="39">
        <v>599.9</v>
      </c>
      <c r="E301" s="39"/>
      <c r="F301" s="39"/>
      <c r="G301" s="39">
        <v>378</v>
      </c>
      <c r="H301" s="40">
        <f t="shared" si="99"/>
        <v>5.2999999999999999E-2</v>
      </c>
      <c r="I301" s="41">
        <f t="shared" si="100"/>
        <v>7.83</v>
      </c>
      <c r="J301" s="39">
        <f t="shared" si="116"/>
        <v>659.18815861431835</v>
      </c>
      <c r="K301">
        <v>4.7E-2</v>
      </c>
      <c r="L301">
        <v>7.84</v>
      </c>
      <c r="M301" s="29">
        <f t="shared" si="101"/>
        <v>4.7084868472451309E-2</v>
      </c>
      <c r="N301" s="54">
        <v>5.2999999999999999E-2</v>
      </c>
      <c r="O301" s="54">
        <v>7.83</v>
      </c>
      <c r="P301" s="55">
        <f t="shared" si="102"/>
        <v>8.0619293811974035</v>
      </c>
      <c r="Q301" s="55">
        <f t="shared" si="103"/>
        <v>7.9962459702160285</v>
      </c>
      <c r="R301" s="41">
        <f t="shared" si="104"/>
        <v>8.0017475818780603</v>
      </c>
      <c r="S301" s="30">
        <f t="shared" si="105"/>
        <v>-6.5120194891970292E-3</v>
      </c>
      <c r="T301" s="30">
        <f t="shared" si="106"/>
        <v>4.0572848983254278E-2</v>
      </c>
      <c r="U301" s="30">
        <f t="shared" si="107"/>
        <v>-3.6385238062471879E-10</v>
      </c>
      <c r="V301" s="30">
        <f t="shared" si="108"/>
        <v>-4.5792540393702213E-19</v>
      </c>
      <c r="W301" s="30">
        <f t="shared" si="109"/>
        <v>1.0086814400308116E-8</v>
      </c>
      <c r="X301" s="30">
        <f t="shared" si="110"/>
        <v>-6.0025621214257092E-3</v>
      </c>
      <c r="Y301" s="30">
        <f t="shared" si="111"/>
        <v>4.1082306351025596E-2</v>
      </c>
      <c r="Z301" s="30">
        <f t="shared" si="112"/>
        <v>-3.6319607239908063E-10</v>
      </c>
      <c r="AA301" s="30">
        <f t="shared" si="113"/>
        <v>-4.5792540393702213E-19</v>
      </c>
      <c r="AB301" s="30">
        <f t="shared" si="114"/>
        <v>9.959841292811134E-9</v>
      </c>
    </row>
    <row r="302" spans="1:28" x14ac:dyDescent="0.3">
      <c r="A302" s="39">
        <v>382.05625000000146</v>
      </c>
      <c r="B302">
        <v>5.5</v>
      </c>
      <c r="C302">
        <v>7.89</v>
      </c>
      <c r="D302" s="39"/>
      <c r="E302" s="39"/>
      <c r="F302" s="39"/>
      <c r="G302" s="39">
        <v>379</v>
      </c>
      <c r="H302" s="40">
        <f t="shared" si="99"/>
        <v>5.5E-2</v>
      </c>
      <c r="I302" s="41">
        <f t="shared" si="100"/>
        <v>7.89</v>
      </c>
      <c r="J302" s="39">
        <f t="shared" si="116"/>
        <v>659.43504110623746</v>
      </c>
      <c r="K302">
        <v>4.2999999999999997E-2</v>
      </c>
      <c r="L302">
        <v>7.9</v>
      </c>
      <c r="M302" s="29">
        <f t="shared" si="101"/>
        <v>4.7102502936159821E-2</v>
      </c>
      <c r="N302" s="54">
        <v>5.5E-2</v>
      </c>
      <c r="O302" s="54">
        <v>7.89</v>
      </c>
      <c r="P302" s="55">
        <f t="shared" si="102"/>
        <v>8.0478063664466504</v>
      </c>
      <c r="Q302" s="55">
        <f t="shared" si="103"/>
        <v>7.983343493964286</v>
      </c>
      <c r="R302" s="41">
        <f t="shared" si="104"/>
        <v>7.9888463567704653</v>
      </c>
      <c r="S302" s="30">
        <f t="shared" si="105"/>
        <v>-6.4072436067462843E-3</v>
      </c>
      <c r="T302" s="30">
        <f t="shared" si="106"/>
        <v>4.0695259329413536E-2</v>
      </c>
      <c r="U302" s="30">
        <f t="shared" si="107"/>
        <v>-3.7713111161044952E-10</v>
      </c>
      <c r="V302" s="30">
        <f t="shared" si="108"/>
        <v>-4.7520560785917393E-19</v>
      </c>
      <c r="W302" s="30">
        <f t="shared" si="109"/>
        <v>1.039097993107823E-8</v>
      </c>
      <c r="X302" s="30">
        <f t="shared" si="110"/>
        <v>-5.8957114515186702E-3</v>
      </c>
      <c r="Y302" s="30">
        <f t="shared" si="111"/>
        <v>4.1206791484641153E-2</v>
      </c>
      <c r="Z302" s="30">
        <f t="shared" si="112"/>
        <v>-3.7647213054080093E-10</v>
      </c>
      <c r="AA302" s="30">
        <f t="shared" si="113"/>
        <v>-4.7520560785917393E-19</v>
      </c>
      <c r="AB302" s="30">
        <f t="shared" si="114"/>
        <v>1.0260148421046663E-8</v>
      </c>
    </row>
    <row r="303" spans="1:28" x14ac:dyDescent="0.3">
      <c r="A303" s="39">
        <v>383.05416666666861</v>
      </c>
      <c r="B303">
        <v>5.7</v>
      </c>
      <c r="C303">
        <v>7.78</v>
      </c>
      <c r="D303" s="39"/>
      <c r="E303" s="39"/>
      <c r="F303" s="39"/>
      <c r="G303" s="39">
        <v>380</v>
      </c>
      <c r="H303" s="40">
        <f t="shared" si="99"/>
        <v>5.7000000000000002E-2</v>
      </c>
      <c r="I303" s="41">
        <f t="shared" si="100"/>
        <v>7.78</v>
      </c>
      <c r="J303" s="39">
        <f t="shared" si="116"/>
        <v>659.68192359815646</v>
      </c>
      <c r="K303">
        <v>4.2000000000000003E-2</v>
      </c>
      <c r="L303">
        <v>7.79</v>
      </c>
      <c r="M303" s="29">
        <f t="shared" si="101"/>
        <v>4.7120137399868318E-2</v>
      </c>
      <c r="N303" s="54">
        <v>5.7000000000000002E-2</v>
      </c>
      <c r="O303" s="54">
        <v>7.78</v>
      </c>
      <c r="P303" s="55">
        <f t="shared" si="102"/>
        <v>8.0341503613349836</v>
      </c>
      <c r="Q303" s="55">
        <f t="shared" si="103"/>
        <v>7.9708864959515884</v>
      </c>
      <c r="R303" s="41">
        <f t="shared" si="104"/>
        <v>7.9763856884579676</v>
      </c>
      <c r="S303" s="30">
        <f t="shared" si="105"/>
        <v>-6.3034811360626053E-3</v>
      </c>
      <c r="T303" s="30">
        <f t="shared" si="106"/>
        <v>4.0816656263805713E-2</v>
      </c>
      <c r="U303" s="30">
        <f t="shared" si="107"/>
        <v>-3.9041114812343491E-10</v>
      </c>
      <c r="V303" s="30">
        <f t="shared" si="108"/>
        <v>-4.9248581178132573E-19</v>
      </c>
      <c r="W303" s="30">
        <f t="shared" si="109"/>
        <v>1.0693343161479321E-8</v>
      </c>
      <c r="X303" s="30">
        <f t="shared" si="110"/>
        <v>-5.790380157189124E-3</v>
      </c>
      <c r="Y303" s="30">
        <f t="shared" si="111"/>
        <v>4.1329757242679191E-2</v>
      </c>
      <c r="Z303" s="30">
        <f t="shared" si="112"/>
        <v>-3.8975014601742786E-10</v>
      </c>
      <c r="AA303" s="30">
        <f t="shared" si="113"/>
        <v>-4.9248581178132573E-19</v>
      </c>
      <c r="AB303" s="30">
        <f t="shared" si="114"/>
        <v>1.0558793868239151E-8</v>
      </c>
    </row>
    <row r="304" spans="1:28" x14ac:dyDescent="0.3">
      <c r="A304" s="39">
        <v>384.05208333333576</v>
      </c>
      <c r="B304">
        <v>5.2</v>
      </c>
      <c r="C304">
        <v>7.94</v>
      </c>
      <c r="D304" s="39">
        <v>229.9</v>
      </c>
      <c r="E304" s="39"/>
      <c r="F304" s="39"/>
      <c r="G304" s="39">
        <v>381</v>
      </c>
      <c r="H304" s="40">
        <f t="shared" si="99"/>
        <v>5.2000000000000005E-2</v>
      </c>
      <c r="I304" s="41">
        <f t="shared" si="100"/>
        <v>7.94</v>
      </c>
      <c r="J304" s="39">
        <f t="shared" si="116"/>
        <v>659.92880609007557</v>
      </c>
      <c r="K304">
        <v>5.2999999999999999E-2</v>
      </c>
      <c r="L304">
        <v>7.84</v>
      </c>
      <c r="M304" s="29">
        <f t="shared" si="101"/>
        <v>4.7137771863576823E-2</v>
      </c>
      <c r="N304" s="54">
        <v>5.1999999999999998E-2</v>
      </c>
      <c r="O304" s="54">
        <v>7.94</v>
      </c>
      <c r="P304" s="55">
        <f t="shared" si="102"/>
        <v>8.0696793077237867</v>
      </c>
      <c r="Q304" s="55">
        <f t="shared" si="103"/>
        <v>8.0034289529805633</v>
      </c>
      <c r="R304" s="41">
        <f t="shared" si="104"/>
        <v>8.0089111819409542</v>
      </c>
      <c r="S304" s="30">
        <f t="shared" si="105"/>
        <v>-6.5684329679837139E-3</v>
      </c>
      <c r="T304" s="30">
        <f t="shared" si="106"/>
        <v>4.056933889559311E-2</v>
      </c>
      <c r="U304" s="30">
        <f t="shared" si="107"/>
        <v>-3.5721820102881207E-10</v>
      </c>
      <c r="V304" s="30">
        <f t="shared" si="108"/>
        <v>-4.4928530197594623E-19</v>
      </c>
      <c r="W304" s="30">
        <f t="shared" si="109"/>
        <v>9.9213563122545213E-9</v>
      </c>
      <c r="X304" s="30">
        <f t="shared" si="110"/>
        <v>-6.0610656203903268E-3</v>
      </c>
      <c r="Y304" s="30">
        <f t="shared" si="111"/>
        <v>4.1076706243186496E-2</v>
      </c>
      <c r="Z304" s="30">
        <f t="shared" si="112"/>
        <v>-3.5656458527073116E-10</v>
      </c>
      <c r="AA304" s="30">
        <f t="shared" si="113"/>
        <v>-4.4928530197594623E-19</v>
      </c>
      <c r="AB304" s="30">
        <f t="shared" si="114"/>
        <v>9.796903225058931E-9</v>
      </c>
    </row>
    <row r="305" spans="1:28" x14ac:dyDescent="0.3">
      <c r="A305" s="39">
        <v>385.05625000000146</v>
      </c>
      <c r="B305">
        <v>7.3</v>
      </c>
      <c r="C305">
        <v>7.78</v>
      </c>
      <c r="G305" s="39">
        <v>382</v>
      </c>
      <c r="H305" s="40">
        <f t="shared" si="99"/>
        <v>7.2999999999999995E-2</v>
      </c>
      <c r="I305" s="41">
        <f t="shared" si="100"/>
        <v>7.78</v>
      </c>
      <c r="J305" s="39">
        <f t="shared" si="116"/>
        <v>660.17568858199468</v>
      </c>
      <c r="K305">
        <v>5.8000000000000003E-2</v>
      </c>
      <c r="L305">
        <v>7.84</v>
      </c>
      <c r="M305" s="29">
        <f t="shared" si="101"/>
        <v>4.7155406327285335E-2</v>
      </c>
      <c r="N305" s="54">
        <v>7.2999999999999995E-2</v>
      </c>
      <c r="O305" s="54">
        <v>7.78</v>
      </c>
      <c r="P305" s="55">
        <f t="shared" si="102"/>
        <v>7.9377341971432527</v>
      </c>
      <c r="Q305" s="55">
        <f t="shared" si="103"/>
        <v>7.8833580750251482</v>
      </c>
      <c r="R305" s="41">
        <f t="shared" si="104"/>
        <v>7.8887031375235406</v>
      </c>
      <c r="S305" s="30">
        <f t="shared" si="105"/>
        <v>-5.4995065672604525E-3</v>
      </c>
      <c r="T305" s="30">
        <f t="shared" si="106"/>
        <v>4.165589976002488E-2</v>
      </c>
      <c r="U305" s="30">
        <f t="shared" si="107"/>
        <v>-4.9668509600021225E-10</v>
      </c>
      <c r="V305" s="30">
        <f t="shared" si="108"/>
        <v>-6.3072744315853994E-19</v>
      </c>
      <c r="W305" s="30">
        <f t="shared" si="109"/>
        <v>1.308102949707579E-8</v>
      </c>
      <c r="X305" s="30">
        <f t="shared" si="110"/>
        <v>-4.9884067735553829E-3</v>
      </c>
      <c r="Y305" s="30">
        <f t="shared" si="111"/>
        <v>4.2166999553729954E-2</v>
      </c>
      <c r="Z305" s="30">
        <f t="shared" si="112"/>
        <v>-4.9602667192010132E-10</v>
      </c>
      <c r="AA305" s="30">
        <f t="shared" si="113"/>
        <v>-6.3072744315853994E-19</v>
      </c>
      <c r="AB305" s="30">
        <f t="shared" si="114"/>
        <v>1.2921021897098567E-8</v>
      </c>
    </row>
    <row r="306" spans="1:28" x14ac:dyDescent="0.3">
      <c r="A306" s="39">
        <v>386.0576388888876</v>
      </c>
      <c r="B306">
        <v>7.3</v>
      </c>
      <c r="C306">
        <v>7.65</v>
      </c>
      <c r="G306" s="39">
        <v>383</v>
      </c>
      <c r="H306">
        <v>8.3000000000000004E-2</v>
      </c>
      <c r="I306">
        <v>7.65</v>
      </c>
      <c r="J306" s="39">
        <f t="shared" si="116"/>
        <v>660.42257107391379</v>
      </c>
      <c r="K306">
        <v>3.9E-2</v>
      </c>
      <c r="L306">
        <v>7.88</v>
      </c>
      <c r="M306" s="29">
        <f t="shared" si="101"/>
        <v>4.7173040790993839E-2</v>
      </c>
      <c r="N306" s="54">
        <v>8.3000000000000004E-2</v>
      </c>
      <c r="O306" s="54">
        <v>7.65</v>
      </c>
      <c r="P306" s="55">
        <f t="shared" si="102"/>
        <v>7.886978079601068</v>
      </c>
      <c r="Q306" s="55">
        <f t="shared" si="103"/>
        <v>7.8376905079879871</v>
      </c>
      <c r="R306" s="41">
        <f t="shared" si="104"/>
        <v>7.8428310606809326</v>
      </c>
      <c r="S306" s="30">
        <f t="shared" si="105"/>
        <v>-5.0237685132581552E-3</v>
      </c>
      <c r="T306" s="30">
        <f t="shared" si="106"/>
        <v>4.2149272277735683E-2</v>
      </c>
      <c r="U306" s="30">
        <f t="shared" si="107"/>
        <v>-5.6314076901205135E-10</v>
      </c>
      <c r="V306" s="30">
        <f t="shared" si="108"/>
        <v>-7.1712846276929885E-19</v>
      </c>
      <c r="W306" s="30">
        <f t="shared" si="109"/>
        <v>1.4531468071592293E-8</v>
      </c>
      <c r="X306" s="30">
        <f t="shared" si="110"/>
        <v>-4.5256672230300716E-3</v>
      </c>
      <c r="Y306" s="30">
        <f t="shared" si="111"/>
        <v>4.2647373567963769E-2</v>
      </c>
      <c r="Z306" s="30">
        <f t="shared" si="112"/>
        <v>-5.6249909024821731E-10</v>
      </c>
      <c r="AA306" s="30">
        <f t="shared" si="113"/>
        <v>-7.1712846276929885E-19</v>
      </c>
      <c r="AB306" s="30">
        <f t="shared" si="114"/>
        <v>1.4360479432854926E-8</v>
      </c>
    </row>
    <row r="307" spans="1:28" x14ac:dyDescent="0.3">
      <c r="A307" s="39">
        <v>387.04166660879855</v>
      </c>
      <c r="G307" s="39">
        <v>383</v>
      </c>
      <c r="H307">
        <v>8.1000000000000003E-2</v>
      </c>
      <c r="I307">
        <v>7.71</v>
      </c>
      <c r="J307" s="39">
        <f t="shared" si="116"/>
        <v>660.42257107391379</v>
      </c>
      <c r="K307">
        <v>2.5000000000000001E-2</v>
      </c>
      <c r="L307">
        <v>7.95</v>
      </c>
      <c r="M307" s="29">
        <f t="shared" si="101"/>
        <v>4.7173040790993839E-2</v>
      </c>
      <c r="N307" s="54">
        <v>8.1000000000000003E-2</v>
      </c>
      <c r="O307" s="54">
        <v>7.71</v>
      </c>
      <c r="P307" s="55">
        <f t="shared" si="102"/>
        <v>7.89668527746647</v>
      </c>
      <c r="Q307" s="55">
        <f t="shared" si="103"/>
        <v>7.8464057055226668</v>
      </c>
      <c r="R307" s="41">
        <f t="shared" si="104"/>
        <v>7.8515918478332516</v>
      </c>
      <c r="S307" s="30">
        <f t="shared" si="105"/>
        <v>-5.1176446658333504E-3</v>
      </c>
      <c r="T307" s="30">
        <f t="shared" si="106"/>
        <v>4.2055396125160488E-2</v>
      </c>
      <c r="U307" s="30">
        <f t="shared" si="107"/>
        <v>-5.4984799645419487E-10</v>
      </c>
      <c r="V307" s="30">
        <f t="shared" si="108"/>
        <v>-6.9984825884714705E-19</v>
      </c>
      <c r="W307" s="30">
        <f t="shared" si="109"/>
        <v>1.4242764534876348E-8</v>
      </c>
      <c r="X307" s="30">
        <f t="shared" si="110"/>
        <v>-4.6163700800369569E-3</v>
      </c>
      <c r="Y307" s="30">
        <f t="shared" si="111"/>
        <v>4.2556670710956881E-2</v>
      </c>
      <c r="Z307" s="30">
        <f t="shared" si="112"/>
        <v>-5.4920222969376754E-10</v>
      </c>
      <c r="AA307" s="30">
        <f t="shared" si="113"/>
        <v>-6.9984825884714705E-19</v>
      </c>
      <c r="AB307" s="30">
        <f t="shared" si="114"/>
        <v>1.4073695558854469E-8</v>
      </c>
    </row>
    <row r="308" spans="1:28" x14ac:dyDescent="0.3">
      <c r="A308" s="39">
        <v>388.04166660879855</v>
      </c>
      <c r="G308" s="39">
        <v>383</v>
      </c>
      <c r="H308">
        <v>7.5999999999999998E-2</v>
      </c>
      <c r="I308">
        <v>7.67</v>
      </c>
      <c r="J308" s="39">
        <f t="shared" si="116"/>
        <v>660.42257107391379</v>
      </c>
      <c r="K308">
        <v>3.1E-2</v>
      </c>
      <c r="L308">
        <v>7.86</v>
      </c>
      <c r="M308" s="29">
        <f t="shared" si="101"/>
        <v>4.7173040790993839E-2</v>
      </c>
      <c r="N308" s="54">
        <v>7.5999999999999998E-2</v>
      </c>
      <c r="O308" s="54">
        <v>7.67</v>
      </c>
      <c r="P308" s="55">
        <f t="shared" si="102"/>
        <v>7.9219637472452415</v>
      </c>
      <c r="Q308" s="55">
        <f t="shared" si="103"/>
        <v>7.869151956128003</v>
      </c>
      <c r="R308" s="41">
        <f t="shared" si="104"/>
        <v>7.8744403874812514</v>
      </c>
      <c r="S308" s="30">
        <f t="shared" si="105"/>
        <v>-5.3556721188265108E-3</v>
      </c>
      <c r="T308" s="30">
        <f t="shared" si="106"/>
        <v>4.1817368672167329E-2</v>
      </c>
      <c r="U308" s="30">
        <f t="shared" si="107"/>
        <v>-5.1662036404048847E-10</v>
      </c>
      <c r="V308" s="30">
        <f t="shared" si="108"/>
        <v>-6.5664774904176755E-19</v>
      </c>
      <c r="W308" s="30">
        <f t="shared" si="109"/>
        <v>1.3515995666894007E-8</v>
      </c>
      <c r="X308" s="30">
        <f t="shared" si="110"/>
        <v>-4.8477716332421452E-3</v>
      </c>
      <c r="Y308" s="30">
        <f t="shared" si="111"/>
        <v>4.2325269157751692E-2</v>
      </c>
      <c r="Z308" s="30">
        <f t="shared" si="112"/>
        <v>-5.159660614676297E-10</v>
      </c>
      <c r="AA308" s="30">
        <f t="shared" si="113"/>
        <v>-6.5664774904176755E-19</v>
      </c>
      <c r="AB308" s="30">
        <f t="shared" si="114"/>
        <v>1.3352408560123671E-8</v>
      </c>
    </row>
    <row r="309" spans="1:28" x14ac:dyDescent="0.3">
      <c r="A309" s="39">
        <v>389.04166660879855</v>
      </c>
      <c r="G309" s="39">
        <v>383</v>
      </c>
      <c r="H309">
        <v>6.9000000000000006E-2</v>
      </c>
      <c r="I309">
        <v>7.63</v>
      </c>
      <c r="J309" s="39">
        <f t="shared" si="116"/>
        <v>660.42257107391379</v>
      </c>
      <c r="K309">
        <v>3.7999999999999999E-2</v>
      </c>
      <c r="L309">
        <v>7.76</v>
      </c>
      <c r="M309" s="29">
        <f t="shared" si="101"/>
        <v>4.7173040790993839E-2</v>
      </c>
      <c r="N309" s="54">
        <v>6.9000000000000006E-2</v>
      </c>
      <c r="O309" s="54">
        <v>7.63</v>
      </c>
      <c r="P309" s="55">
        <f t="shared" si="102"/>
        <v>7.9600745269874817</v>
      </c>
      <c r="Q309" s="55">
        <f t="shared" si="103"/>
        <v>7.9035827888113444</v>
      </c>
      <c r="R309" s="41">
        <f t="shared" si="104"/>
        <v>7.9089827201143663</v>
      </c>
      <c r="S309" s="30">
        <f t="shared" si="105"/>
        <v>-5.6972131826852528E-3</v>
      </c>
      <c r="T309" s="30">
        <f t="shared" si="106"/>
        <v>4.1475827608308584E-2</v>
      </c>
      <c r="U309" s="30">
        <f t="shared" si="107"/>
        <v>-4.7011237452024773E-10</v>
      </c>
      <c r="V309" s="30">
        <f t="shared" si="108"/>
        <v>-5.9616703531423644E-19</v>
      </c>
      <c r="W309" s="30">
        <f t="shared" si="109"/>
        <v>1.248582406782524E-8</v>
      </c>
      <c r="X309" s="30">
        <f t="shared" si="110"/>
        <v>-5.1835127534495869E-3</v>
      </c>
      <c r="Y309" s="30">
        <f t="shared" si="111"/>
        <v>4.1989528037544251E-2</v>
      </c>
      <c r="Z309" s="30">
        <f t="shared" si="112"/>
        <v>-4.6945060017258033E-10</v>
      </c>
      <c r="AA309" s="30">
        <f t="shared" si="113"/>
        <v>-5.9616703531423644E-19</v>
      </c>
      <c r="AB309" s="30">
        <f t="shared" si="114"/>
        <v>1.2331538974820598E-8</v>
      </c>
    </row>
    <row r="310" spans="1:28" x14ac:dyDescent="0.3">
      <c r="A310" s="39">
        <v>390.04166660879855</v>
      </c>
      <c r="G310" s="39">
        <v>383</v>
      </c>
      <c r="H310">
        <v>6.0999999999999999E-2</v>
      </c>
      <c r="I310">
        <v>7.71</v>
      </c>
      <c r="J310" s="39">
        <f t="shared" si="116"/>
        <v>660.42257107391379</v>
      </c>
      <c r="K310">
        <v>2.9000000000000001E-2</v>
      </c>
      <c r="L310">
        <v>7.81</v>
      </c>
      <c r="M310" s="29">
        <f t="shared" si="101"/>
        <v>4.7173040790993839E-2</v>
      </c>
      <c r="N310" s="54">
        <v>6.0999999999999999E-2</v>
      </c>
      <c r="O310" s="54">
        <v>7.71</v>
      </c>
      <c r="P310" s="55">
        <f t="shared" si="102"/>
        <v>8.0082671059938946</v>
      </c>
      <c r="Q310" s="55">
        <f t="shared" si="103"/>
        <v>7.9473525573374104</v>
      </c>
      <c r="R310" s="41">
        <f t="shared" si="104"/>
        <v>7.9528261559975144</v>
      </c>
      <c r="S310" s="30">
        <f t="shared" si="105"/>
        <v>-6.1000782768130214E-3</v>
      </c>
      <c r="T310" s="30">
        <f t="shared" si="106"/>
        <v>4.1072962514180821E-2</v>
      </c>
      <c r="U310" s="30">
        <f t="shared" si="107"/>
        <v>-4.169765314198459E-10</v>
      </c>
      <c r="V310" s="30">
        <f t="shared" si="108"/>
        <v>-5.2704621962562924E-19</v>
      </c>
      <c r="W310" s="30">
        <f t="shared" si="109"/>
        <v>1.1288791261250381E-8</v>
      </c>
      <c r="X310" s="30">
        <f t="shared" si="110"/>
        <v>-5.5854908686138625E-3</v>
      </c>
      <c r="Y310" s="30">
        <f t="shared" si="111"/>
        <v>4.1587549922379979E-2</v>
      </c>
      <c r="Z310" s="30">
        <f t="shared" si="112"/>
        <v>-4.1631361442192639E-10</v>
      </c>
      <c r="AA310" s="30">
        <f t="shared" si="113"/>
        <v>-5.2704621962562924E-19</v>
      </c>
      <c r="AB310" s="30">
        <f t="shared" si="114"/>
        <v>1.1147406645138258E-8</v>
      </c>
    </row>
    <row r="311" spans="1:28" x14ac:dyDescent="0.3">
      <c r="A311" s="39">
        <v>391.04166660879855</v>
      </c>
      <c r="G311" s="39">
        <v>383</v>
      </c>
      <c r="H311">
        <v>5.8999999999999997E-2</v>
      </c>
      <c r="I311">
        <v>7.75</v>
      </c>
      <c r="J311" s="39">
        <f t="shared" si="116"/>
        <v>660.42257107391379</v>
      </c>
      <c r="K311">
        <v>3.6999999999999998E-2</v>
      </c>
      <c r="L311">
        <v>7.86</v>
      </c>
      <c r="M311" s="29">
        <f t="shared" si="101"/>
        <v>4.7173040790993839E-2</v>
      </c>
      <c r="N311" s="54">
        <v>5.8999999999999997E-2</v>
      </c>
      <c r="O311" s="54">
        <v>7.75</v>
      </c>
      <c r="P311" s="55">
        <f t="shared" si="102"/>
        <v>8.0212214524947694</v>
      </c>
      <c r="Q311" s="55">
        <f t="shared" si="103"/>
        <v>7.9591605287037019</v>
      </c>
      <c r="R311" s="41">
        <f t="shared" si="104"/>
        <v>7.9646422261588405</v>
      </c>
      <c r="S311" s="30">
        <f t="shared" si="105"/>
        <v>-6.202991350598451E-3</v>
      </c>
      <c r="T311" s="30">
        <f t="shared" si="106"/>
        <v>4.0970049440395388E-2</v>
      </c>
      <c r="U311" s="30">
        <f t="shared" si="107"/>
        <v>-4.0369540067168714E-10</v>
      </c>
      <c r="V311" s="30">
        <f t="shared" si="108"/>
        <v>-5.0976601570347744E-19</v>
      </c>
      <c r="W311" s="30">
        <f t="shared" si="109"/>
        <v>1.0985996878726568E-8</v>
      </c>
      <c r="X311" s="30">
        <f t="shared" si="110"/>
        <v>-5.6892624064841715E-3</v>
      </c>
      <c r="Y311" s="30">
        <f t="shared" si="111"/>
        <v>4.1483778384509666E-2</v>
      </c>
      <c r="Z311" s="30">
        <f t="shared" si="112"/>
        <v>-4.030335895897401E-10</v>
      </c>
      <c r="AA311" s="30">
        <f t="shared" si="113"/>
        <v>-5.0976601570347744E-19</v>
      </c>
      <c r="AB311" s="30">
        <f t="shared" si="114"/>
        <v>1.0848202260286646E-8</v>
      </c>
    </row>
    <row r="312" spans="1:28" x14ac:dyDescent="0.3">
      <c r="A312" s="39"/>
      <c r="P312" s="41"/>
      <c r="Q312" s="41"/>
      <c r="R312" s="41"/>
      <c r="S312" s="30"/>
      <c r="T312" s="30"/>
      <c r="U312" s="30"/>
      <c r="V312" s="30"/>
      <c r="W312" s="30"/>
      <c r="X312" s="30"/>
      <c r="Y312" s="30"/>
      <c r="Z312" s="30"/>
      <c r="AA312" s="30"/>
      <c r="AB312" s="30"/>
    </row>
    <row r="313" spans="1:28" x14ac:dyDescent="0.3">
      <c r="A313" s="39"/>
      <c r="P313" s="41"/>
      <c r="Q313" s="41"/>
      <c r="R313" s="41"/>
      <c r="S313" s="30"/>
      <c r="T313" s="30"/>
      <c r="U313" s="30"/>
      <c r="V313" s="30"/>
      <c r="W313" s="30"/>
      <c r="X313" s="30"/>
      <c r="Y313" s="30"/>
      <c r="Z313" s="30"/>
      <c r="AA313" s="30"/>
      <c r="AB313" s="30"/>
    </row>
    <row r="314" spans="1:28" x14ac:dyDescent="0.3">
      <c r="P314" s="41"/>
      <c r="Q314" s="41"/>
      <c r="R314" s="41"/>
      <c r="S314" s="30"/>
      <c r="T314" s="30"/>
      <c r="U314" s="30"/>
      <c r="V314" s="30"/>
      <c r="W314" s="30"/>
      <c r="X314" s="30"/>
      <c r="Y314" s="30"/>
      <c r="Z314" s="30"/>
      <c r="AA314" s="30"/>
      <c r="AB314" s="30"/>
    </row>
    <row r="315" spans="1:28" x14ac:dyDescent="0.3">
      <c r="P315" s="41"/>
      <c r="Q315" s="41"/>
      <c r="R315" s="41"/>
      <c r="S315" s="30"/>
      <c r="T315" s="30"/>
      <c r="U315" s="30"/>
      <c r="V315" s="30"/>
      <c r="W315" s="30"/>
      <c r="X315" s="30"/>
      <c r="Y315" s="30"/>
      <c r="Z315" s="30"/>
      <c r="AA315" s="30"/>
      <c r="AB315" s="30"/>
    </row>
    <row r="316" spans="1:28" x14ac:dyDescent="0.3">
      <c r="P316" s="41"/>
      <c r="Q316" s="41"/>
      <c r="R316" s="41"/>
      <c r="S316" s="30"/>
      <c r="T316" s="30"/>
      <c r="U316" s="30"/>
      <c r="V316" s="30"/>
      <c r="W316" s="30"/>
      <c r="X316" s="30"/>
      <c r="Y316" s="30"/>
      <c r="Z316" s="30"/>
      <c r="AA316" s="30"/>
      <c r="AB316" s="30"/>
    </row>
    <row r="317" spans="1:28" x14ac:dyDescent="0.3">
      <c r="P317" s="41"/>
      <c r="Q317" s="41"/>
      <c r="R317" s="41"/>
      <c r="S317" s="30"/>
      <c r="T317" s="30"/>
      <c r="U317" s="30"/>
      <c r="V317" s="30"/>
      <c r="W317" s="30"/>
      <c r="X317" s="30"/>
      <c r="Y317" s="30"/>
      <c r="Z317" s="30"/>
      <c r="AA317" s="30"/>
      <c r="AB317" s="30"/>
    </row>
    <row r="318" spans="1:28" x14ac:dyDescent="0.3">
      <c r="P318" s="41"/>
      <c r="Q318" s="41"/>
      <c r="R318" s="41"/>
      <c r="S318" s="30"/>
      <c r="T318" s="30"/>
      <c r="U318" s="30"/>
      <c r="V318" s="30"/>
      <c r="W318" s="30"/>
      <c r="X318" s="30"/>
      <c r="Y318" s="30"/>
      <c r="Z318" s="30"/>
      <c r="AA318" s="30"/>
      <c r="AB318" s="30"/>
    </row>
    <row r="319" spans="1:28" x14ac:dyDescent="0.3">
      <c r="P319" s="41"/>
      <c r="Q319" s="41"/>
      <c r="R319" s="41"/>
      <c r="S319" s="30"/>
      <c r="T319" s="30"/>
      <c r="U319" s="30"/>
      <c r="V319" s="30"/>
      <c r="W319" s="30"/>
      <c r="X319" s="30"/>
      <c r="Y319" s="30"/>
      <c r="Z319" s="30"/>
      <c r="AA319" s="30"/>
      <c r="AB319" s="30"/>
    </row>
    <row r="320" spans="1:28" x14ac:dyDescent="0.3">
      <c r="P320" s="41"/>
      <c r="Q320" s="41"/>
      <c r="R320" s="41"/>
      <c r="S320" s="30"/>
      <c r="T320" s="30"/>
      <c r="U320" s="30"/>
      <c r="V320" s="30"/>
      <c r="W320" s="30"/>
      <c r="X320" s="30"/>
      <c r="Y320" s="30"/>
      <c r="Z320" s="30"/>
      <c r="AA320" s="30"/>
      <c r="AB320" s="30"/>
    </row>
    <row r="321" spans="16:28" x14ac:dyDescent="0.3">
      <c r="P321" s="41"/>
      <c r="Q321" s="41"/>
      <c r="R321" s="41"/>
      <c r="S321" s="30"/>
      <c r="T321" s="30"/>
      <c r="U321" s="30"/>
      <c r="V321" s="30"/>
      <c r="W321" s="30"/>
      <c r="X321" s="30"/>
      <c r="Y321" s="30"/>
      <c r="Z321" s="30"/>
      <c r="AA321" s="30"/>
      <c r="AB321" s="30"/>
    </row>
    <row r="322" spans="16:28" x14ac:dyDescent="0.3">
      <c r="P322" s="41"/>
      <c r="Q322" s="41"/>
      <c r="R322" s="41"/>
      <c r="S322" s="30"/>
      <c r="T322" s="30"/>
      <c r="U322" s="30"/>
      <c r="V322" s="30"/>
      <c r="W322" s="30"/>
      <c r="X322" s="30"/>
      <c r="Y322" s="30"/>
      <c r="Z322" s="30"/>
      <c r="AA322" s="30"/>
      <c r="AB322" s="30"/>
    </row>
    <row r="323" spans="16:28" x14ac:dyDescent="0.3">
      <c r="P323" s="41"/>
      <c r="Q323" s="41"/>
      <c r="R323" s="41"/>
      <c r="S323" s="30"/>
      <c r="T323" s="30"/>
      <c r="U323" s="30"/>
      <c r="V323" s="30"/>
      <c r="W323" s="30"/>
      <c r="X323" s="30"/>
      <c r="Y323" s="30"/>
      <c r="Z323" s="30"/>
      <c r="AA323" s="30"/>
      <c r="AB323" s="30"/>
    </row>
    <row r="324" spans="16:28" x14ac:dyDescent="0.3">
      <c r="P324" s="41"/>
      <c r="Q324" s="41"/>
      <c r="R324" s="41"/>
      <c r="S324" s="30"/>
      <c r="T324" s="30"/>
      <c r="U324" s="30"/>
      <c r="V324" s="30"/>
      <c r="W324" s="30"/>
      <c r="X324" s="30"/>
      <c r="Y324" s="30"/>
      <c r="Z324" s="30"/>
      <c r="AA324" s="30"/>
      <c r="AB324" s="30"/>
    </row>
    <row r="325" spans="16:28" x14ac:dyDescent="0.3">
      <c r="P325" s="41"/>
      <c r="Q325" s="41"/>
      <c r="R325" s="41"/>
      <c r="S325" s="30"/>
      <c r="T325" s="30"/>
      <c r="U325" s="30"/>
      <c r="V325" s="30"/>
      <c r="W325" s="30"/>
      <c r="X325" s="30"/>
      <c r="Y325" s="30"/>
      <c r="Z325" s="30"/>
      <c r="AA325" s="30"/>
      <c r="AB325" s="30"/>
    </row>
    <row r="326" spans="16:28" x14ac:dyDescent="0.3">
      <c r="P326" s="41"/>
      <c r="Q326" s="41"/>
      <c r="R326" s="41"/>
      <c r="S326" s="30"/>
      <c r="T326" s="30"/>
      <c r="U326" s="30"/>
      <c r="V326" s="30"/>
      <c r="W326" s="30"/>
      <c r="X326" s="30"/>
      <c r="Y326" s="30"/>
      <c r="Z326" s="30"/>
      <c r="AA326" s="30"/>
      <c r="AB326" s="30"/>
    </row>
    <row r="327" spans="16:28" x14ac:dyDescent="0.3">
      <c r="P327" s="41"/>
      <c r="Q327" s="41"/>
      <c r="R327" s="41"/>
      <c r="S327" s="30"/>
      <c r="T327" s="30"/>
      <c r="U327" s="30"/>
      <c r="V327" s="30"/>
      <c r="W327" s="30"/>
      <c r="X327" s="30"/>
      <c r="Y327" s="30"/>
      <c r="Z327" s="30"/>
      <c r="AA327" s="30"/>
      <c r="AB327" s="30"/>
    </row>
    <row r="328" spans="16:28" x14ac:dyDescent="0.3">
      <c r="P328" s="41"/>
      <c r="Q328" s="41"/>
      <c r="R328" s="41"/>
      <c r="S328" s="30"/>
      <c r="T328" s="30"/>
      <c r="U328" s="30"/>
      <c r="V328" s="30"/>
      <c r="W328" s="30"/>
      <c r="X328" s="30"/>
      <c r="Y328" s="30"/>
      <c r="Z328" s="30"/>
      <c r="AA328" s="30"/>
      <c r="AB328" s="30"/>
    </row>
    <row r="329" spans="16:28" x14ac:dyDescent="0.3">
      <c r="P329" s="41"/>
      <c r="Q329" s="41"/>
      <c r="R329" s="41"/>
      <c r="S329" s="30"/>
      <c r="T329" s="30"/>
      <c r="U329" s="30"/>
      <c r="V329" s="30"/>
      <c r="W329" s="30"/>
      <c r="X329" s="30"/>
      <c r="Y329" s="30"/>
      <c r="Z329" s="30"/>
      <c r="AA329" s="30"/>
      <c r="AB329" s="30"/>
    </row>
    <row r="330" spans="16:28" x14ac:dyDescent="0.3">
      <c r="P330" s="41"/>
      <c r="Q330" s="41"/>
      <c r="R330" s="41"/>
      <c r="S330" s="30"/>
      <c r="T330" s="30"/>
      <c r="U330" s="30"/>
      <c r="V330" s="30"/>
      <c r="W330" s="30"/>
      <c r="X330" s="30"/>
      <c r="Y330" s="30"/>
      <c r="Z330" s="30"/>
      <c r="AA330" s="30"/>
      <c r="AB330" s="30"/>
    </row>
    <row r="331" spans="16:28" x14ac:dyDescent="0.3">
      <c r="P331" s="41"/>
      <c r="Q331" s="41"/>
      <c r="R331" s="41"/>
      <c r="S331" s="30"/>
      <c r="T331" s="30"/>
      <c r="U331" s="30"/>
      <c r="V331" s="30"/>
      <c r="W331" s="30"/>
      <c r="X331" s="30"/>
      <c r="Y331" s="30"/>
      <c r="Z331" s="30"/>
      <c r="AA331" s="30"/>
      <c r="AB331" s="30"/>
    </row>
    <row r="332" spans="16:28" x14ac:dyDescent="0.3">
      <c r="P332" s="41"/>
      <c r="Q332" s="41"/>
      <c r="R332" s="41"/>
      <c r="S332" s="30"/>
      <c r="T332" s="30"/>
      <c r="U332" s="30"/>
      <c r="V332" s="30"/>
      <c r="W332" s="30"/>
      <c r="X332" s="30"/>
      <c r="Y332" s="30"/>
      <c r="Z332" s="30"/>
      <c r="AA332" s="30"/>
      <c r="AB332" s="30"/>
    </row>
    <row r="333" spans="16:28" x14ac:dyDescent="0.3">
      <c r="P333" s="41"/>
      <c r="Q333" s="41"/>
      <c r="R333" s="41"/>
      <c r="S333" s="30"/>
      <c r="T333" s="30"/>
      <c r="U333" s="30"/>
      <c r="V333" s="30"/>
      <c r="W333" s="30"/>
      <c r="X333" s="30"/>
      <c r="Y333" s="30"/>
      <c r="Z333" s="30"/>
      <c r="AA333" s="30"/>
      <c r="AB333" s="30"/>
    </row>
    <row r="334" spans="16:28" x14ac:dyDescent="0.3">
      <c r="P334" s="41"/>
      <c r="Q334" s="41"/>
      <c r="R334" s="41"/>
      <c r="S334" s="30"/>
      <c r="T334" s="30"/>
      <c r="U334" s="30"/>
      <c r="V334" s="30"/>
      <c r="W334" s="30"/>
      <c r="X334" s="30"/>
      <c r="Y334" s="30"/>
      <c r="Z334" s="30"/>
      <c r="AA334" s="30"/>
      <c r="AB334" s="30"/>
    </row>
    <row r="335" spans="16:28" x14ac:dyDescent="0.3">
      <c r="P335" s="41"/>
      <c r="Q335" s="41"/>
      <c r="R335" s="41"/>
      <c r="S335" s="30"/>
      <c r="T335" s="30"/>
      <c r="U335" s="30"/>
      <c r="V335" s="30"/>
      <c r="W335" s="30"/>
      <c r="X335" s="30"/>
      <c r="Y335" s="30"/>
      <c r="Z335" s="30"/>
      <c r="AA335" s="30"/>
      <c r="AB335" s="30"/>
    </row>
    <row r="336" spans="16:28" x14ac:dyDescent="0.3">
      <c r="P336" s="41"/>
      <c r="Q336" s="41"/>
      <c r="R336" s="41"/>
      <c r="S336" s="30"/>
      <c r="T336" s="30"/>
      <c r="U336" s="30"/>
      <c r="V336" s="30"/>
      <c r="W336" s="30"/>
      <c r="X336" s="30"/>
      <c r="Y336" s="30"/>
      <c r="Z336" s="30"/>
      <c r="AA336" s="30"/>
      <c r="AB336" s="30"/>
    </row>
    <row r="337" spans="16:28" x14ac:dyDescent="0.3">
      <c r="P337" s="41"/>
      <c r="Q337" s="41"/>
      <c r="R337" s="41"/>
      <c r="S337" s="30"/>
      <c r="T337" s="30"/>
      <c r="U337" s="30"/>
      <c r="V337" s="30"/>
      <c r="W337" s="30"/>
      <c r="X337" s="30"/>
      <c r="Y337" s="30"/>
      <c r="Z337" s="30"/>
      <c r="AA337" s="30"/>
      <c r="AB337" s="30"/>
    </row>
    <row r="338" spans="16:28" x14ac:dyDescent="0.3">
      <c r="P338" s="41"/>
      <c r="Q338" s="41"/>
      <c r="R338" s="41"/>
      <c r="S338" s="30"/>
      <c r="T338" s="30"/>
      <c r="U338" s="30"/>
      <c r="V338" s="30"/>
      <c r="W338" s="30"/>
      <c r="X338" s="30"/>
      <c r="Y338" s="30"/>
      <c r="Z338" s="30"/>
      <c r="AA338" s="30"/>
      <c r="AB338" s="30"/>
    </row>
    <row r="339" spans="16:28" x14ac:dyDescent="0.3">
      <c r="P339" s="41"/>
      <c r="Q339" s="41"/>
      <c r="R339" s="41"/>
      <c r="S339" s="30"/>
      <c r="T339" s="30"/>
      <c r="U339" s="30"/>
      <c r="V339" s="30"/>
      <c r="W339" s="30"/>
      <c r="X339" s="30"/>
      <c r="Y339" s="30"/>
      <c r="Z339" s="30"/>
      <c r="AA339" s="30"/>
      <c r="AB339" s="30"/>
    </row>
    <row r="340" spans="16:28" x14ac:dyDescent="0.3">
      <c r="P340" s="41"/>
      <c r="Q340" s="41"/>
      <c r="R340" s="41"/>
      <c r="S340" s="30"/>
      <c r="T340" s="30"/>
      <c r="U340" s="30"/>
      <c r="V340" s="30"/>
      <c r="W340" s="30"/>
      <c r="X340" s="30"/>
      <c r="Y340" s="30"/>
      <c r="Z340" s="30"/>
      <c r="AA340" s="30"/>
      <c r="AB340" s="30"/>
    </row>
    <row r="341" spans="16:28" x14ac:dyDescent="0.3">
      <c r="P341" s="41"/>
      <c r="Q341" s="41"/>
      <c r="R341" s="41"/>
      <c r="S341" s="30"/>
      <c r="T341" s="30"/>
      <c r="U341" s="30"/>
      <c r="V341" s="30"/>
      <c r="W341" s="30"/>
      <c r="X341" s="30"/>
      <c r="Y341" s="30"/>
      <c r="Z341" s="30"/>
      <c r="AA341" s="30"/>
      <c r="AB341" s="30"/>
    </row>
    <row r="342" spans="16:28" x14ac:dyDescent="0.3">
      <c r="P342" s="41"/>
      <c r="Q342" s="41"/>
      <c r="R342" s="41"/>
      <c r="S342" s="30"/>
      <c r="T342" s="30"/>
      <c r="U342" s="30"/>
      <c r="V342" s="30"/>
      <c r="W342" s="30"/>
      <c r="X342" s="30"/>
      <c r="Y342" s="30"/>
      <c r="Z342" s="30"/>
      <c r="AA342" s="30"/>
      <c r="AB342" s="30"/>
    </row>
    <row r="343" spans="16:28" x14ac:dyDescent="0.3">
      <c r="P343" s="41"/>
      <c r="Q343" s="41"/>
      <c r="R343" s="41"/>
      <c r="S343" s="30"/>
      <c r="T343" s="30"/>
      <c r="U343" s="30"/>
      <c r="V343" s="30"/>
      <c r="W343" s="30"/>
      <c r="X343" s="30"/>
      <c r="Y343" s="30"/>
      <c r="Z343" s="30"/>
      <c r="AA343" s="30"/>
      <c r="AB343" s="30"/>
    </row>
    <row r="344" spans="16:28" x14ac:dyDescent="0.3">
      <c r="P344" s="41"/>
      <c r="Q344" s="41"/>
      <c r="R344" s="41"/>
      <c r="S344" s="30"/>
      <c r="T344" s="30"/>
      <c r="U344" s="30"/>
      <c r="V344" s="30"/>
      <c r="W344" s="30"/>
      <c r="X344" s="30"/>
      <c r="Y344" s="30"/>
      <c r="Z344" s="30"/>
      <c r="AA344" s="30"/>
      <c r="AB344" s="30"/>
    </row>
    <row r="345" spans="16:28" x14ac:dyDescent="0.3">
      <c r="P345" s="41"/>
      <c r="Q345" s="41"/>
      <c r="R345" s="41"/>
      <c r="S345" s="30"/>
      <c r="T345" s="30"/>
      <c r="U345" s="30"/>
      <c r="V345" s="30"/>
      <c r="W345" s="30"/>
      <c r="X345" s="30"/>
      <c r="Y345" s="30"/>
      <c r="Z345" s="30"/>
      <c r="AA345" s="30"/>
      <c r="AB345" s="30"/>
    </row>
    <row r="346" spans="16:28" x14ac:dyDescent="0.3">
      <c r="P346" s="41"/>
      <c r="Q346" s="41"/>
      <c r="R346" s="41"/>
      <c r="S346" s="30"/>
      <c r="T346" s="30"/>
      <c r="U346" s="30"/>
      <c r="V346" s="30"/>
      <c r="W346" s="30"/>
      <c r="X346" s="30"/>
      <c r="Y346" s="30"/>
      <c r="Z346" s="30"/>
      <c r="AA346" s="30"/>
      <c r="AB346" s="30"/>
    </row>
    <row r="347" spans="16:28" x14ac:dyDescent="0.3">
      <c r="P347" s="41"/>
      <c r="Q347" s="41"/>
      <c r="R347" s="41"/>
      <c r="S347" s="30"/>
      <c r="T347" s="30"/>
      <c r="U347" s="30"/>
      <c r="V347" s="30"/>
      <c r="W347" s="30"/>
      <c r="X347" s="30"/>
      <c r="Y347" s="30"/>
      <c r="Z347" s="30"/>
      <c r="AA347" s="30"/>
      <c r="AB347" s="30"/>
    </row>
    <row r="348" spans="16:28" x14ac:dyDescent="0.3">
      <c r="P348" s="41"/>
      <c r="Q348" s="41"/>
      <c r="R348" s="41"/>
      <c r="S348" s="30"/>
      <c r="T348" s="30"/>
      <c r="U348" s="30"/>
      <c r="V348" s="30"/>
      <c r="W348" s="30"/>
      <c r="X348" s="30"/>
      <c r="Y348" s="30"/>
      <c r="Z348" s="30"/>
      <c r="AA348" s="30"/>
      <c r="AB348" s="30"/>
    </row>
    <row r="349" spans="16:28" x14ac:dyDescent="0.3">
      <c r="P349" s="41"/>
      <c r="Q349" s="41"/>
      <c r="R349" s="41"/>
      <c r="S349" s="30"/>
      <c r="T349" s="30"/>
      <c r="U349" s="30"/>
      <c r="V349" s="30"/>
      <c r="W349" s="30"/>
      <c r="X349" s="30"/>
      <c r="Y349" s="30"/>
      <c r="Z349" s="30"/>
      <c r="AA349" s="30"/>
      <c r="AB349" s="30"/>
    </row>
    <row r="350" spans="16:28" x14ac:dyDescent="0.3">
      <c r="P350" s="41"/>
      <c r="Q350" s="41"/>
      <c r="R350" s="41"/>
      <c r="S350" s="30"/>
      <c r="T350" s="30"/>
      <c r="U350" s="30"/>
      <c r="V350" s="30"/>
      <c r="W350" s="30"/>
      <c r="X350" s="30"/>
      <c r="Y350" s="30"/>
      <c r="Z350" s="30"/>
      <c r="AA350" s="30"/>
      <c r="AB350" s="30"/>
    </row>
    <row r="351" spans="16:28" x14ac:dyDescent="0.3">
      <c r="P351" s="41"/>
      <c r="Q351" s="41"/>
      <c r="R351" s="41"/>
      <c r="S351" s="30"/>
      <c r="T351" s="30"/>
      <c r="U351" s="30"/>
      <c r="V351" s="30"/>
      <c r="W351" s="30"/>
      <c r="X351" s="30"/>
      <c r="Y351" s="30"/>
      <c r="Z351" s="30"/>
      <c r="AA351" s="30"/>
      <c r="AB351" s="30"/>
    </row>
    <row r="352" spans="16:28" x14ac:dyDescent="0.3">
      <c r="P352" s="41"/>
      <c r="Q352" s="41"/>
      <c r="R352" s="41"/>
      <c r="S352" s="30"/>
      <c r="T352" s="30"/>
      <c r="U352" s="30"/>
      <c r="V352" s="30"/>
      <c r="W352" s="30"/>
      <c r="X352" s="30"/>
      <c r="Y352" s="30"/>
      <c r="Z352" s="30"/>
      <c r="AA352" s="30"/>
      <c r="AB352" s="30"/>
    </row>
    <row r="353" spans="16:28" x14ac:dyDescent="0.3">
      <c r="P353" s="41"/>
      <c r="Q353" s="41"/>
      <c r="R353" s="41"/>
      <c r="S353" s="30"/>
      <c r="T353" s="30"/>
      <c r="U353" s="30"/>
      <c r="V353" s="30"/>
      <c r="W353" s="30"/>
      <c r="X353" s="30"/>
      <c r="Y353" s="30"/>
      <c r="Z353" s="30"/>
      <c r="AA353" s="30"/>
      <c r="AB353" s="30"/>
    </row>
    <row r="354" spans="16:28" x14ac:dyDescent="0.3">
      <c r="P354" s="41"/>
      <c r="Q354" s="41"/>
      <c r="R354" s="41"/>
      <c r="S354" s="30"/>
      <c r="T354" s="30"/>
      <c r="U354" s="30"/>
      <c r="V354" s="30"/>
      <c r="W354" s="30"/>
      <c r="X354" s="30"/>
      <c r="Y354" s="30"/>
      <c r="Z354" s="30"/>
      <c r="AA354" s="30"/>
      <c r="AB354" s="30"/>
    </row>
    <row r="355" spans="16:28" x14ac:dyDescent="0.3">
      <c r="P355" s="41"/>
      <c r="Q355" s="41"/>
      <c r="R355" s="41"/>
      <c r="S355" s="30"/>
      <c r="T355" s="30"/>
      <c r="U355" s="30"/>
      <c r="V355" s="30"/>
      <c r="W355" s="30"/>
      <c r="X355" s="30"/>
      <c r="Y355" s="30"/>
      <c r="Z355" s="30"/>
      <c r="AA355" s="30"/>
      <c r="AB355" s="30"/>
    </row>
    <row r="356" spans="16:28" x14ac:dyDescent="0.3">
      <c r="P356" s="41"/>
      <c r="Q356" s="41"/>
      <c r="R356" s="41"/>
      <c r="S356" s="30"/>
      <c r="T356" s="30"/>
      <c r="U356" s="30"/>
      <c r="V356" s="30"/>
      <c r="W356" s="30"/>
      <c r="X356" s="30"/>
      <c r="Y356" s="30"/>
      <c r="Z356" s="30"/>
      <c r="AA356" s="30"/>
      <c r="AB356" s="30"/>
    </row>
    <row r="357" spans="16:28" x14ac:dyDescent="0.3">
      <c r="P357" s="41"/>
      <c r="Q357" s="41"/>
      <c r="R357" s="41"/>
      <c r="S357" s="30"/>
      <c r="T357" s="30"/>
      <c r="U357" s="30"/>
      <c r="V357" s="30"/>
      <c r="W357" s="30"/>
      <c r="X357" s="30"/>
      <c r="Y357" s="30"/>
      <c r="Z357" s="30"/>
      <c r="AA357" s="30"/>
      <c r="AB357" s="30"/>
    </row>
    <row r="358" spans="16:28" x14ac:dyDescent="0.3">
      <c r="P358" s="41"/>
      <c r="Q358" s="41"/>
      <c r="R358" s="41"/>
      <c r="S358" s="30"/>
      <c r="T358" s="30"/>
      <c r="U358" s="30"/>
      <c r="V358" s="30"/>
      <c r="W358" s="30"/>
      <c r="X358" s="30"/>
      <c r="Y358" s="30"/>
      <c r="Z358" s="30"/>
      <c r="AA358" s="30"/>
      <c r="AB358" s="30"/>
    </row>
    <row r="359" spans="16:28" x14ac:dyDescent="0.3">
      <c r="P359" s="41"/>
      <c r="Q359" s="41"/>
      <c r="R359" s="41"/>
      <c r="S359" s="30"/>
      <c r="T359" s="30"/>
      <c r="U359" s="30"/>
      <c r="V359" s="30"/>
      <c r="W359" s="30"/>
      <c r="X359" s="30"/>
      <c r="Y359" s="30"/>
      <c r="Z359" s="30"/>
      <c r="AA359" s="30"/>
      <c r="AB359" s="30"/>
    </row>
    <row r="360" spans="16:28" x14ac:dyDescent="0.3">
      <c r="P360" s="41"/>
      <c r="Q360" s="41"/>
      <c r="R360" s="41"/>
      <c r="S360" s="30"/>
      <c r="T360" s="30"/>
      <c r="U360" s="30"/>
      <c r="V360" s="30"/>
      <c r="W360" s="30"/>
      <c r="X360" s="30"/>
      <c r="Y360" s="30"/>
      <c r="Z360" s="30"/>
      <c r="AA360" s="30"/>
      <c r="AB360" s="30"/>
    </row>
    <row r="361" spans="16:28" x14ac:dyDescent="0.3">
      <c r="P361" s="41"/>
      <c r="Q361" s="41"/>
      <c r="R361" s="41"/>
      <c r="S361" s="30"/>
      <c r="T361" s="30"/>
      <c r="U361" s="30"/>
      <c r="V361" s="30"/>
      <c r="W361" s="30"/>
      <c r="X361" s="30"/>
      <c r="Y361" s="30"/>
      <c r="Z361" s="30"/>
      <c r="AA361" s="30"/>
      <c r="AB361" s="30"/>
    </row>
    <row r="362" spans="16:28" x14ac:dyDescent="0.3">
      <c r="P362" s="41"/>
      <c r="Q362" s="41"/>
      <c r="R362" s="41"/>
      <c r="S362" s="30"/>
      <c r="T362" s="30"/>
      <c r="U362" s="30"/>
      <c r="V362" s="30"/>
      <c r="W362" s="30"/>
      <c r="X362" s="30"/>
      <c r="Y362" s="30"/>
      <c r="Z362" s="30"/>
      <c r="AA362" s="30"/>
      <c r="AB362" s="30"/>
    </row>
    <row r="363" spans="16:28" x14ac:dyDescent="0.3">
      <c r="P363" s="41"/>
      <c r="Q363" s="41"/>
      <c r="R363" s="41"/>
      <c r="S363" s="30"/>
      <c r="T363" s="30"/>
      <c r="U363" s="30"/>
      <c r="V363" s="30"/>
      <c r="W363" s="30"/>
      <c r="X363" s="30"/>
      <c r="Y363" s="30"/>
      <c r="Z363" s="30"/>
      <c r="AA363" s="30"/>
      <c r="AB363" s="30"/>
    </row>
    <row r="364" spans="16:28" x14ac:dyDescent="0.3">
      <c r="P364" s="41"/>
      <c r="Q364" s="41"/>
      <c r="R364" s="41"/>
      <c r="S364" s="30"/>
      <c r="T364" s="30"/>
      <c r="U364" s="30"/>
      <c r="V364" s="30"/>
      <c r="W364" s="30"/>
      <c r="X364" s="30"/>
      <c r="Y364" s="30"/>
      <c r="Z364" s="30"/>
      <c r="AA364" s="30"/>
      <c r="AB364" s="30"/>
    </row>
    <row r="365" spans="16:28" x14ac:dyDescent="0.3">
      <c r="P365" s="41"/>
      <c r="Q365" s="41"/>
      <c r="R365" s="41"/>
      <c r="S365" s="30"/>
      <c r="T365" s="30"/>
      <c r="U365" s="30"/>
      <c r="V365" s="30"/>
      <c r="W365" s="30"/>
      <c r="X365" s="30"/>
      <c r="Y365" s="30"/>
      <c r="Z365" s="30"/>
      <c r="AA365" s="30"/>
      <c r="AB365" s="30"/>
    </row>
    <row r="366" spans="16:28" x14ac:dyDescent="0.3">
      <c r="P366" s="41"/>
      <c r="Q366" s="41"/>
      <c r="R366" s="41"/>
      <c r="S366" s="30"/>
      <c r="T366" s="30"/>
      <c r="U366" s="30"/>
      <c r="V366" s="30"/>
      <c r="W366" s="30"/>
      <c r="X366" s="30"/>
      <c r="Y366" s="30"/>
      <c r="Z366" s="30"/>
      <c r="AA366" s="30"/>
      <c r="AB366" s="30"/>
    </row>
    <row r="367" spans="16:28" x14ac:dyDescent="0.3">
      <c r="P367" s="41"/>
      <c r="Q367" s="41"/>
      <c r="R367" s="41"/>
      <c r="S367" s="30"/>
      <c r="T367" s="30"/>
      <c r="U367" s="30"/>
      <c r="V367" s="30"/>
      <c r="W367" s="30"/>
      <c r="X367" s="30"/>
      <c r="Y367" s="30"/>
      <c r="Z367" s="30"/>
      <c r="AA367" s="30"/>
      <c r="AB367" s="30"/>
    </row>
    <row r="368" spans="16:28" x14ac:dyDescent="0.3">
      <c r="P368" s="41"/>
      <c r="Q368" s="41"/>
      <c r="R368" s="41"/>
      <c r="S368" s="30"/>
      <c r="T368" s="30"/>
      <c r="U368" s="30"/>
      <c r="V368" s="30"/>
      <c r="W368" s="30"/>
      <c r="X368" s="30"/>
      <c r="Y368" s="30"/>
      <c r="Z368" s="30"/>
      <c r="AA368" s="30"/>
      <c r="AB368" s="30"/>
    </row>
    <row r="369" spans="16:28" x14ac:dyDescent="0.3">
      <c r="P369" s="41"/>
      <c r="Q369" s="41"/>
      <c r="R369" s="41"/>
      <c r="S369" s="30"/>
      <c r="T369" s="30"/>
      <c r="U369" s="30"/>
      <c r="V369" s="30"/>
      <c r="W369" s="30"/>
      <c r="X369" s="30"/>
      <c r="Y369" s="30"/>
      <c r="Z369" s="30"/>
      <c r="AA369" s="30"/>
      <c r="AB369" s="30"/>
    </row>
    <row r="370" spans="16:28" x14ac:dyDescent="0.3">
      <c r="P370" s="41"/>
      <c r="Q370" s="41"/>
      <c r="R370" s="41"/>
      <c r="S370" s="30"/>
      <c r="T370" s="30"/>
      <c r="U370" s="30"/>
      <c r="V370" s="30"/>
      <c r="W370" s="30"/>
      <c r="X370" s="30"/>
      <c r="Y370" s="30"/>
      <c r="Z370" s="30"/>
      <c r="AA370" s="30"/>
      <c r="AB370" s="30"/>
    </row>
    <row r="371" spans="16:28" x14ac:dyDescent="0.3">
      <c r="P371" s="41"/>
      <c r="Q371" s="41"/>
      <c r="R371" s="41"/>
      <c r="S371" s="30"/>
      <c r="T371" s="30"/>
      <c r="U371" s="30"/>
      <c r="V371" s="30"/>
      <c r="W371" s="30"/>
      <c r="X371" s="30"/>
      <c r="Y371" s="30"/>
      <c r="Z371" s="30"/>
      <c r="AA371" s="30"/>
      <c r="AB371" s="30"/>
    </row>
    <row r="372" spans="16:28" x14ac:dyDescent="0.3">
      <c r="P372" s="41"/>
      <c r="Q372" s="41"/>
      <c r="R372" s="41"/>
      <c r="S372" s="30"/>
      <c r="T372" s="30"/>
      <c r="U372" s="30"/>
      <c r="V372" s="30"/>
      <c r="W372" s="30"/>
      <c r="X372" s="30"/>
      <c r="Y372" s="30"/>
      <c r="Z372" s="30"/>
      <c r="AA372" s="30"/>
      <c r="AB372" s="30"/>
    </row>
    <row r="373" spans="16:28" x14ac:dyDescent="0.3">
      <c r="P373" s="41"/>
      <c r="Q373" s="41"/>
      <c r="R373" s="41"/>
      <c r="S373" s="30"/>
      <c r="T373" s="30"/>
      <c r="U373" s="30"/>
      <c r="V373" s="30"/>
      <c r="W373" s="30"/>
      <c r="X373" s="30"/>
      <c r="Y373" s="30"/>
      <c r="Z373" s="30"/>
      <c r="AA373" s="30"/>
      <c r="AB373" s="30"/>
    </row>
    <row r="374" spans="16:28" x14ac:dyDescent="0.3">
      <c r="P374" s="41"/>
      <c r="Q374" s="41"/>
      <c r="R374" s="41"/>
      <c r="S374" s="30"/>
      <c r="T374" s="30"/>
      <c r="U374" s="30"/>
      <c r="V374" s="30"/>
      <c r="W374" s="30"/>
      <c r="X374" s="30"/>
      <c r="Y374" s="30"/>
      <c r="Z374" s="30"/>
      <c r="AA374" s="30"/>
      <c r="AB374" s="30"/>
    </row>
    <row r="375" spans="16:28" x14ac:dyDescent="0.3">
      <c r="P375" s="41"/>
      <c r="Q375" s="41"/>
      <c r="R375" s="41"/>
      <c r="S375" s="30"/>
      <c r="T375" s="30"/>
      <c r="U375" s="30"/>
      <c r="V375" s="30"/>
      <c r="W375" s="30"/>
      <c r="X375" s="30"/>
      <c r="Y375" s="30"/>
      <c r="Z375" s="30"/>
      <c r="AA375" s="30"/>
      <c r="AB375" s="30"/>
    </row>
    <row r="376" spans="16:28" x14ac:dyDescent="0.3">
      <c r="P376" s="41"/>
      <c r="Q376" s="41"/>
      <c r="R376" s="41"/>
      <c r="S376" s="30"/>
      <c r="T376" s="30"/>
      <c r="U376" s="30"/>
      <c r="V376" s="30"/>
      <c r="W376" s="30"/>
      <c r="X376" s="30"/>
      <c r="Y376" s="30"/>
      <c r="Z376" s="30"/>
      <c r="AA376" s="30"/>
      <c r="AB376" s="30"/>
    </row>
    <row r="377" spans="16:28" x14ac:dyDescent="0.3">
      <c r="P377" s="41"/>
      <c r="Q377" s="41"/>
      <c r="R377" s="41"/>
      <c r="S377" s="30"/>
      <c r="T377" s="30"/>
      <c r="U377" s="30"/>
      <c r="V377" s="30"/>
      <c r="W377" s="30"/>
      <c r="X377" s="30"/>
      <c r="Y377" s="30"/>
      <c r="Z377" s="30"/>
      <c r="AA377" s="30"/>
      <c r="AB377" s="30"/>
    </row>
    <row r="378" spans="16:28" x14ac:dyDescent="0.3">
      <c r="P378" s="41"/>
      <c r="Q378" s="41"/>
      <c r="R378" s="41"/>
      <c r="S378" s="30"/>
      <c r="T378" s="30"/>
      <c r="U378" s="30"/>
      <c r="V378" s="30"/>
      <c r="W378" s="30"/>
      <c r="X378" s="30"/>
      <c r="Y378" s="30"/>
      <c r="Z378" s="30"/>
      <c r="AA378" s="30"/>
      <c r="AB378" s="30"/>
    </row>
    <row r="379" spans="16:28" x14ac:dyDescent="0.3">
      <c r="P379" s="41"/>
      <c r="Q379" s="41"/>
      <c r="R379" s="41"/>
      <c r="S379" s="30"/>
      <c r="T379" s="30"/>
      <c r="U379" s="30"/>
      <c r="V379" s="30"/>
      <c r="W379" s="30"/>
      <c r="X379" s="30"/>
      <c r="Y379" s="30"/>
      <c r="Z379" s="30"/>
      <c r="AA379" s="30"/>
      <c r="AB379" s="30"/>
    </row>
    <row r="380" spans="16:28" x14ac:dyDescent="0.3">
      <c r="P380" s="41"/>
      <c r="Q380" s="41"/>
      <c r="R380" s="41"/>
      <c r="S380" s="30"/>
      <c r="T380" s="30"/>
      <c r="U380" s="30"/>
      <c r="V380" s="30"/>
      <c r="W380" s="30"/>
      <c r="X380" s="30"/>
      <c r="Y380" s="30"/>
      <c r="Z380" s="30"/>
      <c r="AA380" s="30"/>
      <c r="AB380" s="30"/>
    </row>
    <row r="381" spans="16:28" x14ac:dyDescent="0.3">
      <c r="P381" s="41"/>
      <c r="Q381" s="41"/>
      <c r="R381" s="41"/>
      <c r="S381" s="30"/>
      <c r="T381" s="30"/>
      <c r="U381" s="30"/>
      <c r="V381" s="30"/>
      <c r="W381" s="30"/>
      <c r="X381" s="30"/>
      <c r="Y381" s="30"/>
      <c r="Z381" s="30"/>
      <c r="AA381" s="30"/>
      <c r="AB381" s="30"/>
    </row>
    <row r="382" spans="16:28" x14ac:dyDescent="0.3">
      <c r="P382" s="41"/>
      <c r="Q382" s="41"/>
      <c r="R382" s="41"/>
      <c r="S382" s="30"/>
      <c r="T382" s="30"/>
      <c r="U382" s="30"/>
      <c r="V382" s="30"/>
      <c r="W382" s="30"/>
      <c r="X382" s="30"/>
      <c r="Y382" s="30"/>
      <c r="Z382" s="30"/>
      <c r="AA382" s="30"/>
      <c r="AB382" s="30"/>
    </row>
    <row r="383" spans="16:28" x14ac:dyDescent="0.3">
      <c r="P383" s="41"/>
      <c r="Q383" s="41"/>
      <c r="R383" s="41"/>
      <c r="S383" s="30"/>
      <c r="T383" s="30"/>
      <c r="U383" s="30"/>
      <c r="V383" s="30"/>
      <c r="W383" s="30"/>
      <c r="X383" s="30"/>
      <c r="Y383" s="30"/>
      <c r="Z383" s="30"/>
      <c r="AA383" s="30"/>
      <c r="AB383" s="30"/>
    </row>
    <row r="384" spans="16:28" x14ac:dyDescent="0.3">
      <c r="P384" s="41"/>
      <c r="Q384" s="41"/>
      <c r="R384" s="41"/>
      <c r="S384" s="30"/>
      <c r="T384" s="30"/>
      <c r="U384" s="30"/>
      <c r="V384" s="30"/>
      <c r="W384" s="30"/>
      <c r="X384" s="30"/>
      <c r="Y384" s="30"/>
      <c r="Z384" s="30"/>
      <c r="AA384" s="30"/>
      <c r="AB384" s="30"/>
    </row>
    <row r="385" spans="16:28" x14ac:dyDescent="0.3">
      <c r="P385" s="41"/>
      <c r="Q385" s="41"/>
      <c r="R385" s="41"/>
      <c r="S385" s="30"/>
      <c r="T385" s="30"/>
      <c r="U385" s="30"/>
      <c r="V385" s="30"/>
      <c r="W385" s="30"/>
      <c r="X385" s="30"/>
      <c r="Y385" s="30"/>
      <c r="Z385" s="30"/>
      <c r="AA385" s="30"/>
      <c r="AB385" s="30"/>
    </row>
    <row r="386" spans="16:28" x14ac:dyDescent="0.3">
      <c r="P386" s="41"/>
      <c r="Q386" s="41"/>
      <c r="R386" s="41"/>
      <c r="S386" s="30"/>
      <c r="T386" s="30"/>
      <c r="U386" s="30"/>
      <c r="V386" s="30"/>
      <c r="W386" s="30"/>
      <c r="X386" s="30"/>
      <c r="Y386" s="30"/>
      <c r="Z386" s="30"/>
      <c r="AA386" s="30"/>
      <c r="AB386" s="30"/>
    </row>
    <row r="387" spans="16:28" x14ac:dyDescent="0.3">
      <c r="P387" s="41"/>
      <c r="Q387" s="41"/>
      <c r="R387" s="41"/>
      <c r="S387" s="30"/>
      <c r="T387" s="30"/>
      <c r="U387" s="30"/>
      <c r="V387" s="30"/>
      <c r="W387" s="30"/>
      <c r="X387" s="30"/>
      <c r="Y387" s="30"/>
      <c r="Z387" s="30"/>
      <c r="AA387" s="30"/>
      <c r="AB387" s="30"/>
    </row>
    <row r="388" spans="16:28" x14ac:dyDescent="0.3">
      <c r="P388" s="41"/>
      <c r="Q388" s="41"/>
      <c r="R388" s="41"/>
      <c r="S388" s="30"/>
      <c r="T388" s="30"/>
      <c r="U388" s="30"/>
      <c r="V388" s="30"/>
      <c r="W388" s="30"/>
      <c r="X388" s="30"/>
      <c r="Y388" s="30"/>
      <c r="Z388" s="30"/>
      <c r="AA388" s="30"/>
      <c r="AB388" s="30"/>
    </row>
    <row r="389" spans="16:28" x14ac:dyDescent="0.3">
      <c r="P389" s="41"/>
      <c r="Q389" s="41"/>
      <c r="R389" s="41"/>
      <c r="S389" s="30"/>
      <c r="T389" s="30"/>
      <c r="U389" s="30"/>
      <c r="V389" s="30"/>
      <c r="W389" s="30"/>
      <c r="X389" s="30"/>
      <c r="Y389" s="30"/>
      <c r="Z389" s="30"/>
      <c r="AA389" s="30"/>
      <c r="AB389" s="30"/>
    </row>
    <row r="390" spans="16:28" x14ac:dyDescent="0.3">
      <c r="P390" s="41"/>
      <c r="Q390" s="41"/>
      <c r="R390" s="41"/>
      <c r="S390" s="30"/>
      <c r="T390" s="30"/>
      <c r="U390" s="30"/>
      <c r="V390" s="30"/>
      <c r="W390" s="30"/>
      <c r="X390" s="30"/>
      <c r="Y390" s="30"/>
      <c r="Z390" s="30"/>
      <c r="AA390" s="30"/>
      <c r="AB390" s="30"/>
    </row>
    <row r="391" spans="16:28" x14ac:dyDescent="0.3">
      <c r="P391" s="41"/>
      <c r="Q391" s="41"/>
      <c r="R391" s="41"/>
      <c r="S391" s="30"/>
      <c r="T391" s="30"/>
      <c r="U391" s="30"/>
      <c r="V391" s="30"/>
      <c r="W391" s="30"/>
      <c r="X391" s="30"/>
      <c r="Y391" s="30"/>
      <c r="Z391" s="30"/>
      <c r="AA391" s="30"/>
      <c r="AB391" s="30"/>
    </row>
    <row r="392" spans="16:28" x14ac:dyDescent="0.3">
      <c r="P392" s="41"/>
      <c r="Q392" s="41"/>
      <c r="R392" s="41"/>
      <c r="S392" s="30"/>
      <c r="T392" s="30"/>
      <c r="U392" s="30"/>
      <c r="V392" s="30"/>
      <c r="W392" s="30"/>
      <c r="X392" s="30"/>
      <c r="Y392" s="30"/>
      <c r="Z392" s="30"/>
      <c r="AA392" s="30"/>
      <c r="AB392" s="30"/>
    </row>
  </sheetData>
  <mergeCells count="3">
    <mergeCell ref="K3:L3"/>
    <mergeCell ref="N3:O3"/>
    <mergeCell ref="N2:Q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8C177-E3CF-4F02-8890-E1CBC8216F1A}">
  <dimension ref="A1:AH392"/>
  <sheetViews>
    <sheetView workbookViewId="0"/>
  </sheetViews>
  <sheetFormatPr defaultRowHeight="14.4" x14ac:dyDescent="0.3"/>
  <cols>
    <col min="6" max="7" width="0" hidden="1" customWidth="1"/>
    <col min="12" max="12" width="4.88671875" customWidth="1"/>
    <col min="26" max="26" width="20.44140625" customWidth="1"/>
  </cols>
  <sheetData>
    <row r="1" spans="1:34" ht="16.2" thickBot="1" x14ac:dyDescent="0.4">
      <c r="A1">
        <v>265</v>
      </c>
      <c r="D1" s="41">
        <v>2.3958900000000001</v>
      </c>
      <c r="E1" s="41">
        <f>AVERAGE(E5:E18)</f>
        <v>2.3154436666666669</v>
      </c>
      <c r="I1" s="40">
        <f>AVERAGE(I5:I18)</f>
        <v>0.45385714285714301</v>
      </c>
      <c r="J1">
        <f>AVERAGE(J5:J18)</f>
        <v>7.6700000000000008</v>
      </c>
      <c r="K1" s="30">
        <f>(10^(-J1))^2/(10^(-8.89)+10^(-J1))/I1</f>
        <v>4.4429364706331011E-8</v>
      </c>
      <c r="L1" s="30"/>
      <c r="Z1" s="31" t="s">
        <v>44</v>
      </c>
      <c r="AA1" s="31" t="s">
        <v>45</v>
      </c>
      <c r="AB1" s="32">
        <f>0.0338844156139202*0.115/0.145</f>
        <v>2.6873846866212577E-2</v>
      </c>
      <c r="AG1" t="s">
        <v>46</v>
      </c>
      <c r="AH1" s="30">
        <v>1.2564274868501863E-8</v>
      </c>
    </row>
    <row r="2" spans="1:34" ht="15" thickBot="1" x14ac:dyDescent="0.35">
      <c r="D2" s="41"/>
      <c r="E2" s="41"/>
      <c r="I2" s="109" t="s">
        <v>107</v>
      </c>
      <c r="J2" s="110"/>
      <c r="K2" s="110"/>
      <c r="L2" s="110"/>
      <c r="M2" s="111"/>
      <c r="Z2" s="31"/>
      <c r="AA2" s="31"/>
      <c r="AB2" s="32"/>
      <c r="AH2" s="30"/>
    </row>
    <row r="3" spans="1:34" ht="15.6" x14ac:dyDescent="0.35">
      <c r="F3" s="86" t="s">
        <v>47</v>
      </c>
      <c r="G3" s="86"/>
      <c r="H3" s="33"/>
      <c r="I3" s="106" t="s">
        <v>113</v>
      </c>
      <c r="J3" s="107"/>
      <c r="K3" s="67" t="s">
        <v>53</v>
      </c>
      <c r="L3" s="58"/>
      <c r="M3" s="59" t="s">
        <v>112</v>
      </c>
      <c r="N3" s="34"/>
      <c r="O3" s="34" t="s">
        <v>48</v>
      </c>
      <c r="P3" s="33"/>
      <c r="Q3" s="33"/>
      <c r="R3" s="33"/>
      <c r="S3" s="33"/>
      <c r="T3" s="34" t="s">
        <v>48</v>
      </c>
      <c r="U3" s="33"/>
      <c r="V3" s="33"/>
      <c r="W3" s="33"/>
      <c r="X3" s="33"/>
      <c r="Y3" s="33"/>
      <c r="AA3" s="31" t="s">
        <v>49</v>
      </c>
      <c r="AB3" s="35">
        <f>4.3*10^(-7)</f>
        <v>4.2999999999999996E-7</v>
      </c>
      <c r="AE3" t="s">
        <v>50</v>
      </c>
      <c r="AF3" s="30"/>
    </row>
    <row r="4" spans="1:34" ht="16.2" thickBot="1" x14ac:dyDescent="0.4">
      <c r="A4" t="s">
        <v>109</v>
      </c>
      <c r="B4" t="s">
        <v>54</v>
      </c>
      <c r="C4" t="s">
        <v>14</v>
      </c>
      <c r="D4" t="s">
        <v>53</v>
      </c>
      <c r="E4" t="s">
        <v>53</v>
      </c>
      <c r="F4" s="36" t="s">
        <v>54</v>
      </c>
      <c r="G4" s="36" t="s">
        <v>14</v>
      </c>
      <c r="H4" s="36" t="s">
        <v>104</v>
      </c>
      <c r="I4" s="60" t="s">
        <v>54</v>
      </c>
      <c r="J4" s="61" t="s">
        <v>14</v>
      </c>
      <c r="K4" s="61" t="s">
        <v>105</v>
      </c>
      <c r="L4" s="61" t="s">
        <v>110</v>
      </c>
      <c r="M4" s="62" t="s">
        <v>106</v>
      </c>
      <c r="N4" s="36" t="s">
        <v>64</v>
      </c>
      <c r="O4" s="37" t="s">
        <v>65</v>
      </c>
      <c r="P4" s="36" t="s">
        <v>66</v>
      </c>
      <c r="Q4" s="36" t="s">
        <v>67</v>
      </c>
      <c r="R4" s="36" t="s">
        <v>68</v>
      </c>
      <c r="S4" s="36" t="s">
        <v>69</v>
      </c>
      <c r="T4" s="37" t="s">
        <v>65</v>
      </c>
      <c r="U4" s="36" t="s">
        <v>66</v>
      </c>
      <c r="V4" s="36" t="s">
        <v>67</v>
      </c>
      <c r="W4" s="36" t="s">
        <v>68</v>
      </c>
      <c r="X4" s="36" t="s">
        <v>69</v>
      </c>
      <c r="Y4" s="36"/>
      <c r="AA4" s="31" t="s">
        <v>70</v>
      </c>
      <c r="AB4" s="35">
        <f>6.2*10^(-8)</f>
        <v>6.1999999999999999E-8</v>
      </c>
      <c r="AE4" s="38" t="s">
        <v>65</v>
      </c>
      <c r="AF4" t="s">
        <v>71</v>
      </c>
      <c r="AG4" t="s">
        <v>72</v>
      </c>
      <c r="AH4" t="s">
        <v>73</v>
      </c>
    </row>
    <row r="5" spans="1:34" x14ac:dyDescent="0.3">
      <c r="A5">
        <v>270</v>
      </c>
      <c r="B5">
        <v>0.45</v>
      </c>
      <c r="C5">
        <v>7.68</v>
      </c>
      <c r="D5" s="39"/>
      <c r="E5" s="41">
        <f t="shared" ref="E5:E29" si="0">$D$1+($D$30-$D$1)*(A5-$A$1)/($A$30-$A$1)</f>
        <v>2.3609133333333334</v>
      </c>
      <c r="F5">
        <v>0.47399999999999998</v>
      </c>
      <c r="G5">
        <v>7.32</v>
      </c>
      <c r="H5" s="40">
        <f>E5/14</f>
        <v>0.16863666666666668</v>
      </c>
      <c r="I5" s="56">
        <f>B5</f>
        <v>0.45</v>
      </c>
      <c r="J5" s="56">
        <f>C5</f>
        <v>7.68</v>
      </c>
      <c r="K5" s="57">
        <f>-LOG10(($K$1*I5+(($K$1*I5)^2+4*$K$1*I5*10^(-8.89))^0.5)/2)</f>
        <v>7.6735066141849089</v>
      </c>
      <c r="L5" s="57">
        <f t="shared" ref="L5:L68" si="1">-LOG10(($AH$19*I5+(($AH$19*I5)^2-4*H5*(-$AH$19*I5*10^(-8.89)))^0.5)/(2*H5))</f>
        <v>7.6856458566373913</v>
      </c>
      <c r="M5" s="57">
        <f>-LOG10(S5)</f>
        <v>7.6804281825835945</v>
      </c>
      <c r="N5" s="41">
        <f>-LOG(X5)</f>
        <v>7.6806026794678735</v>
      </c>
      <c r="O5" s="30">
        <f>$AC$10*(1/($AB$4/10^(-L5)+1)-1/($AB$4/10^(-$AA$16)+1))</f>
        <v>-2.0070192451930287E-3</v>
      </c>
      <c r="P5" s="30">
        <f>H5+O5</f>
        <v>0.16662964742147365</v>
      </c>
      <c r="Q5" s="30">
        <f t="shared" ref="Q5:Q68" si="2">O5*10^(-8.89)-$AH$19*I5</f>
        <v>-3.2759245386308713E-9</v>
      </c>
      <c r="R5" s="30">
        <f t="shared" ref="R5:R68" si="3">-$AH$19*I5*10^(-8.89)</f>
        <v>-4.2168774954094424E-18</v>
      </c>
      <c r="S5" s="30">
        <f>(-Q5+(Q5*Q5-4*P5*R5)^0.5)/(2*P5)</f>
        <v>2.0872372528526344E-8</v>
      </c>
      <c r="T5" s="30">
        <f>$AC$10*(1/($AB$4/10^(-M5)+1)-1/($AB$4/10^(-$AA$16)+1))</f>
        <v>-1.9402841226971762E-3</v>
      </c>
      <c r="U5" s="30">
        <f>H5+T5</f>
        <v>0.16669638254396951</v>
      </c>
      <c r="V5" s="30">
        <f t="shared" ref="V5:V68" si="4">T5*10^(-8.89)-$AH$19*I5</f>
        <v>-3.2758385671392337E-9</v>
      </c>
      <c r="W5" s="30">
        <f t="shared" ref="W5:W68" si="5">-$AH$19*I5*10^(-8.89)</f>
        <v>-4.2168774954094424E-18</v>
      </c>
      <c r="X5" s="30">
        <f>(-V5+(V5*V5-4*U5*W5)^0.5)/(2*U5)</f>
        <v>2.0863987820629339E-8</v>
      </c>
      <c r="Z5" s="31"/>
      <c r="AA5" s="31"/>
      <c r="AB5" s="31"/>
      <c r="AC5" s="32"/>
      <c r="AD5" s="31"/>
      <c r="AE5" s="30">
        <f>$AC$10*(1/($AB$4/(10^(-J5))+1)-1/($AB$4/(10^(-$AA$16))+1))</f>
        <v>-1.9347898434529838E-3</v>
      </c>
      <c r="AF5" s="29">
        <f>(10^(-J5)/(10^(-8.89)+10^(-J5)))*(E5/14)</f>
        <v>0.15884251649149134</v>
      </c>
      <c r="AG5" s="29">
        <f>AF5+AE5</f>
        <v>0.15690772664803834</v>
      </c>
      <c r="AH5" s="30">
        <f>AG5*10^(-J5)/I5</f>
        <v>7.2850379152633195E-9</v>
      </c>
    </row>
    <row r="6" spans="1:34" ht="16.5" customHeight="1" x14ac:dyDescent="0.3">
      <c r="A6">
        <v>271</v>
      </c>
      <c r="B6">
        <v>0.443</v>
      </c>
      <c r="C6">
        <v>7.67</v>
      </c>
      <c r="D6" s="39"/>
      <c r="E6" s="41">
        <f t="shared" si="0"/>
        <v>2.3539180000000002</v>
      </c>
      <c r="F6">
        <v>0.48</v>
      </c>
      <c r="G6">
        <v>7.3</v>
      </c>
      <c r="H6" s="40">
        <f t="shared" ref="H6:H69" si="6">E6/14</f>
        <v>0.16813700000000001</v>
      </c>
      <c r="I6" s="54">
        <f t="shared" ref="I6:J69" si="7">B6</f>
        <v>0.443</v>
      </c>
      <c r="J6" s="54">
        <f t="shared" si="7"/>
        <v>7.67</v>
      </c>
      <c r="K6" s="55">
        <f t="shared" ref="K6:K69" si="8">-LOG10(($K$1*I6+(($K$1*I6)^2+4*$K$1*I6*10^(-8.89))^0.5)/2)</f>
        <v>7.6799441628289289</v>
      </c>
      <c r="L6" s="55">
        <f t="shared" si="1"/>
        <v>7.690857765175763</v>
      </c>
      <c r="M6" s="55">
        <f t="shared" ref="M6:M69" si="9">-LOG10(S6)</f>
        <v>7.6854502165226553</v>
      </c>
      <c r="N6" s="41">
        <f t="shared" ref="N6:N69" si="10">-LOG(X6)</f>
        <v>7.685630624992287</v>
      </c>
      <c r="O6" s="30">
        <f t="shared" ref="O6:O69" si="11">$AC$10*(1/($AB$4/10^(-L6)+1)-1/($AB$4/10^(-$AA$16)+1))</f>
        <v>-2.0732809817952547E-3</v>
      </c>
      <c r="P6" s="30">
        <f t="shared" ref="P6:P69" si="12">H6+O6</f>
        <v>0.16606371901820474</v>
      </c>
      <c r="Q6" s="30">
        <f t="shared" si="2"/>
        <v>-3.2250912936635298E-9</v>
      </c>
      <c r="R6" s="30">
        <f t="shared" si="3"/>
        <v>-4.1512816232586292E-18</v>
      </c>
      <c r="S6" s="30">
        <f t="shared" ref="S6:S69" si="13">(-Q6+(Q6*Q6-4*P6*R6)^0.5)/(2*P6)</f>
        <v>2.0632401644050168E-8</v>
      </c>
      <c r="T6" s="30">
        <f t="shared" ref="T6:T69" si="14">$AC$10*(1/($AB$4/10^(-M6)+1)-1/($AB$4/10^(-$AA$16)+1))</f>
        <v>-2.0045241840245605E-3</v>
      </c>
      <c r="U6" s="30">
        <f t="shared" ref="U6:U69" si="15">H6+T6</f>
        <v>0.16613247581597546</v>
      </c>
      <c r="V6" s="30">
        <f t="shared" si="4"/>
        <v>-3.2250027177496262E-9</v>
      </c>
      <c r="W6" s="30">
        <f t="shared" si="5"/>
        <v>-4.1512816232586292E-18</v>
      </c>
      <c r="X6" s="30">
        <f t="shared" ref="X6:X69" si="16">(-V6+(V6*V6-4*U6*W6)^0.5)/(2*U6)</f>
        <v>2.0623832603587439E-8</v>
      </c>
      <c r="AE6" s="30">
        <f t="shared" ref="AE6:AE18" si="17">$AC$10*(1/($AB$4/(10^(-J6))+1)-1/($AB$4/(10^(-$AA$16))+1))</f>
        <v>-1.8057109439504903E-3</v>
      </c>
      <c r="AF6" s="29">
        <f t="shared" ref="AF6:AF18" si="18">(10^(-J6)/(10^(-8.89)+10^(-J6)))*(E6/14)</f>
        <v>0.15858151858050859</v>
      </c>
      <c r="AG6" s="29">
        <f t="shared" ref="AG6:AG18" si="19">AF6+AE6</f>
        <v>0.1567758076365581</v>
      </c>
      <c r="AH6" s="30">
        <f t="shared" ref="AH6:AH18" si="20">AG6*10^(-J6)/I6</f>
        <v>7.5661565074053113E-9</v>
      </c>
    </row>
    <row r="7" spans="1:34" x14ac:dyDescent="0.3">
      <c r="A7">
        <v>272</v>
      </c>
      <c r="B7">
        <v>0.45500000000000002</v>
      </c>
      <c r="C7">
        <v>7.67</v>
      </c>
      <c r="D7" s="39"/>
      <c r="E7" s="41">
        <f t="shared" si="0"/>
        <v>2.3469226666666669</v>
      </c>
      <c r="F7">
        <v>0.47699999999999998</v>
      </c>
      <c r="G7">
        <v>7.29</v>
      </c>
      <c r="H7" s="40">
        <f t="shared" si="6"/>
        <v>0.16763733333333336</v>
      </c>
      <c r="I7" s="54">
        <f t="shared" si="7"/>
        <v>0.45500000000000002</v>
      </c>
      <c r="J7" s="54">
        <f t="shared" si="7"/>
        <v>7.67</v>
      </c>
      <c r="K7" s="55">
        <f t="shared" si="8"/>
        <v>7.6689664504721771</v>
      </c>
      <c r="L7" s="55">
        <f t="shared" si="1"/>
        <v>7.6786726079508858</v>
      </c>
      <c r="M7" s="55">
        <f t="shared" si="9"/>
        <v>7.6736589942121727</v>
      </c>
      <c r="N7" s="41">
        <f t="shared" si="10"/>
        <v>7.6738288981927205</v>
      </c>
      <c r="O7" s="30">
        <f t="shared" si="11"/>
        <v>-1.9177401706125142E-3</v>
      </c>
      <c r="P7" s="30">
        <f t="shared" si="12"/>
        <v>0.16571959316272084</v>
      </c>
      <c r="Q7" s="30">
        <f t="shared" si="2"/>
        <v>-3.3121799582029343E-9</v>
      </c>
      <c r="R7" s="30">
        <f t="shared" si="3"/>
        <v>-4.2637316898028812E-18</v>
      </c>
      <c r="S7" s="30">
        <f t="shared" si="13"/>
        <v>2.1200251146774854E-8</v>
      </c>
      <c r="T7" s="30">
        <f t="shared" si="14"/>
        <v>-1.8531102722725587E-3</v>
      </c>
      <c r="U7" s="30">
        <f t="shared" si="15"/>
        <v>0.1657842230610608</v>
      </c>
      <c r="V7" s="30">
        <f t="shared" si="4"/>
        <v>-3.3120966987653717E-9</v>
      </c>
      <c r="W7" s="30">
        <f t="shared" si="5"/>
        <v>-4.2637316898028812E-18</v>
      </c>
      <c r="X7" s="30">
        <f t="shared" si="16"/>
        <v>2.1191958841174105E-8</v>
      </c>
      <c r="Z7" s="31" t="s">
        <v>74</v>
      </c>
      <c r="AA7" s="31" t="s">
        <v>75</v>
      </c>
      <c r="AB7" t="s">
        <v>76</v>
      </c>
      <c r="AE7" s="30">
        <f t="shared" si="17"/>
        <v>-1.8057109439504903E-3</v>
      </c>
      <c r="AF7" s="29">
        <f t="shared" si="18"/>
        <v>0.1581102487304217</v>
      </c>
      <c r="AG7" s="29">
        <f t="shared" si="19"/>
        <v>0.15630453778647121</v>
      </c>
      <c r="AH7" s="30">
        <f t="shared" si="20"/>
        <v>7.3444654110910798E-9</v>
      </c>
    </row>
    <row r="8" spans="1:34" x14ac:dyDescent="0.3">
      <c r="A8">
        <v>273</v>
      </c>
      <c r="B8">
        <v>0.45800000000000002</v>
      </c>
      <c r="C8">
        <v>7.65</v>
      </c>
      <c r="D8" s="39"/>
      <c r="E8" s="41">
        <f t="shared" si="0"/>
        <v>2.3399273333333332</v>
      </c>
      <c r="F8">
        <v>0.47599999999999998</v>
      </c>
      <c r="G8">
        <v>7.29</v>
      </c>
      <c r="H8" s="40">
        <f t="shared" si="6"/>
        <v>0.16713766666666666</v>
      </c>
      <c r="I8" s="54">
        <f t="shared" si="7"/>
        <v>0.45800000000000002</v>
      </c>
      <c r="J8" s="54">
        <f t="shared" si="7"/>
        <v>7.65</v>
      </c>
      <c r="K8" s="55">
        <f t="shared" si="8"/>
        <v>7.6662650982963436</v>
      </c>
      <c r="L8" s="55">
        <f t="shared" si="1"/>
        <v>7.6747484090551623</v>
      </c>
      <c r="M8" s="55">
        <f t="shared" si="9"/>
        <v>7.6698533078080597</v>
      </c>
      <c r="N8" s="41">
        <f t="shared" si="10"/>
        <v>7.6700203658828325</v>
      </c>
      <c r="O8" s="30">
        <f t="shared" si="11"/>
        <v>-1.8671850320519199E-3</v>
      </c>
      <c r="P8" s="30">
        <f t="shared" si="12"/>
        <v>0.16527048163461475</v>
      </c>
      <c r="Q8" s="30">
        <f t="shared" si="2"/>
        <v>-3.333937090548268E-9</v>
      </c>
      <c r="R8" s="30">
        <f t="shared" si="3"/>
        <v>-4.2918442064389438E-18</v>
      </c>
      <c r="S8" s="30">
        <f t="shared" si="13"/>
        <v>2.1386843536122669E-8</v>
      </c>
      <c r="T8" s="30">
        <f t="shared" si="14"/>
        <v>-1.8038065967738929E-3</v>
      </c>
      <c r="U8" s="30">
        <f t="shared" si="15"/>
        <v>0.16533386006989276</v>
      </c>
      <c r="V8" s="30">
        <f t="shared" si="4"/>
        <v>-3.333855443307434E-9</v>
      </c>
      <c r="W8" s="30">
        <f t="shared" si="5"/>
        <v>-4.2918442064389438E-18</v>
      </c>
      <c r="X8" s="30">
        <f t="shared" si="16"/>
        <v>2.137861833877711E-8</v>
      </c>
      <c r="Z8" s="31" t="s">
        <v>77</v>
      </c>
      <c r="AA8">
        <v>0.46799999999999997</v>
      </c>
      <c r="AB8" s="39">
        <v>136</v>
      </c>
      <c r="AC8" s="29">
        <f>AA8/AB8</f>
        <v>3.4411764705882353E-3</v>
      </c>
      <c r="AD8" t="s">
        <v>78</v>
      </c>
      <c r="AE8" s="30">
        <f t="shared" si="17"/>
        <v>-1.5431953837740256E-3</v>
      </c>
      <c r="AF8" s="29">
        <f t="shared" si="18"/>
        <v>0.15804322813708976</v>
      </c>
      <c r="AG8" s="29">
        <f t="shared" si="19"/>
        <v>0.15650003275331573</v>
      </c>
      <c r="AH8" s="30">
        <f t="shared" si="20"/>
        <v>7.6497801640062201E-9</v>
      </c>
    </row>
    <row r="9" spans="1:34" x14ac:dyDescent="0.3">
      <c r="A9">
        <v>274</v>
      </c>
      <c r="B9">
        <v>0.45900000000000002</v>
      </c>
      <c r="C9">
        <v>7.69</v>
      </c>
      <c r="D9" s="39"/>
      <c r="E9" s="41">
        <f t="shared" si="0"/>
        <v>2.332932</v>
      </c>
      <c r="F9">
        <v>0.46800000000000003</v>
      </c>
      <c r="G9">
        <v>7.37</v>
      </c>
      <c r="H9" s="40">
        <f t="shared" si="6"/>
        <v>0.16663800000000001</v>
      </c>
      <c r="I9" s="54">
        <f t="shared" si="7"/>
        <v>0.45900000000000002</v>
      </c>
      <c r="J9" s="54">
        <f t="shared" si="7"/>
        <v>7.69</v>
      </c>
      <c r="K9" s="55">
        <f t="shared" si="8"/>
        <v>7.6653683910041988</v>
      </c>
      <c r="L9" s="55">
        <f t="shared" si="1"/>
        <v>7.6726226897319956</v>
      </c>
      <c r="M9" s="55">
        <f t="shared" si="9"/>
        <v>7.6677856340204507</v>
      </c>
      <c r="N9" s="41">
        <f t="shared" si="10"/>
        <v>7.6679515701179684</v>
      </c>
      <c r="O9" s="30">
        <f t="shared" si="11"/>
        <v>-1.8397055969979084E-3</v>
      </c>
      <c r="P9" s="30">
        <f t="shared" si="12"/>
        <v>0.16479829440300209</v>
      </c>
      <c r="Q9" s="30">
        <f t="shared" si="2"/>
        <v>-3.341175776838352E-9</v>
      </c>
      <c r="R9" s="30">
        <f t="shared" si="3"/>
        <v>-4.3012150453176311E-18</v>
      </c>
      <c r="S9" s="30">
        <f t="shared" si="13"/>
        <v>2.1488908961541494E-8</v>
      </c>
      <c r="T9" s="30">
        <f t="shared" si="14"/>
        <v>-1.7769308913656427E-3</v>
      </c>
      <c r="U9" s="30">
        <f t="shared" si="15"/>
        <v>0.16486106910863438</v>
      </c>
      <c r="V9" s="30">
        <f t="shared" si="4"/>
        <v>-3.3410949073519635E-9</v>
      </c>
      <c r="W9" s="30">
        <f t="shared" si="5"/>
        <v>-4.3012150453176311E-18</v>
      </c>
      <c r="X9" s="30">
        <f t="shared" si="16"/>
        <v>2.1480700004907122E-8</v>
      </c>
      <c r="Z9" s="31" t="s">
        <v>79</v>
      </c>
      <c r="AA9" s="41">
        <v>3.7099500000000001</v>
      </c>
      <c r="AB9" s="39">
        <v>142</v>
      </c>
      <c r="AC9" s="29">
        <f>AA9/AB9</f>
        <v>2.6126408450704224E-2</v>
      </c>
      <c r="AD9" t="s">
        <v>78</v>
      </c>
      <c r="AE9" s="30">
        <f t="shared" si="17"/>
        <v>-2.0624032695988094E-3</v>
      </c>
      <c r="AF9" s="29">
        <f t="shared" si="18"/>
        <v>0.15674787754324104</v>
      </c>
      <c r="AG9" s="29">
        <f t="shared" si="19"/>
        <v>0.15468547427364224</v>
      </c>
      <c r="AH9" s="30">
        <f t="shared" si="20"/>
        <v>6.8807669349389385E-9</v>
      </c>
    </row>
    <row r="10" spans="1:34" x14ac:dyDescent="0.3">
      <c r="A10">
        <v>275</v>
      </c>
      <c r="B10">
        <v>0.45500000000000002</v>
      </c>
      <c r="C10">
        <v>7.66</v>
      </c>
      <c r="D10" s="39"/>
      <c r="E10" s="41">
        <f t="shared" si="0"/>
        <v>2.3259366666666668</v>
      </c>
      <c r="F10">
        <v>0.47399999999999998</v>
      </c>
      <c r="G10">
        <v>7.32</v>
      </c>
      <c r="H10" s="40">
        <f t="shared" si="6"/>
        <v>0.16613833333333333</v>
      </c>
      <c r="I10" s="54">
        <f t="shared" si="7"/>
        <v>0.45500000000000002</v>
      </c>
      <c r="J10" s="54">
        <f t="shared" si="7"/>
        <v>7.66</v>
      </c>
      <c r="K10" s="55">
        <f t="shared" si="8"/>
        <v>7.6689664504721771</v>
      </c>
      <c r="L10" s="55">
        <f t="shared" si="1"/>
        <v>7.6749844479837872</v>
      </c>
      <c r="M10" s="55">
        <f t="shared" si="9"/>
        <v>7.6700516365603928</v>
      </c>
      <c r="N10" s="41">
        <f t="shared" si="10"/>
        <v>7.6702209674978441</v>
      </c>
      <c r="O10" s="30">
        <f t="shared" si="11"/>
        <v>-1.8702322664168082E-3</v>
      </c>
      <c r="P10" s="30">
        <f t="shared" si="12"/>
        <v>0.16426810106691653</v>
      </c>
      <c r="Q10" s="30">
        <f t="shared" si="2"/>
        <v>-3.3121187561666521E-9</v>
      </c>
      <c r="R10" s="30">
        <f t="shared" si="3"/>
        <v>-4.2637316898028812E-18</v>
      </c>
      <c r="S10" s="30">
        <f t="shared" si="13"/>
        <v>2.1377079061072229E-8</v>
      </c>
      <c r="T10" s="30">
        <f t="shared" si="14"/>
        <v>-1.8063812113948753E-3</v>
      </c>
      <c r="U10" s="30">
        <f t="shared" si="15"/>
        <v>0.16433195212193846</v>
      </c>
      <c r="V10" s="30">
        <f t="shared" si="4"/>
        <v>-3.3120365000736449E-9</v>
      </c>
      <c r="W10" s="30">
        <f t="shared" si="5"/>
        <v>-4.2637316898028812E-18</v>
      </c>
      <c r="X10" s="30">
        <f t="shared" si="16"/>
        <v>2.1368745786297355E-8</v>
      </c>
      <c r="Z10" s="31" t="s">
        <v>80</v>
      </c>
      <c r="AA10" s="41">
        <v>0.16875000000000001</v>
      </c>
      <c r="AB10" t="s">
        <v>81</v>
      </c>
      <c r="AC10" s="29">
        <f>AC8+AC9</f>
        <v>2.956758492129246E-2</v>
      </c>
      <c r="AD10" t="s">
        <v>78</v>
      </c>
      <c r="AE10" s="30">
        <f t="shared" si="17"/>
        <v>-1.6751759872702182E-3</v>
      </c>
      <c r="AF10" s="29">
        <f t="shared" si="18"/>
        <v>0.15689941106015337</v>
      </c>
      <c r="AG10" s="29">
        <f t="shared" si="19"/>
        <v>0.15522423507288316</v>
      </c>
      <c r="AH10" s="30">
        <f t="shared" si="20"/>
        <v>7.4635961450412633E-9</v>
      </c>
    </row>
    <row r="11" spans="1:34" x14ac:dyDescent="0.3">
      <c r="A11">
        <v>276</v>
      </c>
      <c r="B11">
        <v>0.443</v>
      </c>
      <c r="C11">
        <v>7.67</v>
      </c>
      <c r="D11" s="39"/>
      <c r="E11" s="41">
        <f t="shared" si="0"/>
        <v>2.3189413333333335</v>
      </c>
      <c r="F11">
        <v>0.47399999999999998</v>
      </c>
      <c r="G11">
        <v>7.3</v>
      </c>
      <c r="H11" s="40">
        <f t="shared" si="6"/>
        <v>0.16563866666666668</v>
      </c>
      <c r="I11" s="54">
        <f t="shared" si="7"/>
        <v>0.443</v>
      </c>
      <c r="J11" s="54">
        <f t="shared" si="7"/>
        <v>7.67</v>
      </c>
      <c r="K11" s="55">
        <f t="shared" si="8"/>
        <v>7.6799441628289289</v>
      </c>
      <c r="L11" s="55">
        <f t="shared" si="1"/>
        <v>7.6847188106523108</v>
      </c>
      <c r="M11" s="55">
        <f t="shared" si="9"/>
        <v>7.6794376944687999</v>
      </c>
      <c r="N11" s="41">
        <f t="shared" si="10"/>
        <v>7.6796177301884061</v>
      </c>
      <c r="O11" s="30">
        <f t="shared" si="11"/>
        <v>-1.9951913461759151E-3</v>
      </c>
      <c r="P11" s="30">
        <f t="shared" si="12"/>
        <v>0.16364347532049076</v>
      </c>
      <c r="Q11" s="30">
        <f t="shared" si="2"/>
        <v>-3.2249906947254517E-9</v>
      </c>
      <c r="R11" s="30">
        <f t="shared" si="3"/>
        <v>-4.1512816232586292E-18</v>
      </c>
      <c r="S11" s="30">
        <f t="shared" si="13"/>
        <v>2.0920030122505155E-8</v>
      </c>
      <c r="T11" s="30">
        <f t="shared" si="14"/>
        <v>-1.9275704674155832E-3</v>
      </c>
      <c r="U11" s="30">
        <f t="shared" si="15"/>
        <v>0.16371109619925109</v>
      </c>
      <c r="V11" s="30">
        <f t="shared" si="4"/>
        <v>-3.2249035821587033E-9</v>
      </c>
      <c r="W11" s="30">
        <f t="shared" si="5"/>
        <v>-4.1512816232586292E-18</v>
      </c>
      <c r="X11" s="30">
        <f t="shared" si="16"/>
        <v>2.0911359572277382E-8</v>
      </c>
      <c r="Z11" s="31" t="s">
        <v>82</v>
      </c>
      <c r="AA11">
        <v>0.22499999999999998</v>
      </c>
      <c r="AB11" s="31"/>
      <c r="AC11" s="35"/>
      <c r="AE11" s="30">
        <f t="shared" si="17"/>
        <v>-1.8057109439504903E-3</v>
      </c>
      <c r="AF11" s="29">
        <f t="shared" si="18"/>
        <v>0.1562251693300741</v>
      </c>
      <c r="AG11" s="29">
        <f t="shared" si="19"/>
        <v>0.15441945838612361</v>
      </c>
      <c r="AH11" s="30">
        <f t="shared" si="20"/>
        <v>7.4524367474266218E-9</v>
      </c>
    </row>
    <row r="12" spans="1:34" x14ac:dyDescent="0.3">
      <c r="A12">
        <v>277</v>
      </c>
      <c r="B12">
        <v>0.45</v>
      </c>
      <c r="C12">
        <v>7.66</v>
      </c>
      <c r="D12" s="39"/>
      <c r="E12" s="41">
        <f t="shared" si="0"/>
        <v>2.3119460000000003</v>
      </c>
      <c r="F12">
        <v>0.47</v>
      </c>
      <c r="G12">
        <v>7.28</v>
      </c>
      <c r="H12" s="40">
        <f t="shared" si="6"/>
        <v>0.16513900000000001</v>
      </c>
      <c r="I12" s="54">
        <f t="shared" si="7"/>
        <v>0.45</v>
      </c>
      <c r="J12" s="54">
        <f t="shared" si="7"/>
        <v>7.66</v>
      </c>
      <c r="K12" s="55">
        <f t="shared" si="8"/>
        <v>7.6735066141849089</v>
      </c>
      <c r="L12" s="55">
        <f t="shared" si="1"/>
        <v>7.6770445163040861</v>
      </c>
      <c r="M12" s="55">
        <f t="shared" si="9"/>
        <v>7.6720106463713629</v>
      </c>
      <c r="N12" s="41">
        <f t="shared" si="10"/>
        <v>7.6721841425020854</v>
      </c>
      <c r="O12" s="30">
        <f t="shared" si="11"/>
        <v>-1.8967929361889126E-3</v>
      </c>
      <c r="P12" s="30">
        <f t="shared" si="12"/>
        <v>0.1632422070638111</v>
      </c>
      <c r="Q12" s="30">
        <f t="shared" si="2"/>
        <v>-3.275782539637712E-9</v>
      </c>
      <c r="R12" s="30">
        <f t="shared" si="3"/>
        <v>-4.2168774954094424E-18</v>
      </c>
      <c r="S12" s="30">
        <f t="shared" si="13"/>
        <v>2.1280868770470398E-8</v>
      </c>
      <c r="T12" s="30">
        <f t="shared" si="14"/>
        <v>-1.8317814119229623E-3</v>
      </c>
      <c r="U12" s="30">
        <f t="shared" si="15"/>
        <v>0.16330721858807704</v>
      </c>
      <c r="V12" s="30">
        <f t="shared" si="4"/>
        <v>-3.2756987885707216E-9</v>
      </c>
      <c r="W12" s="30">
        <f t="shared" si="5"/>
        <v>-4.2168774954094424E-18</v>
      </c>
      <c r="X12" s="30">
        <f t="shared" si="16"/>
        <v>2.1272368982527754E-8</v>
      </c>
      <c r="Z12" s="31" t="s">
        <v>83</v>
      </c>
      <c r="AA12">
        <v>5.85</v>
      </c>
      <c r="AB12" s="31"/>
      <c r="AC12" s="35"/>
      <c r="AE12" s="30">
        <f t="shared" si="17"/>
        <v>-1.6751759872702182E-3</v>
      </c>
      <c r="AF12" s="29">
        <f t="shared" si="18"/>
        <v>0.15595565047036708</v>
      </c>
      <c r="AG12" s="29">
        <f t="shared" si="19"/>
        <v>0.15428047448309687</v>
      </c>
      <c r="AH12" s="30">
        <f t="shared" si="20"/>
        <v>7.5006422533077114E-9</v>
      </c>
    </row>
    <row r="13" spans="1:34" x14ac:dyDescent="0.3">
      <c r="A13">
        <v>278</v>
      </c>
      <c r="B13">
        <v>0.45600000000000002</v>
      </c>
      <c r="C13">
        <v>7.69</v>
      </c>
      <c r="D13" s="39"/>
      <c r="E13" s="41">
        <f t="shared" si="0"/>
        <v>2.3049506666666666</v>
      </c>
      <c r="F13">
        <v>0.46700000000000003</v>
      </c>
      <c r="G13">
        <v>7.29</v>
      </c>
      <c r="H13" s="40">
        <f t="shared" si="6"/>
        <v>0.16463933333333333</v>
      </c>
      <c r="I13" s="54">
        <f t="shared" si="7"/>
        <v>0.45600000000000002</v>
      </c>
      <c r="J13" s="54">
        <f t="shared" si="7"/>
        <v>7.69</v>
      </c>
      <c r="K13" s="55">
        <f t="shared" si="8"/>
        <v>7.6680641201763873</v>
      </c>
      <c r="L13" s="55">
        <f t="shared" si="1"/>
        <v>7.670359144890071</v>
      </c>
      <c r="M13" s="55">
        <f t="shared" si="9"/>
        <v>7.6655416914277366</v>
      </c>
      <c r="N13" s="41">
        <f t="shared" si="10"/>
        <v>7.6657093708991297</v>
      </c>
      <c r="O13" s="30">
        <f t="shared" si="11"/>
        <v>-1.810372013587273E-3</v>
      </c>
      <c r="P13" s="30">
        <f t="shared" si="12"/>
        <v>0.16282896131974606</v>
      </c>
      <c r="Q13" s="30">
        <f t="shared" si="2"/>
        <v>-3.3193157278827533E-9</v>
      </c>
      <c r="R13" s="30">
        <f t="shared" si="3"/>
        <v>-4.2731025286815684E-18</v>
      </c>
      <c r="S13" s="30">
        <f t="shared" si="13"/>
        <v>2.1600226668358455E-8</v>
      </c>
      <c r="T13" s="30">
        <f t="shared" si="14"/>
        <v>-1.7476937065658928E-3</v>
      </c>
      <c r="U13" s="30">
        <f t="shared" si="15"/>
        <v>0.16289163962676745</v>
      </c>
      <c r="V13" s="30">
        <f t="shared" si="4"/>
        <v>-3.3192349825818323E-9</v>
      </c>
      <c r="W13" s="30">
        <f t="shared" si="5"/>
        <v>-4.2731025286815684E-18</v>
      </c>
      <c r="X13" s="30">
        <f t="shared" si="16"/>
        <v>2.1591888511585159E-8</v>
      </c>
      <c r="Z13" s="31" t="s">
        <v>84</v>
      </c>
      <c r="AA13" s="43">
        <v>34.954999999999998</v>
      </c>
      <c r="AB13" s="31"/>
      <c r="AE13" s="30">
        <f t="shared" si="17"/>
        <v>-2.0624032695988094E-3</v>
      </c>
      <c r="AF13" s="29">
        <f t="shared" si="18"/>
        <v>0.15486783362818909</v>
      </c>
      <c r="AG13" s="29">
        <f t="shared" si="19"/>
        <v>0.15280543035859029</v>
      </c>
      <c r="AH13" s="30">
        <f t="shared" si="20"/>
        <v>6.8418562569011114E-9</v>
      </c>
    </row>
    <row r="14" spans="1:34" x14ac:dyDescent="0.3">
      <c r="A14">
        <v>279</v>
      </c>
      <c r="B14">
        <v>0.45700000000000002</v>
      </c>
      <c r="C14">
        <v>7.73</v>
      </c>
      <c r="D14" s="39"/>
      <c r="E14" s="41">
        <f t="shared" si="0"/>
        <v>2.2979553333333333</v>
      </c>
      <c r="F14">
        <v>0.46700000000000003</v>
      </c>
      <c r="G14">
        <v>7.32</v>
      </c>
      <c r="H14" s="40">
        <f t="shared" si="6"/>
        <v>0.16413966666666666</v>
      </c>
      <c r="I14" s="54">
        <f t="shared" si="7"/>
        <v>0.45700000000000002</v>
      </c>
      <c r="J14" s="54">
        <f t="shared" si="7"/>
        <v>7.73</v>
      </c>
      <c r="K14" s="55">
        <f t="shared" si="8"/>
        <v>7.6671636720773595</v>
      </c>
      <c r="L14" s="55">
        <f t="shared" si="1"/>
        <v>7.6682097022601052</v>
      </c>
      <c r="M14" s="55">
        <f t="shared" si="9"/>
        <v>7.6634525864128467</v>
      </c>
      <c r="N14" s="41">
        <f t="shared" si="10"/>
        <v>7.6636190351897202</v>
      </c>
      <c r="O14" s="30">
        <f t="shared" si="11"/>
        <v>-1.7824480169022533E-3</v>
      </c>
      <c r="P14" s="30">
        <f t="shared" si="12"/>
        <v>0.16235721864976441</v>
      </c>
      <c r="Q14" s="30">
        <f t="shared" si="2"/>
        <v>-3.326553841466516E-9</v>
      </c>
      <c r="R14" s="30">
        <f t="shared" si="3"/>
        <v>-4.2824733675602565E-18</v>
      </c>
      <c r="S14" s="30">
        <f t="shared" si="13"/>
        <v>2.170438145655412E-8</v>
      </c>
      <c r="T14" s="30">
        <f t="shared" si="14"/>
        <v>-1.7204082556055301E-3</v>
      </c>
      <c r="U14" s="30">
        <f t="shared" si="15"/>
        <v>0.16241925841106111</v>
      </c>
      <c r="V14" s="30">
        <f t="shared" si="4"/>
        <v>-3.3264739187718383E-9</v>
      </c>
      <c r="W14" s="30">
        <f t="shared" si="5"/>
        <v>-4.2824733675602565E-18</v>
      </c>
      <c r="X14" s="30">
        <f t="shared" si="16"/>
        <v>2.1696064575531698E-8</v>
      </c>
      <c r="Z14" s="31" t="s">
        <v>85</v>
      </c>
      <c r="AA14">
        <v>1.8</v>
      </c>
      <c r="AB14" s="31"/>
      <c r="AC14" s="41"/>
      <c r="AE14" s="30">
        <f t="shared" si="17"/>
        <v>-2.5580479254282361E-3</v>
      </c>
      <c r="AF14" s="29">
        <f t="shared" si="18"/>
        <v>0.15351876316892357</v>
      </c>
      <c r="AG14" s="29">
        <f t="shared" si="19"/>
        <v>0.15096071524349533</v>
      </c>
      <c r="AH14" s="30">
        <f t="shared" si="20"/>
        <v>6.1510285776003824E-9</v>
      </c>
    </row>
    <row r="15" spans="1:34" x14ac:dyDescent="0.3">
      <c r="A15">
        <v>280</v>
      </c>
      <c r="B15">
        <v>0.45800000000000002</v>
      </c>
      <c r="C15">
        <v>7.67</v>
      </c>
      <c r="D15" s="39"/>
      <c r="E15" s="41">
        <f t="shared" si="0"/>
        <v>2.2909600000000001</v>
      </c>
      <c r="F15">
        <v>0.41299999999999998</v>
      </c>
      <c r="G15">
        <v>7.32</v>
      </c>
      <c r="H15" s="40">
        <f t="shared" si="6"/>
        <v>0.16364000000000001</v>
      </c>
      <c r="I15" s="54">
        <f t="shared" si="7"/>
        <v>0.45800000000000002</v>
      </c>
      <c r="J15" s="54">
        <f t="shared" si="7"/>
        <v>7.67</v>
      </c>
      <c r="K15" s="55">
        <f t="shared" si="8"/>
        <v>7.6662650982963436</v>
      </c>
      <c r="L15" s="55">
        <f t="shared" si="1"/>
        <v>7.6660578804419668</v>
      </c>
      <c r="M15" s="55">
        <f t="shared" si="9"/>
        <v>7.6613617210087552</v>
      </c>
      <c r="N15" s="41">
        <f t="shared" si="10"/>
        <v>7.6615268999907444</v>
      </c>
      <c r="O15" s="30">
        <f t="shared" si="11"/>
        <v>-1.7544258076728895E-3</v>
      </c>
      <c r="P15" s="30">
        <f t="shared" si="12"/>
        <v>0.16188557419232713</v>
      </c>
      <c r="Q15" s="30">
        <f t="shared" si="2"/>
        <v>-3.3337918285280123E-9</v>
      </c>
      <c r="R15" s="30">
        <f t="shared" si="3"/>
        <v>-4.2918442064389438E-18</v>
      </c>
      <c r="S15" s="30">
        <f t="shared" si="13"/>
        <v>2.1809126873819905E-8</v>
      </c>
      <c r="T15" s="30">
        <f t="shared" si="14"/>
        <v>-1.6930364740224474E-3</v>
      </c>
      <c r="U15" s="30">
        <f t="shared" si="15"/>
        <v>0.16194696352597757</v>
      </c>
      <c r="V15" s="30">
        <f t="shared" si="4"/>
        <v>-3.3337127437464584E-9</v>
      </c>
      <c r="W15" s="30">
        <f t="shared" si="5"/>
        <v>-4.2918442064389438E-18</v>
      </c>
      <c r="X15" s="30">
        <f t="shared" si="16"/>
        <v>2.1800833596920871E-8</v>
      </c>
      <c r="Z15" s="31" t="s">
        <v>86</v>
      </c>
      <c r="AA15" s="43">
        <v>44.999600000000001</v>
      </c>
      <c r="AB15" s="31"/>
      <c r="AC15" s="29"/>
      <c r="AE15" s="30">
        <f t="shared" si="17"/>
        <v>-1.8057109439504903E-3</v>
      </c>
      <c r="AF15" s="29">
        <f t="shared" si="18"/>
        <v>0.1543400899297265</v>
      </c>
      <c r="AG15" s="29">
        <f t="shared" si="19"/>
        <v>0.15253437898577601</v>
      </c>
      <c r="AH15" s="30">
        <f t="shared" si="20"/>
        <v>7.1203650571474807E-9</v>
      </c>
    </row>
    <row r="16" spans="1:34" x14ac:dyDescent="0.3">
      <c r="A16">
        <v>281</v>
      </c>
      <c r="B16">
        <v>0.45800000000000002</v>
      </c>
      <c r="C16">
        <v>7.64</v>
      </c>
      <c r="D16" s="39"/>
      <c r="E16" s="41">
        <f t="shared" si="0"/>
        <v>2.2839646666666669</v>
      </c>
      <c r="F16">
        <v>0.41499999999999998</v>
      </c>
      <c r="G16">
        <v>7.28</v>
      </c>
      <c r="H16" s="40">
        <f t="shared" si="6"/>
        <v>0.16314033333333336</v>
      </c>
      <c r="I16" s="54">
        <f t="shared" si="7"/>
        <v>0.45800000000000002</v>
      </c>
      <c r="J16" s="54">
        <f t="shared" si="7"/>
        <v>7.64</v>
      </c>
      <c r="K16" s="55">
        <f t="shared" si="8"/>
        <v>7.6662650982963436</v>
      </c>
      <c r="L16" s="55">
        <f t="shared" si="1"/>
        <v>7.664800507361524</v>
      </c>
      <c r="M16" s="55">
        <f t="shared" si="9"/>
        <v>7.6601342516084259</v>
      </c>
      <c r="N16" s="41">
        <f t="shared" si="10"/>
        <v>7.6602990941767795</v>
      </c>
      <c r="O16" s="30">
        <f t="shared" si="11"/>
        <v>-1.7380204718908368E-3</v>
      </c>
      <c r="P16" s="30">
        <f t="shared" si="12"/>
        <v>0.16140231286144252</v>
      </c>
      <c r="Q16" s="30">
        <f t="shared" si="2"/>
        <v>-3.3337706943615457E-9</v>
      </c>
      <c r="R16" s="30">
        <f t="shared" si="3"/>
        <v>-4.2918442064389438E-18</v>
      </c>
      <c r="S16" s="30">
        <f t="shared" si="13"/>
        <v>2.1870854350108487E-8</v>
      </c>
      <c r="T16" s="30">
        <f t="shared" si="14"/>
        <v>-1.6769380382040901E-3</v>
      </c>
      <c r="U16" s="30">
        <f t="shared" si="15"/>
        <v>0.16146339529512926</v>
      </c>
      <c r="V16" s="30">
        <f t="shared" si="4"/>
        <v>-3.3336920049437323E-9</v>
      </c>
      <c r="W16" s="30">
        <f t="shared" si="5"/>
        <v>-4.2918442064389438E-18</v>
      </c>
      <c r="X16" s="30">
        <f t="shared" si="16"/>
        <v>2.1862554535515639E-8</v>
      </c>
      <c r="Z16" s="31" t="s">
        <v>14</v>
      </c>
      <c r="AA16">
        <v>7.54</v>
      </c>
      <c r="AB16" s="31"/>
      <c r="AC16" s="29"/>
      <c r="AE16" s="30">
        <f t="shared" si="17"/>
        <v>-1.4097805504923629E-3</v>
      </c>
      <c r="AF16" s="29">
        <f t="shared" si="18"/>
        <v>0.15445470687853702</v>
      </c>
      <c r="AG16" s="29">
        <f t="shared" si="19"/>
        <v>0.15304492632804464</v>
      </c>
      <c r="AH16" s="30">
        <f t="shared" si="20"/>
        <v>7.6551456581909118E-9</v>
      </c>
    </row>
    <row r="17" spans="1:34" x14ac:dyDescent="0.3">
      <c r="A17">
        <v>282</v>
      </c>
      <c r="B17">
        <v>0.45600000000000002</v>
      </c>
      <c r="C17">
        <v>7.65</v>
      </c>
      <c r="D17" s="39"/>
      <c r="E17" s="41">
        <f t="shared" si="0"/>
        <v>2.2769693333333336</v>
      </c>
      <c r="F17">
        <v>0.41299999999999998</v>
      </c>
      <c r="G17">
        <v>7.32</v>
      </c>
      <c r="H17" s="40">
        <f t="shared" si="6"/>
        <v>0.16264066666666668</v>
      </c>
      <c r="I17" s="54">
        <f t="shared" si="7"/>
        <v>0.45600000000000002</v>
      </c>
      <c r="J17" s="54">
        <f t="shared" si="7"/>
        <v>7.65</v>
      </c>
      <c r="K17" s="55">
        <f t="shared" si="8"/>
        <v>7.6680641201763873</v>
      </c>
      <c r="L17" s="55">
        <f t="shared" si="1"/>
        <v>7.6653386836497255</v>
      </c>
      <c r="M17" s="55">
        <f t="shared" si="9"/>
        <v>7.6606389604105551</v>
      </c>
      <c r="N17" s="41">
        <f t="shared" si="10"/>
        <v>7.6608054128834757</v>
      </c>
      <c r="O17" s="30">
        <f t="shared" si="11"/>
        <v>-1.7450450335078193E-3</v>
      </c>
      <c r="P17" s="30">
        <f t="shared" si="12"/>
        <v>0.16089562163315888</v>
      </c>
      <c r="Q17" s="30">
        <f t="shared" si="2"/>
        <v>-3.3192315704299524E-9</v>
      </c>
      <c r="R17" s="30">
        <f t="shared" si="3"/>
        <v>-4.2731025286815684E-18</v>
      </c>
      <c r="S17" s="30">
        <f t="shared" si="13"/>
        <v>2.18454522287794E-8</v>
      </c>
      <c r="T17" s="30">
        <f t="shared" si="14"/>
        <v>-1.6835600042548365E-3</v>
      </c>
      <c r="U17" s="30">
        <f t="shared" si="15"/>
        <v>0.16095710666241184</v>
      </c>
      <c r="V17" s="30">
        <f t="shared" si="4"/>
        <v>-3.3191523623685815E-9</v>
      </c>
      <c r="W17" s="30">
        <f t="shared" si="5"/>
        <v>-4.2731025286815684E-18</v>
      </c>
      <c r="X17" s="30">
        <f t="shared" si="16"/>
        <v>2.1837081105139971E-8</v>
      </c>
      <c r="Z17" s="31" t="s">
        <v>88</v>
      </c>
      <c r="AA17" s="43">
        <v>17.829732499999999</v>
      </c>
      <c r="AB17" s="31"/>
      <c r="AC17" s="29"/>
      <c r="AE17" s="30">
        <f t="shared" si="17"/>
        <v>-1.5431953837740256E-3</v>
      </c>
      <c r="AF17" s="29">
        <f t="shared" si="18"/>
        <v>0.15379092277046094</v>
      </c>
      <c r="AG17" s="29">
        <f t="shared" si="19"/>
        <v>0.1522477273866869</v>
      </c>
      <c r="AH17" s="30">
        <f t="shared" si="20"/>
        <v>7.4745659122711711E-9</v>
      </c>
    </row>
    <row r="18" spans="1:34" x14ac:dyDescent="0.3">
      <c r="A18">
        <v>283</v>
      </c>
      <c r="B18">
        <v>0.45600000000000002</v>
      </c>
      <c r="C18">
        <v>7.65</v>
      </c>
      <c r="D18" s="39"/>
      <c r="E18" s="41">
        <f t="shared" si="0"/>
        <v>2.2699739999999999</v>
      </c>
      <c r="F18">
        <v>0.43099999999999999</v>
      </c>
      <c r="G18">
        <v>7.29</v>
      </c>
      <c r="H18" s="40">
        <f t="shared" si="6"/>
        <v>0.16214100000000001</v>
      </c>
      <c r="I18" s="54">
        <f t="shared" si="7"/>
        <v>0.45600000000000002</v>
      </c>
      <c r="J18" s="54">
        <f t="shared" si="7"/>
        <v>7.65</v>
      </c>
      <c r="K18" s="55">
        <f t="shared" si="8"/>
        <v>7.6680641201763873</v>
      </c>
      <c r="L18" s="55">
        <f t="shared" si="1"/>
        <v>7.6640734670046404</v>
      </c>
      <c r="M18" s="55">
        <f t="shared" si="9"/>
        <v>7.659404134377815</v>
      </c>
      <c r="N18" s="41">
        <f t="shared" si="10"/>
        <v>7.6595702353557451</v>
      </c>
      <c r="O18" s="30">
        <f t="shared" si="11"/>
        <v>-1.7285240839088006E-3</v>
      </c>
      <c r="P18" s="30">
        <f t="shared" si="12"/>
        <v>0.1604124759160912</v>
      </c>
      <c r="Q18" s="30">
        <f t="shared" si="2"/>
        <v>-3.3192102873240381E-9</v>
      </c>
      <c r="R18" s="30">
        <f t="shared" si="3"/>
        <v>-4.2731025286815684E-18</v>
      </c>
      <c r="S18" s="30">
        <f t="shared" si="13"/>
        <v>2.1907653615122872E-8</v>
      </c>
      <c r="T18" s="30">
        <f t="shared" si="14"/>
        <v>-1.6673521128386644E-3</v>
      </c>
      <c r="U18" s="30">
        <f t="shared" si="15"/>
        <v>0.16047364788716134</v>
      </c>
      <c r="V18" s="30">
        <f t="shared" si="4"/>
        <v>-3.319131482559731E-9</v>
      </c>
      <c r="W18" s="30">
        <f t="shared" si="5"/>
        <v>-4.2731025286815684E-18</v>
      </c>
      <c r="X18" s="30">
        <f t="shared" si="16"/>
        <v>2.189927638017419E-8</v>
      </c>
      <c r="Z18" s="31" t="s">
        <v>89</v>
      </c>
      <c r="AA18">
        <v>0.58499999999999996</v>
      </c>
      <c r="AE18" s="30">
        <f t="shared" si="17"/>
        <v>-1.5431953837740256E-3</v>
      </c>
      <c r="AF18" s="29">
        <f t="shared" si="18"/>
        <v>0.15331844439639106</v>
      </c>
      <c r="AG18" s="29">
        <f t="shared" si="19"/>
        <v>0.15177524901261702</v>
      </c>
      <c r="AH18" s="30">
        <f t="shared" si="20"/>
        <v>7.4513696990354979E-9</v>
      </c>
    </row>
    <row r="19" spans="1:34" s="45" customFormat="1" x14ac:dyDescent="0.3">
      <c r="A19" s="45">
        <v>284</v>
      </c>
      <c r="B19" s="45">
        <v>0.31900000000000001</v>
      </c>
      <c r="C19" s="45">
        <v>7.79</v>
      </c>
      <c r="D19" s="44"/>
      <c r="E19" s="47">
        <f t="shared" si="0"/>
        <v>2.2629786666666667</v>
      </c>
      <c r="F19" s="45">
        <v>0.41199999999999998</v>
      </c>
      <c r="G19" s="45">
        <v>7.26</v>
      </c>
      <c r="H19" s="46">
        <f t="shared" si="6"/>
        <v>0.16164133333333333</v>
      </c>
      <c r="I19" s="54">
        <f t="shared" si="7"/>
        <v>0.31900000000000001</v>
      </c>
      <c r="J19" s="54">
        <f t="shared" si="7"/>
        <v>7.79</v>
      </c>
      <c r="K19" s="55">
        <f t="shared" si="8"/>
        <v>7.8135652227859493</v>
      </c>
      <c r="L19" s="55">
        <f t="shared" si="1"/>
        <v>7.8084062651375312</v>
      </c>
      <c r="M19" s="55">
        <f t="shared" si="9"/>
        <v>7.7989543681130833</v>
      </c>
      <c r="N19" s="47">
        <f t="shared" si="10"/>
        <v>7.7992409451680667</v>
      </c>
      <c r="O19" s="49">
        <f t="shared" si="11"/>
        <v>-3.4599484003882634E-3</v>
      </c>
      <c r="P19" s="49">
        <f t="shared" si="12"/>
        <v>0.15818138493294506</v>
      </c>
      <c r="Q19" s="49">
        <f t="shared" si="2"/>
        <v>-2.3248909215071832E-9</v>
      </c>
      <c r="R19" s="49">
        <f t="shared" si="3"/>
        <v>-2.9892976023013608E-18</v>
      </c>
      <c r="S19" s="49">
        <f t="shared" si="13"/>
        <v>1.5887136680429311E-8</v>
      </c>
      <c r="T19" s="49">
        <f t="shared" si="14"/>
        <v>-3.3561357389333894E-3</v>
      </c>
      <c r="U19" s="49">
        <f t="shared" si="15"/>
        <v>0.15828519759439993</v>
      </c>
      <c r="V19" s="49">
        <f t="shared" si="4"/>
        <v>-2.3247571848926042E-9</v>
      </c>
      <c r="W19" s="49">
        <f t="shared" si="5"/>
        <v>-2.9892976023013608E-18</v>
      </c>
      <c r="X19" s="49">
        <f t="shared" si="16"/>
        <v>1.5876656724525986E-8</v>
      </c>
      <c r="Z19" s="50" t="s">
        <v>90</v>
      </c>
      <c r="AA19" s="47">
        <v>0.83988000000000007</v>
      </c>
      <c r="AB19" s="50"/>
      <c r="AG19" s="45" t="s">
        <v>87</v>
      </c>
      <c r="AH19" s="49">
        <f>AVERAGE(AH5:AH18)</f>
        <v>7.2740866599733595E-9</v>
      </c>
    </row>
    <row r="20" spans="1:34" x14ac:dyDescent="0.3">
      <c r="A20">
        <v>285</v>
      </c>
      <c r="B20">
        <v>0.36599999999999999</v>
      </c>
      <c r="C20">
        <v>7.71</v>
      </c>
      <c r="D20" s="39"/>
      <c r="E20" s="41">
        <f t="shared" si="0"/>
        <v>2.2559833333333335</v>
      </c>
      <c r="F20">
        <v>0.42099999999999999</v>
      </c>
      <c r="G20">
        <v>7.33</v>
      </c>
      <c r="H20" s="40">
        <f t="shared" si="6"/>
        <v>0.16114166666666668</v>
      </c>
      <c r="I20" s="54">
        <f t="shared" si="7"/>
        <v>0.36599999999999999</v>
      </c>
      <c r="J20" s="54">
        <f t="shared" si="7"/>
        <v>7.71</v>
      </c>
      <c r="K20" s="55">
        <f t="shared" si="8"/>
        <v>7.7579338317765227</v>
      </c>
      <c r="L20" s="55">
        <f t="shared" si="1"/>
        <v>7.7514741015140043</v>
      </c>
      <c r="M20" s="55">
        <f t="shared" si="9"/>
        <v>7.7437872933776237</v>
      </c>
      <c r="N20" s="41">
        <f t="shared" si="10"/>
        <v>7.744037750701195</v>
      </c>
      <c r="O20" s="30">
        <f t="shared" si="11"/>
        <v>-2.8142701651067427E-3</v>
      </c>
      <c r="P20" s="30">
        <f t="shared" si="12"/>
        <v>0.15832739650155994</v>
      </c>
      <c r="Q20" s="30">
        <f t="shared" si="2"/>
        <v>-2.6659411998287918E-9</v>
      </c>
      <c r="R20" s="30">
        <f t="shared" si="3"/>
        <v>-3.42972702959968E-18</v>
      </c>
      <c r="S20" s="30">
        <f t="shared" si="13"/>
        <v>1.8039010303389891E-8</v>
      </c>
      <c r="T20" s="30">
        <f t="shared" si="14"/>
        <v>-2.7233497475708203E-3</v>
      </c>
      <c r="U20" s="30">
        <f t="shared" si="15"/>
        <v>0.15841831691909586</v>
      </c>
      <c r="V20" s="30">
        <f t="shared" si="4"/>
        <v>-2.665824071641661E-9</v>
      </c>
      <c r="W20" s="30">
        <f t="shared" si="5"/>
        <v>-3.42972702959968E-18</v>
      </c>
      <c r="X20" s="30">
        <f t="shared" si="16"/>
        <v>1.8028610217930129E-8</v>
      </c>
      <c r="Z20" s="31" t="s">
        <v>91</v>
      </c>
      <c r="AA20" s="41">
        <v>1.4248799999999999</v>
      </c>
      <c r="AB20" s="31"/>
      <c r="AC20" s="41"/>
      <c r="AH20" s="30"/>
    </row>
    <row r="21" spans="1:34" x14ac:dyDescent="0.3">
      <c r="A21">
        <v>286</v>
      </c>
      <c r="B21">
        <v>0.39600000000000002</v>
      </c>
      <c r="C21">
        <v>7.67</v>
      </c>
      <c r="D21" s="39"/>
      <c r="E21" s="41">
        <f t="shared" si="0"/>
        <v>2.2489880000000002</v>
      </c>
      <c r="F21">
        <v>0.41599999999999998</v>
      </c>
      <c r="G21">
        <v>7.3230000000000004</v>
      </c>
      <c r="H21" s="40">
        <f t="shared" si="6"/>
        <v>0.16064200000000001</v>
      </c>
      <c r="I21" s="54">
        <f t="shared" si="7"/>
        <v>0.39600000000000002</v>
      </c>
      <c r="J21" s="54">
        <f t="shared" si="7"/>
        <v>7.67</v>
      </c>
      <c r="K21" s="55">
        <f t="shared" si="8"/>
        <v>7.7258499640642393</v>
      </c>
      <c r="L21" s="55">
        <f t="shared" si="1"/>
        <v>7.7180939610413724</v>
      </c>
      <c r="M21" s="55">
        <f t="shared" si="9"/>
        <v>7.7114948426158412</v>
      </c>
      <c r="N21" s="41">
        <f t="shared" si="10"/>
        <v>7.7117188153522092</v>
      </c>
      <c r="O21" s="30">
        <f t="shared" si="11"/>
        <v>-2.4130094836035628E-3</v>
      </c>
      <c r="P21" s="30">
        <f t="shared" si="12"/>
        <v>0.15822899051639644</v>
      </c>
      <c r="Q21" s="30">
        <f t="shared" si="2"/>
        <v>-2.8836468757349337E-9</v>
      </c>
      <c r="R21" s="30">
        <f t="shared" si="3"/>
        <v>-3.7108521959603092E-18</v>
      </c>
      <c r="S21" s="30">
        <f t="shared" si="13"/>
        <v>1.9431447671493281E-8</v>
      </c>
      <c r="T21" s="30">
        <f t="shared" si="14"/>
        <v>-2.3317076693133154E-3</v>
      </c>
      <c r="U21" s="30">
        <f t="shared" si="15"/>
        <v>0.15831029233068669</v>
      </c>
      <c r="V21" s="30">
        <f t="shared" si="4"/>
        <v>-2.8835421387091228E-9</v>
      </c>
      <c r="W21" s="30">
        <f t="shared" si="5"/>
        <v>-3.7108521959603092E-18</v>
      </c>
      <c r="X21" s="30">
        <f t="shared" si="16"/>
        <v>1.94214291410891E-8</v>
      </c>
      <c r="Z21" s="31" t="s">
        <v>92</v>
      </c>
      <c r="AA21" s="43">
        <v>12.513146721127393</v>
      </c>
      <c r="AB21" s="31"/>
      <c r="AC21" s="29"/>
      <c r="AH21" s="41">
        <f>AH19/[1]CO2_T!C13</f>
        <v>0.57894997810094118</v>
      </c>
    </row>
    <row r="22" spans="1:34" x14ac:dyDescent="0.3">
      <c r="A22">
        <v>287</v>
      </c>
      <c r="B22">
        <v>0.40100000000000002</v>
      </c>
      <c r="C22">
        <v>7.73</v>
      </c>
      <c r="D22" s="39"/>
      <c r="E22" s="41">
        <f t="shared" si="0"/>
        <v>2.241992666666667</v>
      </c>
      <c r="F22">
        <v>0.41599999999999998</v>
      </c>
      <c r="G22">
        <v>7.33</v>
      </c>
      <c r="H22" s="40">
        <f t="shared" si="6"/>
        <v>0.16014233333333336</v>
      </c>
      <c r="I22" s="54">
        <f t="shared" si="7"/>
        <v>0.40100000000000002</v>
      </c>
      <c r="J22" s="54">
        <f t="shared" si="7"/>
        <v>7.73</v>
      </c>
      <c r="K22" s="55">
        <f t="shared" si="8"/>
        <v>7.7207274784563982</v>
      </c>
      <c r="L22" s="55">
        <f t="shared" si="1"/>
        <v>7.7116927535465241</v>
      </c>
      <c r="M22" s="55">
        <f t="shared" si="9"/>
        <v>7.7052915001400732</v>
      </c>
      <c r="N22" s="41">
        <f t="shared" si="10"/>
        <v>7.7055109737495391</v>
      </c>
      <c r="O22" s="30">
        <f t="shared" si="11"/>
        <v>-2.3341553915002793E-3</v>
      </c>
      <c r="P22" s="30">
        <f t="shared" si="12"/>
        <v>0.15780817794183308</v>
      </c>
      <c r="Q22" s="30">
        <f t="shared" si="2"/>
        <v>-2.9199157252859996E-9</v>
      </c>
      <c r="R22" s="30">
        <f t="shared" si="3"/>
        <v>-3.7577063903537479E-18</v>
      </c>
      <c r="S22" s="30">
        <f t="shared" si="13"/>
        <v>1.971099282530292E-8</v>
      </c>
      <c r="T22" s="30">
        <f t="shared" si="14"/>
        <v>-2.2546906215718779E-3</v>
      </c>
      <c r="U22" s="30">
        <f t="shared" si="15"/>
        <v>0.15788764271176148</v>
      </c>
      <c r="V22" s="30">
        <f t="shared" si="4"/>
        <v>-2.9198133548317641E-9</v>
      </c>
      <c r="W22" s="30">
        <f t="shared" si="5"/>
        <v>-3.7577063903537479E-18</v>
      </c>
      <c r="X22" s="30">
        <f t="shared" si="16"/>
        <v>1.9701034260300156E-8</v>
      </c>
      <c r="Z22" s="31" t="s">
        <v>93</v>
      </c>
      <c r="AA22" s="43">
        <v>30.478175213675215</v>
      </c>
      <c r="AB22" s="31"/>
      <c r="AC22" s="29"/>
    </row>
    <row r="23" spans="1:34" x14ac:dyDescent="0.3">
      <c r="A23">
        <v>288</v>
      </c>
      <c r="B23">
        <v>0.39700000000000002</v>
      </c>
      <c r="C23">
        <v>7.69</v>
      </c>
      <c r="D23" s="39"/>
      <c r="E23" s="41">
        <f t="shared" si="0"/>
        <v>2.2349973333333333</v>
      </c>
      <c r="F23">
        <v>0.41499999999999998</v>
      </c>
      <c r="G23">
        <v>7.32</v>
      </c>
      <c r="H23" s="40">
        <f t="shared" si="6"/>
        <v>0.15964266666666665</v>
      </c>
      <c r="I23" s="54">
        <f t="shared" si="7"/>
        <v>0.39700000000000002</v>
      </c>
      <c r="J23" s="54">
        <f t="shared" si="7"/>
        <v>7.69</v>
      </c>
      <c r="K23" s="55">
        <f t="shared" si="8"/>
        <v>7.72482058475864</v>
      </c>
      <c r="L23" s="55">
        <f t="shared" si="1"/>
        <v>7.714513453325015</v>
      </c>
      <c r="M23" s="55">
        <f t="shared" si="9"/>
        <v>7.707995192171035</v>
      </c>
      <c r="N23" s="41">
        <f t="shared" si="10"/>
        <v>7.7082187038943442</v>
      </c>
      <c r="O23" s="30">
        <f t="shared" si="11"/>
        <v>-2.3689778211349113E-3</v>
      </c>
      <c r="P23" s="30">
        <f t="shared" si="12"/>
        <v>0.15727368884553175</v>
      </c>
      <c r="Q23" s="30">
        <f t="shared" si="2"/>
        <v>-2.8908642386254719E-9</v>
      </c>
      <c r="R23" s="30">
        <f t="shared" si="3"/>
        <v>-3.7202230348389972E-18</v>
      </c>
      <c r="S23" s="30">
        <f t="shared" si="13"/>
        <v>1.9588663588892536E-8</v>
      </c>
      <c r="T23" s="30">
        <f t="shared" si="14"/>
        <v>-2.2883284150807697E-3</v>
      </c>
      <c r="U23" s="30">
        <f t="shared" si="15"/>
        <v>0.15735433825158587</v>
      </c>
      <c r="V23" s="30">
        <f t="shared" si="4"/>
        <v>-2.8907603420642784E-9</v>
      </c>
      <c r="W23" s="30">
        <f t="shared" si="5"/>
        <v>-3.7202230348389972E-18</v>
      </c>
      <c r="X23" s="30">
        <f t="shared" si="16"/>
        <v>1.9578584783666362E-8</v>
      </c>
      <c r="Z23" s="31" t="s">
        <v>94</v>
      </c>
      <c r="AA23" s="43">
        <v>606.21090499999991</v>
      </c>
      <c r="AB23" s="31"/>
      <c r="AC23" s="29"/>
    </row>
    <row r="24" spans="1:34" x14ac:dyDescent="0.3">
      <c r="A24">
        <v>289</v>
      </c>
      <c r="B24">
        <v>0.39400000000000002</v>
      </c>
      <c r="C24">
        <v>7.7</v>
      </c>
      <c r="D24" s="39"/>
      <c r="E24" s="41">
        <f t="shared" si="0"/>
        <v>2.228002</v>
      </c>
      <c r="F24">
        <v>0.33500000000000002</v>
      </c>
      <c r="G24">
        <v>7.39</v>
      </c>
      <c r="H24" s="40">
        <f t="shared" si="6"/>
        <v>0.15914300000000001</v>
      </c>
      <c r="I24" s="54">
        <f t="shared" si="7"/>
        <v>0.39400000000000002</v>
      </c>
      <c r="J24" s="54">
        <f t="shared" si="7"/>
        <v>7.7</v>
      </c>
      <c r="K24" s="55">
        <f t="shared" si="8"/>
        <v>7.7279161284388893</v>
      </c>
      <c r="L24" s="55">
        <f t="shared" si="1"/>
        <v>7.7163322578576139</v>
      </c>
      <c r="M24" s="55">
        <f t="shared" si="9"/>
        <v>7.7097309020551243</v>
      </c>
      <c r="N24" s="41">
        <f t="shared" si="10"/>
        <v>7.7099575371326878</v>
      </c>
      <c r="O24" s="30">
        <f t="shared" si="11"/>
        <v>-2.3913686541956469E-3</v>
      </c>
      <c r="P24" s="30">
        <f t="shared" si="12"/>
        <v>0.15675163134580436</v>
      </c>
      <c r="Q24" s="30">
        <f t="shared" si="2"/>
        <v>-2.8690708236262045E-9</v>
      </c>
      <c r="R24" s="30">
        <f t="shared" si="3"/>
        <v>-3.6921105182029346E-18</v>
      </c>
      <c r="S24" s="30">
        <f t="shared" si="13"/>
        <v>1.9510531386351521E-8</v>
      </c>
      <c r="T24" s="30">
        <f t="shared" si="14"/>
        <v>-2.3098658543387095E-3</v>
      </c>
      <c r="U24" s="30">
        <f t="shared" si="15"/>
        <v>0.1568331341456613</v>
      </c>
      <c r="V24" s="30">
        <f t="shared" si="4"/>
        <v>-2.8689658276808268E-9</v>
      </c>
      <c r="W24" s="30">
        <f t="shared" si="5"/>
        <v>-3.6921105182029346E-18</v>
      </c>
      <c r="X24" s="30">
        <f t="shared" si="16"/>
        <v>1.95003525389657E-8</v>
      </c>
    </row>
    <row r="25" spans="1:34" x14ac:dyDescent="0.3">
      <c r="A25">
        <v>290</v>
      </c>
      <c r="B25">
        <v>0.38600000000000001</v>
      </c>
      <c r="C25">
        <v>7.73</v>
      </c>
      <c r="D25" s="39"/>
      <c r="E25" s="41">
        <f t="shared" si="0"/>
        <v>2.2210066666666668</v>
      </c>
      <c r="F25">
        <v>0.38800000000000001</v>
      </c>
      <c r="G25">
        <v>7.34</v>
      </c>
      <c r="H25" s="40">
        <f t="shared" si="6"/>
        <v>0.15864333333333333</v>
      </c>
      <c r="I25" s="54">
        <f t="shared" si="7"/>
        <v>0.38600000000000001</v>
      </c>
      <c r="J25" s="54">
        <f t="shared" si="7"/>
        <v>7.73</v>
      </c>
      <c r="K25" s="55">
        <f t="shared" si="8"/>
        <v>7.7362813057739759</v>
      </c>
      <c r="L25" s="55">
        <f t="shared" si="1"/>
        <v>7.7234263283443569</v>
      </c>
      <c r="M25" s="55">
        <f t="shared" si="9"/>
        <v>7.716560744572762</v>
      </c>
      <c r="N25" s="41">
        <f t="shared" si="10"/>
        <v>7.7167953721081162</v>
      </c>
      <c r="O25" s="30">
        <f t="shared" si="11"/>
        <v>-2.4782300664643415E-3</v>
      </c>
      <c r="P25" s="30">
        <f t="shared" si="12"/>
        <v>0.156165103266869</v>
      </c>
      <c r="Q25" s="30">
        <f t="shared" si="2"/>
        <v>-2.8109900295218321E-9</v>
      </c>
      <c r="R25" s="30">
        <f t="shared" si="3"/>
        <v>-3.6171438071734333E-18</v>
      </c>
      <c r="S25" s="30">
        <f t="shared" si="13"/>
        <v>1.92061030806908E-8</v>
      </c>
      <c r="T25" s="30">
        <f t="shared" si="14"/>
        <v>-2.3941780071043738E-3</v>
      </c>
      <c r="U25" s="30">
        <f t="shared" si="15"/>
        <v>0.15624915532622896</v>
      </c>
      <c r="V25" s="30">
        <f t="shared" si="4"/>
        <v>-2.8108817494940428E-9</v>
      </c>
      <c r="W25" s="30">
        <f t="shared" si="5"/>
        <v>-3.6171438071734333E-18</v>
      </c>
      <c r="X25" s="30">
        <f t="shared" si="16"/>
        <v>1.9195729788425465E-8</v>
      </c>
      <c r="AB25" s="31"/>
      <c r="AC25" s="29"/>
    </row>
    <row r="26" spans="1:34" x14ac:dyDescent="0.3">
      <c r="A26">
        <v>291</v>
      </c>
      <c r="B26">
        <v>0.38400000000000001</v>
      </c>
      <c r="C26">
        <v>7.73</v>
      </c>
      <c r="D26" s="39"/>
      <c r="E26" s="41">
        <f t="shared" si="0"/>
        <v>2.2140113333333336</v>
      </c>
      <c r="F26">
        <v>0.39500000000000002</v>
      </c>
      <c r="G26">
        <v>7.35</v>
      </c>
      <c r="H26" s="40">
        <f t="shared" si="6"/>
        <v>0.15814366666666668</v>
      </c>
      <c r="I26" s="54">
        <f t="shared" si="7"/>
        <v>0.38400000000000001</v>
      </c>
      <c r="J26" s="54">
        <f t="shared" si="7"/>
        <v>7.73</v>
      </c>
      <c r="K26" s="55">
        <f t="shared" si="8"/>
        <v>7.7383982262536932</v>
      </c>
      <c r="L26" s="55">
        <f t="shared" si="1"/>
        <v>7.724259203923479</v>
      </c>
      <c r="M26" s="55">
        <f t="shared" si="9"/>
        <v>7.7173432264180182</v>
      </c>
      <c r="N26" s="41">
        <f t="shared" si="10"/>
        <v>7.7175801192905551</v>
      </c>
      <c r="O26" s="30">
        <f t="shared" si="11"/>
        <v>-2.4883786589827085E-3</v>
      </c>
      <c r="P26" s="30">
        <f t="shared" si="12"/>
        <v>0.15565528800768397</v>
      </c>
      <c r="Q26" s="30">
        <f t="shared" si="2"/>
        <v>-2.7964549301216473E-9</v>
      </c>
      <c r="R26" s="30">
        <f t="shared" si="3"/>
        <v>-3.598402129416058E-18</v>
      </c>
      <c r="S26" s="30">
        <f t="shared" si="13"/>
        <v>1.917153000380381E-8</v>
      </c>
      <c r="T26" s="30">
        <f t="shared" si="14"/>
        <v>-2.4037930930856238E-3</v>
      </c>
      <c r="U26" s="30">
        <f t="shared" si="15"/>
        <v>0.15573987357358104</v>
      </c>
      <c r="V26" s="30">
        <f t="shared" si="4"/>
        <v>-2.7963459628043006E-9</v>
      </c>
      <c r="W26" s="30">
        <f t="shared" si="5"/>
        <v>-3.598402129416058E-18</v>
      </c>
      <c r="X26" s="30">
        <f t="shared" si="16"/>
        <v>1.9161075437641816E-8</v>
      </c>
    </row>
    <row r="27" spans="1:34" x14ac:dyDescent="0.3">
      <c r="A27">
        <v>292</v>
      </c>
      <c r="B27">
        <v>0.371</v>
      </c>
      <c r="C27">
        <v>7.75</v>
      </c>
      <c r="D27" s="39"/>
      <c r="E27" s="41">
        <f t="shared" si="0"/>
        <v>2.2070160000000003</v>
      </c>
      <c r="F27">
        <v>0.40699999999999997</v>
      </c>
      <c r="G27">
        <v>7.34</v>
      </c>
      <c r="H27" s="40">
        <f t="shared" si="6"/>
        <v>0.15764400000000003</v>
      </c>
      <c r="I27" s="54">
        <f t="shared" si="7"/>
        <v>0.371</v>
      </c>
      <c r="J27" s="54">
        <f t="shared" si="7"/>
        <v>7.75</v>
      </c>
      <c r="K27" s="55">
        <f t="shared" si="8"/>
        <v>7.7524177810726389</v>
      </c>
      <c r="L27" s="55">
        <f t="shared" si="1"/>
        <v>7.7370155820991915</v>
      </c>
      <c r="M27" s="55">
        <f t="shared" si="9"/>
        <v>7.7296424059216235</v>
      </c>
      <c r="N27" s="41">
        <f t="shared" si="10"/>
        <v>7.7298921883146576</v>
      </c>
      <c r="O27" s="30">
        <f t="shared" si="11"/>
        <v>-2.6425172924126605E-3</v>
      </c>
      <c r="P27" s="30">
        <f t="shared" si="12"/>
        <v>0.15500148270758737</v>
      </c>
      <c r="Q27" s="30">
        <f t="shared" si="2"/>
        <v>-2.7020903725674081E-9</v>
      </c>
      <c r="R27" s="30">
        <f t="shared" si="3"/>
        <v>-3.4765812239931179E-18</v>
      </c>
      <c r="S27" s="30">
        <f t="shared" si="13"/>
        <v>1.863620993464344E-8</v>
      </c>
      <c r="T27" s="30">
        <f t="shared" si="14"/>
        <v>-2.5537226400795662E-3</v>
      </c>
      <c r="U27" s="30">
        <f t="shared" si="15"/>
        <v>0.15509027735992048</v>
      </c>
      <c r="V27" s="30">
        <f t="shared" si="4"/>
        <v>-2.7019759828963474E-9</v>
      </c>
      <c r="W27" s="30">
        <f t="shared" si="5"/>
        <v>-3.4765812239931179E-18</v>
      </c>
      <c r="X27" s="30">
        <f t="shared" si="16"/>
        <v>1.8625494489443419E-8</v>
      </c>
    </row>
    <row r="28" spans="1:34" x14ac:dyDescent="0.3">
      <c r="A28">
        <v>293</v>
      </c>
      <c r="B28">
        <v>0.371</v>
      </c>
      <c r="C28">
        <v>7.76</v>
      </c>
      <c r="D28" s="39"/>
      <c r="E28" s="41">
        <f t="shared" si="0"/>
        <v>2.2000206666666666</v>
      </c>
      <c r="F28">
        <v>0.41299999999999998</v>
      </c>
      <c r="G28">
        <v>7.35</v>
      </c>
      <c r="H28" s="40">
        <f t="shared" si="6"/>
        <v>0.15714433333333333</v>
      </c>
      <c r="I28" s="54">
        <f t="shared" si="7"/>
        <v>0.371</v>
      </c>
      <c r="J28" s="54">
        <f t="shared" si="7"/>
        <v>7.76</v>
      </c>
      <c r="K28" s="55">
        <f t="shared" si="8"/>
        <v>7.7524177810726389</v>
      </c>
      <c r="L28" s="55">
        <f t="shared" si="1"/>
        <v>7.7357217368455782</v>
      </c>
      <c r="M28" s="55">
        <f t="shared" si="9"/>
        <v>7.7283689103669717</v>
      </c>
      <c r="N28" s="41">
        <f t="shared" si="10"/>
        <v>7.7286191771379151</v>
      </c>
      <c r="O28" s="30">
        <f t="shared" si="11"/>
        <v>-2.6269945912506978E-3</v>
      </c>
      <c r="P28" s="30">
        <f t="shared" si="12"/>
        <v>0.15451733874208262</v>
      </c>
      <c r="Q28" s="30">
        <f t="shared" si="2"/>
        <v>-2.7020703754545954E-9</v>
      </c>
      <c r="R28" s="30">
        <f t="shared" si="3"/>
        <v>-3.4765812239931179E-18</v>
      </c>
      <c r="S28" s="30">
        <f t="shared" si="13"/>
        <v>1.8690937687912466E-8</v>
      </c>
      <c r="T28" s="30">
        <f t="shared" si="14"/>
        <v>-2.538303495075746E-3</v>
      </c>
      <c r="U28" s="30">
        <f t="shared" si="15"/>
        <v>0.15460602983825758</v>
      </c>
      <c r="V28" s="30">
        <f t="shared" si="4"/>
        <v>-2.7019561191897085E-9</v>
      </c>
      <c r="W28" s="30">
        <f t="shared" si="5"/>
        <v>-3.4765812239931179E-18</v>
      </c>
      <c r="X28" s="30">
        <f t="shared" si="16"/>
        <v>1.8680169940953023E-8</v>
      </c>
    </row>
    <row r="29" spans="1:34" x14ac:dyDescent="0.3">
      <c r="A29">
        <v>294</v>
      </c>
      <c r="B29">
        <v>0.36499999999999999</v>
      </c>
      <c r="C29">
        <v>7.77</v>
      </c>
      <c r="D29" s="39"/>
      <c r="E29" s="41">
        <f t="shared" si="0"/>
        <v>2.1930253333333334</v>
      </c>
      <c r="F29">
        <v>0.41799999999999998</v>
      </c>
      <c r="G29">
        <v>7.36</v>
      </c>
      <c r="H29" s="40">
        <f t="shared" si="6"/>
        <v>0.15664466666666668</v>
      </c>
      <c r="I29" s="54">
        <f t="shared" si="7"/>
        <v>0.36499999999999999</v>
      </c>
      <c r="J29" s="54">
        <f t="shared" si="7"/>
        <v>7.77</v>
      </c>
      <c r="K29" s="55">
        <f t="shared" si="8"/>
        <v>7.7590455739797175</v>
      </c>
      <c r="L29" s="55">
        <f t="shared" si="1"/>
        <v>7.7410674589786526</v>
      </c>
      <c r="M29" s="55">
        <f t="shared" si="9"/>
        <v>7.7335090379025599</v>
      </c>
      <c r="N29" s="41">
        <f t="shared" si="10"/>
        <v>7.7337655838513877</v>
      </c>
      <c r="O29" s="30">
        <f t="shared" si="11"/>
        <v>-2.6909664456934348E-3</v>
      </c>
      <c r="P29" s="30">
        <f t="shared" si="12"/>
        <v>0.15395370022097324</v>
      </c>
      <c r="Q29" s="30">
        <f t="shared" si="2"/>
        <v>-2.658508267207562E-9</v>
      </c>
      <c r="R29" s="30">
        <f t="shared" si="3"/>
        <v>-3.4203561907209923E-18</v>
      </c>
      <c r="S29" s="30">
        <f t="shared" si="13"/>
        <v>1.8471023553127246E-8</v>
      </c>
      <c r="T29" s="30">
        <f t="shared" si="14"/>
        <v>-2.6003898836684056E-3</v>
      </c>
      <c r="U29" s="30">
        <f t="shared" si="15"/>
        <v>0.15404427678299829</v>
      </c>
      <c r="V29" s="30">
        <f t="shared" si="4"/>
        <v>-2.6583915819921396E-9</v>
      </c>
      <c r="W29" s="30">
        <f t="shared" si="5"/>
        <v>-3.4203561907209923E-18</v>
      </c>
      <c r="X29" s="30">
        <f t="shared" si="16"/>
        <v>1.8460115592915008E-8</v>
      </c>
      <c r="Z29" s="31"/>
      <c r="AA29" s="30"/>
      <c r="AB29" s="30"/>
      <c r="AC29" s="40"/>
    </row>
    <row r="30" spans="1:34" x14ac:dyDescent="0.3">
      <c r="A30">
        <v>295</v>
      </c>
      <c r="B30">
        <v>0.36599999999999999</v>
      </c>
      <c r="C30">
        <v>7.79</v>
      </c>
      <c r="D30" s="41">
        <v>2.1860300000000001</v>
      </c>
      <c r="E30" s="41">
        <f>D30</f>
        <v>2.1860300000000001</v>
      </c>
      <c r="F30">
        <v>0.41099999999999998</v>
      </c>
      <c r="G30">
        <v>7.33</v>
      </c>
      <c r="H30" s="40">
        <f t="shared" si="6"/>
        <v>0.15614500000000001</v>
      </c>
      <c r="I30" s="54">
        <f t="shared" si="7"/>
        <v>0.36599999999999999</v>
      </c>
      <c r="J30" s="54">
        <f t="shared" si="7"/>
        <v>7.79</v>
      </c>
      <c r="K30" s="55">
        <f t="shared" si="8"/>
        <v>7.7579338317765227</v>
      </c>
      <c r="L30" s="55">
        <f t="shared" si="1"/>
        <v>7.7386513948605673</v>
      </c>
      <c r="M30" s="55">
        <f t="shared" si="9"/>
        <v>7.7311509393894307</v>
      </c>
      <c r="N30" s="41">
        <f t="shared" si="10"/>
        <v>7.7314070508511916</v>
      </c>
      <c r="O30" s="30">
        <f t="shared" si="11"/>
        <v>-2.6621067271768448E-3</v>
      </c>
      <c r="P30" s="30">
        <f t="shared" si="12"/>
        <v>0.15348289327282316</v>
      </c>
      <c r="Q30" s="30">
        <f t="shared" si="2"/>
        <v>-2.6657451753480945E-9</v>
      </c>
      <c r="R30" s="30">
        <f t="shared" si="3"/>
        <v>-3.42972702959968E-18</v>
      </c>
      <c r="S30" s="30">
        <f t="shared" si="13"/>
        <v>1.8571588858798344E-8</v>
      </c>
      <c r="T30" s="30">
        <f t="shared" si="14"/>
        <v>-2.5719561253950965E-3</v>
      </c>
      <c r="U30" s="30">
        <f t="shared" si="15"/>
        <v>0.15357304387460491</v>
      </c>
      <c r="V30" s="30">
        <f t="shared" si="4"/>
        <v>-2.6656290388757642E-9</v>
      </c>
      <c r="W30" s="30">
        <f t="shared" si="5"/>
        <v>-3.42972702959968E-18</v>
      </c>
      <c r="X30" s="30">
        <f t="shared" si="16"/>
        <v>1.8560640079165619E-8</v>
      </c>
      <c r="AA30" s="30"/>
    </row>
    <row r="31" spans="1:34" x14ac:dyDescent="0.3">
      <c r="A31">
        <v>296</v>
      </c>
      <c r="B31">
        <v>0.34799999999999998</v>
      </c>
      <c r="C31">
        <v>7.8</v>
      </c>
      <c r="D31" s="39"/>
      <c r="E31" s="41">
        <f>$D$30+($D$55-$D$30)*(A31-$A$30)/($A$55-$A$30)</f>
        <v>2.1849288000000002</v>
      </c>
      <c r="F31">
        <v>0.41199999999999998</v>
      </c>
      <c r="G31">
        <v>7.34</v>
      </c>
      <c r="H31" s="40">
        <f t="shared" si="6"/>
        <v>0.15606634285714288</v>
      </c>
      <c r="I31" s="54">
        <f t="shared" si="7"/>
        <v>0.34799999999999998</v>
      </c>
      <c r="J31" s="54">
        <f t="shared" si="7"/>
        <v>7.8</v>
      </c>
      <c r="K31" s="55">
        <f t="shared" si="8"/>
        <v>7.7783982898457174</v>
      </c>
      <c r="L31" s="55">
        <f t="shared" si="1"/>
        <v>7.7589655890446636</v>
      </c>
      <c r="M31" s="55">
        <f t="shared" si="9"/>
        <v>7.7507754162701135</v>
      </c>
      <c r="N31" s="41">
        <f t="shared" si="10"/>
        <v>7.7510487610369845</v>
      </c>
      <c r="O31" s="30">
        <f t="shared" si="11"/>
        <v>-2.9020245547272737E-3</v>
      </c>
      <c r="P31" s="30">
        <f t="shared" si="12"/>
        <v>0.15316431830241561</v>
      </c>
      <c r="Q31" s="30">
        <f t="shared" si="2"/>
        <v>-2.5351206895023588E-9</v>
      </c>
      <c r="R31" s="30">
        <f t="shared" si="3"/>
        <v>-3.2610519297833019E-18</v>
      </c>
      <c r="S31" s="30">
        <f t="shared" si="13"/>
        <v>1.7751071926052102E-8</v>
      </c>
      <c r="T31" s="30">
        <f t="shared" si="14"/>
        <v>-2.8060427682059302E-3</v>
      </c>
      <c r="U31" s="30">
        <f t="shared" si="15"/>
        <v>0.15326030008893696</v>
      </c>
      <c r="V31" s="30">
        <f t="shared" si="4"/>
        <v>-2.5349970410089019E-9</v>
      </c>
      <c r="W31" s="30">
        <f t="shared" si="5"/>
        <v>-3.2610519297833019E-18</v>
      </c>
      <c r="X31" s="30">
        <f t="shared" si="16"/>
        <v>1.7739902923991992E-8</v>
      </c>
    </row>
    <row r="32" spans="1:34" x14ac:dyDescent="0.3">
      <c r="A32">
        <v>297</v>
      </c>
      <c r="B32">
        <v>0.34599999999999997</v>
      </c>
      <c r="C32">
        <v>7.78</v>
      </c>
      <c r="D32" s="39"/>
      <c r="E32" s="41">
        <f t="shared" ref="E32:E75" si="21">$D$30+($D$55-$D$30)*(A32-$A$30)/($A$55-$A$30)</f>
        <v>2.1838276000000003</v>
      </c>
      <c r="F32">
        <v>0.41199999999999998</v>
      </c>
      <c r="G32">
        <v>7.34</v>
      </c>
      <c r="H32" s="40">
        <f t="shared" si="6"/>
        <v>0.15598768571428573</v>
      </c>
      <c r="I32" s="54">
        <f t="shared" si="7"/>
        <v>0.34599999999999997</v>
      </c>
      <c r="J32" s="54">
        <f t="shared" si="7"/>
        <v>7.78</v>
      </c>
      <c r="K32" s="55">
        <f t="shared" si="8"/>
        <v>7.7807333864300059</v>
      </c>
      <c r="L32" s="55">
        <f t="shared" si="1"/>
        <v>7.7611023184435632</v>
      </c>
      <c r="M32" s="55">
        <f t="shared" si="9"/>
        <v>7.75283671355034</v>
      </c>
      <c r="N32" s="41">
        <f t="shared" si="10"/>
        <v>7.7531120288254485</v>
      </c>
      <c r="O32" s="30">
        <f t="shared" si="11"/>
        <v>-2.9268989918776324E-3</v>
      </c>
      <c r="P32" s="30">
        <f t="shared" si="12"/>
        <v>0.15306078672240811</v>
      </c>
      <c r="Q32" s="30">
        <f t="shared" si="2"/>
        <v>-2.5206045606649194E-9</v>
      </c>
      <c r="R32" s="30">
        <f t="shared" si="3"/>
        <v>-3.2423102520259266E-18</v>
      </c>
      <c r="S32" s="30">
        <f t="shared" si="13"/>
        <v>1.7667019420953436E-8</v>
      </c>
      <c r="T32" s="30">
        <f t="shared" si="14"/>
        <v>-2.8302945194927025E-3</v>
      </c>
      <c r="U32" s="30">
        <f t="shared" si="15"/>
        <v>0.15315739119479302</v>
      </c>
      <c r="V32" s="30">
        <f t="shared" si="4"/>
        <v>-2.5204801099966779E-9</v>
      </c>
      <c r="W32" s="30">
        <f t="shared" si="5"/>
        <v>-3.2423102520259266E-18</v>
      </c>
      <c r="X32" s="30">
        <f t="shared" si="16"/>
        <v>1.7655823195567085E-8</v>
      </c>
    </row>
    <row r="33" spans="1:24" x14ac:dyDescent="0.3">
      <c r="A33">
        <v>298</v>
      </c>
      <c r="B33">
        <v>0.33500000000000002</v>
      </c>
      <c r="C33">
        <v>7.79</v>
      </c>
      <c r="D33" s="39"/>
      <c r="E33" s="41">
        <f t="shared" si="21"/>
        <v>2.1827264</v>
      </c>
      <c r="F33">
        <v>0.41</v>
      </c>
      <c r="G33">
        <v>7.33</v>
      </c>
      <c r="H33" s="40">
        <f t="shared" si="6"/>
        <v>0.15590902857142858</v>
      </c>
      <c r="I33" s="54">
        <f t="shared" si="7"/>
        <v>0.33500000000000002</v>
      </c>
      <c r="J33" s="54">
        <f t="shared" si="7"/>
        <v>7.79</v>
      </c>
      <c r="K33" s="55">
        <f t="shared" si="8"/>
        <v>7.7938080998642087</v>
      </c>
      <c r="L33" s="55">
        <f t="shared" si="1"/>
        <v>7.7740092289666292</v>
      </c>
      <c r="M33" s="55">
        <f t="shared" si="9"/>
        <v>7.7653124589225122</v>
      </c>
      <c r="N33" s="41">
        <f t="shared" si="10"/>
        <v>7.76559789069724</v>
      </c>
      <c r="O33" s="30">
        <f t="shared" si="11"/>
        <v>-3.0756894327686512E-3</v>
      </c>
      <c r="P33" s="30">
        <f t="shared" si="12"/>
        <v>0.15283333913865993</v>
      </c>
      <c r="Q33" s="30">
        <f t="shared" si="2"/>
        <v>-2.4407812866239869E-9</v>
      </c>
      <c r="R33" s="30">
        <f t="shared" si="3"/>
        <v>-3.139231024360363E-18</v>
      </c>
      <c r="S33" s="30">
        <f t="shared" si="13"/>
        <v>1.7166728597054754E-8</v>
      </c>
      <c r="T33" s="30">
        <f t="shared" si="14"/>
        <v>-2.97570938683749E-3</v>
      </c>
      <c r="U33" s="30">
        <f t="shared" si="15"/>
        <v>0.15293331918459108</v>
      </c>
      <c r="V33" s="30">
        <f t="shared" si="4"/>
        <v>-2.4406524873746379E-9</v>
      </c>
      <c r="W33" s="30">
        <f t="shared" si="5"/>
        <v>-3.139231024360363E-18</v>
      </c>
      <c r="X33" s="30">
        <f t="shared" si="16"/>
        <v>1.715544979851191E-8</v>
      </c>
    </row>
    <row r="34" spans="1:24" x14ac:dyDescent="0.3">
      <c r="A34">
        <v>299</v>
      </c>
      <c r="B34">
        <v>0.33800000000000002</v>
      </c>
      <c r="C34">
        <v>7.79</v>
      </c>
      <c r="D34" s="39"/>
      <c r="E34" s="41">
        <f t="shared" si="21"/>
        <v>2.1816252</v>
      </c>
      <c r="F34">
        <v>0.38400000000000001</v>
      </c>
      <c r="G34">
        <v>7.28</v>
      </c>
      <c r="H34" s="40">
        <f t="shared" si="6"/>
        <v>0.15583037142857142</v>
      </c>
      <c r="I34" s="54">
        <f t="shared" si="7"/>
        <v>0.33800000000000002</v>
      </c>
      <c r="J34" s="54">
        <f t="shared" si="7"/>
        <v>7.79</v>
      </c>
      <c r="K34" s="55">
        <f t="shared" si="8"/>
        <v>7.7902026599344403</v>
      </c>
      <c r="L34" s="55">
        <f t="shared" si="1"/>
        <v>7.77018876666747</v>
      </c>
      <c r="M34" s="55">
        <f t="shared" si="9"/>
        <v>7.7616133396200411</v>
      </c>
      <c r="N34" s="41">
        <f t="shared" si="10"/>
        <v>7.7618962195777739</v>
      </c>
      <c r="O34" s="30">
        <f t="shared" si="11"/>
        <v>-3.031909004435179E-3</v>
      </c>
      <c r="P34" s="30">
        <f t="shared" si="12"/>
        <v>0.15279846242413625</v>
      </c>
      <c r="Q34" s="30">
        <f t="shared" si="2"/>
        <v>-2.4625471464867338E-9</v>
      </c>
      <c r="R34" s="30">
        <f t="shared" si="3"/>
        <v>-3.167343540996426E-18</v>
      </c>
      <c r="S34" s="30">
        <f t="shared" si="13"/>
        <v>1.7313571323825352E-8</v>
      </c>
      <c r="T34" s="30">
        <f t="shared" si="14"/>
        <v>-2.9328377783368787E-3</v>
      </c>
      <c r="U34" s="30">
        <f t="shared" si="15"/>
        <v>0.15289753365023454</v>
      </c>
      <c r="V34" s="30">
        <f t="shared" si="4"/>
        <v>-2.4624195180241267E-9</v>
      </c>
      <c r="W34" s="30">
        <f t="shared" si="5"/>
        <v>-3.167343540996426E-18</v>
      </c>
      <c r="X34" s="30">
        <f t="shared" si="16"/>
        <v>1.7302297711528369E-8</v>
      </c>
    </row>
    <row r="35" spans="1:24" x14ac:dyDescent="0.3">
      <c r="A35">
        <v>300</v>
      </c>
      <c r="B35">
        <v>0.32200000000000001</v>
      </c>
      <c r="C35">
        <v>7.82</v>
      </c>
      <c r="D35" s="39"/>
      <c r="E35" s="41">
        <f t="shared" si="21"/>
        <v>2.1805240000000001</v>
      </c>
      <c r="F35">
        <v>0.45</v>
      </c>
      <c r="G35">
        <v>7.34</v>
      </c>
      <c r="H35" s="40">
        <f t="shared" si="6"/>
        <v>0.1557517142857143</v>
      </c>
      <c r="I35" s="54">
        <f t="shared" si="7"/>
        <v>0.32200000000000001</v>
      </c>
      <c r="J35" s="54">
        <f t="shared" si="7"/>
        <v>7.82</v>
      </c>
      <c r="K35" s="55">
        <f t="shared" si="8"/>
        <v>7.8097908982344633</v>
      </c>
      <c r="L35" s="55">
        <f t="shared" si="1"/>
        <v>7.7896300835340018</v>
      </c>
      <c r="M35" s="55">
        <f t="shared" si="9"/>
        <v>7.7804157564423191</v>
      </c>
      <c r="N35" s="41">
        <f t="shared" si="10"/>
        <v>7.7807128253774289</v>
      </c>
      <c r="O35" s="30">
        <f t="shared" si="11"/>
        <v>-3.2524055583080789E-3</v>
      </c>
      <c r="P35" s="30">
        <f t="shared" si="12"/>
        <v>0.15249930872740622</v>
      </c>
      <c r="Q35" s="30">
        <f t="shared" si="2"/>
        <v>-2.3464458145138361E-9</v>
      </c>
      <c r="R35" s="30">
        <f t="shared" si="3"/>
        <v>-3.017410118937423E-18</v>
      </c>
      <c r="S35" s="30">
        <f t="shared" si="13"/>
        <v>1.6579989209062823E-8</v>
      </c>
      <c r="T35" s="30">
        <f t="shared" si="14"/>
        <v>-3.1486106324492757E-3</v>
      </c>
      <c r="U35" s="30">
        <f t="shared" si="15"/>
        <v>0.15260310365326502</v>
      </c>
      <c r="V35" s="30">
        <f t="shared" si="4"/>
        <v>-2.3463121007471308E-9</v>
      </c>
      <c r="W35" s="30">
        <f t="shared" si="5"/>
        <v>-3.017410118937423E-18</v>
      </c>
      <c r="X35" s="30">
        <f t="shared" si="16"/>
        <v>1.6568651934987997E-8</v>
      </c>
    </row>
    <row r="36" spans="1:24" x14ac:dyDescent="0.3">
      <c r="A36">
        <v>301</v>
      </c>
      <c r="B36">
        <v>0.313</v>
      </c>
      <c r="C36">
        <v>7.8</v>
      </c>
      <c r="D36" s="39"/>
      <c r="E36" s="41">
        <f t="shared" si="21"/>
        <v>2.1794228000000002</v>
      </c>
      <c r="F36">
        <v>0.42799999999999999</v>
      </c>
      <c r="G36">
        <v>7.33</v>
      </c>
      <c r="H36" s="40">
        <f t="shared" si="6"/>
        <v>0.15567305714285715</v>
      </c>
      <c r="I36" s="54">
        <f t="shared" si="7"/>
        <v>0.313</v>
      </c>
      <c r="J36" s="54">
        <f t="shared" si="7"/>
        <v>7.8</v>
      </c>
      <c r="K36" s="55">
        <f t="shared" si="8"/>
        <v>7.8212148574042688</v>
      </c>
      <c r="L36" s="55">
        <f t="shared" si="1"/>
        <v>7.8008846834371592</v>
      </c>
      <c r="M36" s="55">
        <f t="shared" si="9"/>
        <v>7.7913047864565002</v>
      </c>
      <c r="N36" s="41">
        <f t="shared" si="10"/>
        <v>7.7916095468990534</v>
      </c>
      <c r="O36" s="30">
        <f t="shared" si="11"/>
        <v>-3.3774462510825932E-3</v>
      </c>
      <c r="P36" s="30">
        <f t="shared" si="12"/>
        <v>0.15229561089177454</v>
      </c>
      <c r="Q36" s="30">
        <f t="shared" si="2"/>
        <v>-2.2811401181904865E-9</v>
      </c>
      <c r="R36" s="30">
        <f t="shared" si="3"/>
        <v>-2.9330725690292344E-18</v>
      </c>
      <c r="S36" s="30">
        <f t="shared" si="13"/>
        <v>1.6169448727034539E-8</v>
      </c>
      <c r="T36" s="30">
        <f t="shared" si="14"/>
        <v>-3.2711327562262552E-3</v>
      </c>
      <c r="U36" s="30">
        <f t="shared" si="15"/>
        <v>0.15240192438663089</v>
      </c>
      <c r="V36" s="30">
        <f t="shared" si="4"/>
        <v>-2.2810031598783986E-9</v>
      </c>
      <c r="W36" s="30">
        <f t="shared" si="5"/>
        <v>-2.9330725690292344E-18</v>
      </c>
      <c r="X36" s="30">
        <f t="shared" si="16"/>
        <v>1.615810600925394E-8</v>
      </c>
    </row>
    <row r="37" spans="1:24" x14ac:dyDescent="0.3">
      <c r="A37">
        <v>302</v>
      </c>
      <c r="B37">
        <v>0.311</v>
      </c>
      <c r="C37">
        <v>7.79</v>
      </c>
      <c r="D37" s="39"/>
      <c r="E37" s="41">
        <f t="shared" si="21"/>
        <v>2.1783216000000003</v>
      </c>
      <c r="F37">
        <v>0.371</v>
      </c>
      <c r="G37">
        <v>7.32</v>
      </c>
      <c r="H37" s="40">
        <f t="shared" si="6"/>
        <v>0.15559440000000002</v>
      </c>
      <c r="I37" s="54">
        <f t="shared" si="7"/>
        <v>0.311</v>
      </c>
      <c r="J37" s="54">
        <f t="shared" si="7"/>
        <v>7.79</v>
      </c>
      <c r="K37" s="55">
        <f t="shared" si="8"/>
        <v>7.82379532153029</v>
      </c>
      <c r="L37" s="55">
        <f t="shared" si="1"/>
        <v>7.8032691020165128</v>
      </c>
      <c r="M37" s="55">
        <f t="shared" si="9"/>
        <v>7.7936084419396803</v>
      </c>
      <c r="N37" s="41">
        <f t="shared" si="10"/>
        <v>7.7939150210693899</v>
      </c>
      <c r="O37" s="30">
        <f t="shared" si="11"/>
        <v>-3.403692520190502E-3</v>
      </c>
      <c r="P37" s="30">
        <f t="shared" si="12"/>
        <v>0.15219070747980951</v>
      </c>
      <c r="Q37" s="30">
        <f t="shared" si="2"/>
        <v>-2.2666257566149513E-9</v>
      </c>
      <c r="R37" s="30">
        <f t="shared" si="3"/>
        <v>-2.914330891271859E-18</v>
      </c>
      <c r="S37" s="30">
        <f t="shared" si="13"/>
        <v>1.6083907177389217E-8</v>
      </c>
      <c r="T37" s="30">
        <f t="shared" si="14"/>
        <v>-3.2968240556162146E-3</v>
      </c>
      <c r="U37" s="30">
        <f t="shared" si="15"/>
        <v>0.15229757594438381</v>
      </c>
      <c r="V37" s="30">
        <f t="shared" si="4"/>
        <v>-2.2664880833633733E-9</v>
      </c>
      <c r="W37" s="30">
        <f t="shared" si="5"/>
        <v>-2.914330891271859E-18</v>
      </c>
      <c r="X37" s="30">
        <f t="shared" si="16"/>
        <v>1.6072557159311279E-8</v>
      </c>
    </row>
    <row r="38" spans="1:24" x14ac:dyDescent="0.3">
      <c r="A38">
        <v>303</v>
      </c>
      <c r="B38">
        <v>0.30599999999999999</v>
      </c>
      <c r="C38">
        <v>7.8</v>
      </c>
      <c r="D38" s="39"/>
      <c r="E38" s="41">
        <f t="shared" si="21"/>
        <v>2.1772203999999999</v>
      </c>
      <c r="F38">
        <v>0.36299999999999999</v>
      </c>
      <c r="G38">
        <v>7.32</v>
      </c>
      <c r="H38" s="40">
        <f t="shared" si="6"/>
        <v>0.15551574285714284</v>
      </c>
      <c r="I38" s="54">
        <f t="shared" si="7"/>
        <v>0.30599999999999999</v>
      </c>
      <c r="J38" s="54">
        <f t="shared" si="7"/>
        <v>7.8</v>
      </c>
      <c r="K38" s="55">
        <f t="shared" si="8"/>
        <v>7.8303151697206914</v>
      </c>
      <c r="L38" s="55">
        <f t="shared" si="1"/>
        <v>7.8096055582669761</v>
      </c>
      <c r="M38" s="55">
        <f t="shared" si="9"/>
        <v>7.7997393046812213</v>
      </c>
      <c r="N38" s="41">
        <f t="shared" si="10"/>
        <v>7.8000500982900833</v>
      </c>
      <c r="O38" s="30">
        <f t="shared" si="11"/>
        <v>-3.4730243773774231E-3</v>
      </c>
      <c r="P38" s="30">
        <f t="shared" si="12"/>
        <v>0.15204271847976542</v>
      </c>
      <c r="Q38" s="30">
        <f t="shared" si="2"/>
        <v>-2.2303446400490236E-9</v>
      </c>
      <c r="R38" s="30">
        <f t="shared" si="3"/>
        <v>-2.8674766968784207E-18</v>
      </c>
      <c r="S38" s="30">
        <f t="shared" si="13"/>
        <v>1.5858448468955549E-8</v>
      </c>
      <c r="T38" s="30">
        <f t="shared" si="14"/>
        <v>-3.3648081435606863E-3</v>
      </c>
      <c r="U38" s="30">
        <f t="shared" si="15"/>
        <v>0.15215093471358215</v>
      </c>
      <c r="V38" s="30">
        <f t="shared" si="4"/>
        <v>-2.2302052305343235E-9</v>
      </c>
      <c r="W38" s="30">
        <f t="shared" si="5"/>
        <v>-2.8674766968784207E-18</v>
      </c>
      <c r="X38" s="30">
        <f t="shared" si="16"/>
        <v>1.5847103767387176E-8</v>
      </c>
    </row>
    <row r="39" spans="1:24" x14ac:dyDescent="0.3">
      <c r="A39">
        <v>304</v>
      </c>
      <c r="B39">
        <v>0.28999999999999998</v>
      </c>
      <c r="C39">
        <v>7.81</v>
      </c>
      <c r="D39" s="39"/>
      <c r="E39" s="41">
        <f t="shared" si="21"/>
        <v>2.1761192</v>
      </c>
      <c r="F39">
        <v>0.371</v>
      </c>
      <c r="G39">
        <v>7.29</v>
      </c>
      <c r="H39" s="40">
        <f t="shared" si="6"/>
        <v>0.15543708571428572</v>
      </c>
      <c r="I39" s="54">
        <f t="shared" si="7"/>
        <v>0.28999999999999998</v>
      </c>
      <c r="J39" s="54">
        <f t="shared" si="7"/>
        <v>7.81</v>
      </c>
      <c r="K39" s="55">
        <f t="shared" si="8"/>
        <v>7.8518704698777038</v>
      </c>
      <c r="L39" s="55">
        <f t="shared" si="1"/>
        <v>7.8310277074116463</v>
      </c>
      <c r="M39" s="55">
        <f t="shared" si="9"/>
        <v>7.8204891107048899</v>
      </c>
      <c r="N39" s="41">
        <f t="shared" si="10"/>
        <v>7.8208123164686754</v>
      </c>
      <c r="O39" s="30">
        <f t="shared" si="11"/>
        <v>-3.7029494736518643E-3</v>
      </c>
      <c r="P39" s="30">
        <f t="shared" si="12"/>
        <v>0.15173413624063387</v>
      </c>
      <c r="Q39" s="30">
        <f t="shared" si="2"/>
        <v>-2.1142554543916482E-9</v>
      </c>
      <c r="R39" s="30">
        <f t="shared" si="3"/>
        <v>-2.717543274819418E-18</v>
      </c>
      <c r="S39" s="30">
        <f t="shared" si="13"/>
        <v>1.5118576064905066E-8</v>
      </c>
      <c r="T39" s="30">
        <f t="shared" si="14"/>
        <v>-3.590699505798196E-3</v>
      </c>
      <c r="U39" s="30">
        <f t="shared" si="15"/>
        <v>0.15184638620848753</v>
      </c>
      <c r="V39" s="30">
        <f t="shared" si="4"/>
        <v>-2.1141108484208834E-9</v>
      </c>
      <c r="W39" s="30">
        <f t="shared" si="5"/>
        <v>-2.717543274819418E-18</v>
      </c>
      <c r="X39" s="30">
        <f t="shared" si="16"/>
        <v>1.5107328873600622E-8</v>
      </c>
    </row>
    <row r="40" spans="1:24" x14ac:dyDescent="0.3">
      <c r="A40">
        <v>305</v>
      </c>
      <c r="B40">
        <v>0.27700000000000002</v>
      </c>
      <c r="C40">
        <v>7.86</v>
      </c>
      <c r="D40" s="39"/>
      <c r="E40" s="41">
        <f t="shared" si="21"/>
        <v>2.1750180000000001</v>
      </c>
      <c r="F40">
        <v>0.37</v>
      </c>
      <c r="G40">
        <v>7.33</v>
      </c>
      <c r="H40" s="40">
        <f t="shared" si="6"/>
        <v>0.15535842857142859</v>
      </c>
      <c r="I40" s="54">
        <f t="shared" si="7"/>
        <v>0.27700000000000002</v>
      </c>
      <c r="J40" s="54">
        <f t="shared" si="7"/>
        <v>7.86</v>
      </c>
      <c r="K40" s="55">
        <f t="shared" si="8"/>
        <v>7.8702189485722185</v>
      </c>
      <c r="L40" s="55">
        <f t="shared" si="1"/>
        <v>7.8492356251542068</v>
      </c>
      <c r="M40" s="55">
        <f t="shared" si="9"/>
        <v>7.8381379639790616</v>
      </c>
      <c r="N40" s="41">
        <f t="shared" si="10"/>
        <v>7.8384704929204654</v>
      </c>
      <c r="O40" s="30">
        <f t="shared" si="11"/>
        <v>-3.8929694400251765E-3</v>
      </c>
      <c r="P40" s="30">
        <f t="shared" si="12"/>
        <v>0.15146545913140341</v>
      </c>
      <c r="Q40" s="30">
        <f t="shared" si="2"/>
        <v>-2.0199371209484882E-9</v>
      </c>
      <c r="R40" s="30">
        <f t="shared" si="3"/>
        <v>-2.5957223693964795E-18</v>
      </c>
      <c r="S40" s="30">
        <f t="shared" si="13"/>
        <v>1.451650393033254E-8</v>
      </c>
      <c r="T40" s="30">
        <f t="shared" si="14"/>
        <v>-3.7777427165766719E-3</v>
      </c>
      <c r="U40" s="30">
        <f t="shared" si="15"/>
        <v>0.15158068585485193</v>
      </c>
      <c r="V40" s="30">
        <f t="shared" si="4"/>
        <v>-2.0197886801736629E-9</v>
      </c>
      <c r="W40" s="30">
        <f t="shared" si="5"/>
        <v>-2.5957223693964795E-18</v>
      </c>
      <c r="X40" s="30">
        <f t="shared" si="16"/>
        <v>1.4505393243143012E-8</v>
      </c>
    </row>
    <row r="41" spans="1:24" x14ac:dyDescent="0.3">
      <c r="A41">
        <v>306</v>
      </c>
      <c r="B41">
        <v>0.27900000000000003</v>
      </c>
      <c r="C41">
        <v>7.82</v>
      </c>
      <c r="D41" s="39"/>
      <c r="E41" s="41">
        <f t="shared" si="21"/>
        <v>2.1739168000000002</v>
      </c>
      <c r="F41">
        <v>0.36299999999999999</v>
      </c>
      <c r="G41">
        <v>7.33</v>
      </c>
      <c r="H41" s="40">
        <f t="shared" si="6"/>
        <v>0.15527977142857144</v>
      </c>
      <c r="I41" s="54">
        <f t="shared" si="7"/>
        <v>0.27900000000000003</v>
      </c>
      <c r="J41" s="54">
        <f t="shared" si="7"/>
        <v>7.82</v>
      </c>
      <c r="K41" s="55">
        <f t="shared" si="8"/>
        <v>7.8673444553970135</v>
      </c>
      <c r="L41" s="55">
        <f t="shared" si="1"/>
        <v>7.8461480554382543</v>
      </c>
      <c r="M41" s="55">
        <f t="shared" si="9"/>
        <v>7.8351377471215491</v>
      </c>
      <c r="N41" s="41">
        <f t="shared" si="10"/>
        <v>7.8354691768840707</v>
      </c>
      <c r="O41" s="30">
        <f t="shared" si="11"/>
        <v>-3.8610958547313323E-3</v>
      </c>
      <c r="P41" s="30">
        <f t="shared" si="12"/>
        <v>0.15141867557384012</v>
      </c>
      <c r="Q41" s="30">
        <f t="shared" si="2"/>
        <v>-2.0344442331364694E-9</v>
      </c>
      <c r="R41" s="30">
        <f t="shared" si="3"/>
        <v>-2.6144640471538545E-18</v>
      </c>
      <c r="S41" s="30">
        <f t="shared" si="13"/>
        <v>1.4617134827277676E-8</v>
      </c>
      <c r="T41" s="30">
        <f t="shared" si="14"/>
        <v>-3.7462755339842655E-3</v>
      </c>
      <c r="U41" s="30">
        <f t="shared" si="15"/>
        <v>0.15153349589458717</v>
      </c>
      <c r="V41" s="30">
        <f t="shared" si="4"/>
        <v>-2.0342963159097416E-9</v>
      </c>
      <c r="W41" s="30">
        <f t="shared" si="5"/>
        <v>-2.6144640471538545E-18</v>
      </c>
      <c r="X41" s="30">
        <f t="shared" si="16"/>
        <v>1.460598408590855E-8</v>
      </c>
    </row>
    <row r="42" spans="1:24" x14ac:dyDescent="0.3">
      <c r="A42">
        <v>307</v>
      </c>
      <c r="B42">
        <v>0.28199999999999997</v>
      </c>
      <c r="C42">
        <v>7.83</v>
      </c>
      <c r="D42" s="39"/>
      <c r="E42" s="41">
        <f t="shared" si="21"/>
        <v>2.1728156000000003</v>
      </c>
      <c r="F42">
        <v>0.39300000000000002</v>
      </c>
      <c r="G42">
        <v>7.29</v>
      </c>
      <c r="H42" s="40">
        <f t="shared" si="6"/>
        <v>0.15520111428571431</v>
      </c>
      <c r="I42" s="54">
        <f t="shared" si="7"/>
        <v>0.28199999999999997</v>
      </c>
      <c r="J42" s="54">
        <f t="shared" si="7"/>
        <v>7.83</v>
      </c>
      <c r="K42" s="55">
        <f t="shared" si="8"/>
        <v>7.8630685606777435</v>
      </c>
      <c r="L42" s="55">
        <f t="shared" si="1"/>
        <v>7.8416539119991091</v>
      </c>
      <c r="M42" s="55">
        <f t="shared" si="9"/>
        <v>7.830774105801444</v>
      </c>
      <c r="N42" s="41">
        <f t="shared" si="10"/>
        <v>7.8311037158211185</v>
      </c>
      <c r="O42" s="30">
        <f t="shared" si="11"/>
        <v>-3.814447742859957E-3</v>
      </c>
      <c r="P42" s="30">
        <f t="shared" si="12"/>
        <v>0.15138666654285435</v>
      </c>
      <c r="Q42" s="30">
        <f t="shared" si="2"/>
        <v>-2.0562063987071833E-9</v>
      </c>
      <c r="R42" s="30">
        <f t="shared" si="3"/>
        <v>-2.6425765637899171E-18</v>
      </c>
      <c r="S42" s="30">
        <f t="shared" si="13"/>
        <v>1.4764743078365317E-8</v>
      </c>
      <c r="T42" s="30">
        <f t="shared" si="14"/>
        <v>-3.7002678396635754E-3</v>
      </c>
      <c r="U42" s="30">
        <f t="shared" si="15"/>
        <v>0.15150084644605075</v>
      </c>
      <c r="V42" s="30">
        <f t="shared" si="4"/>
        <v>-2.0560593064980784E-9</v>
      </c>
      <c r="W42" s="30">
        <f t="shared" si="5"/>
        <v>-2.6425765637899171E-18</v>
      </c>
      <c r="X42" s="30">
        <f t="shared" si="16"/>
        <v>1.4753541552308374E-8</v>
      </c>
    </row>
    <row r="43" spans="1:24" x14ac:dyDescent="0.3">
      <c r="A43">
        <v>308</v>
      </c>
      <c r="B43">
        <v>0.26300000000000001</v>
      </c>
      <c r="C43">
        <v>7.86</v>
      </c>
      <c r="D43" s="39"/>
      <c r="E43" s="41">
        <f t="shared" si="21"/>
        <v>2.1717143999999999</v>
      </c>
      <c r="F43">
        <v>0.371</v>
      </c>
      <c r="G43">
        <v>7.3</v>
      </c>
      <c r="H43" s="40">
        <f t="shared" si="6"/>
        <v>0.15512245714285713</v>
      </c>
      <c r="I43" s="54">
        <f t="shared" si="7"/>
        <v>0.26300000000000001</v>
      </c>
      <c r="J43" s="54">
        <f t="shared" si="7"/>
        <v>7.86</v>
      </c>
      <c r="K43" s="55">
        <f t="shared" si="8"/>
        <v>7.890899603815102</v>
      </c>
      <c r="L43" s="55">
        <f t="shared" si="1"/>
        <v>7.8693821902702048</v>
      </c>
      <c r="M43" s="55">
        <f t="shared" si="9"/>
        <v>7.8576685420342134</v>
      </c>
      <c r="N43" s="41">
        <f t="shared" si="10"/>
        <v>7.8580107466645419</v>
      </c>
      <c r="O43" s="30">
        <f t="shared" si="11"/>
        <v>-4.0974655914859876E-3</v>
      </c>
      <c r="P43" s="30">
        <f t="shared" si="12"/>
        <v>0.15102499155137114</v>
      </c>
      <c r="Q43" s="30">
        <f t="shared" si="2"/>
        <v>-1.9183633497843038E-9</v>
      </c>
      <c r="R43" s="30">
        <f t="shared" si="3"/>
        <v>-2.4645306250948522E-18</v>
      </c>
      <c r="S43" s="30">
        <f t="shared" si="13"/>
        <v>1.3878146190134499E-8</v>
      </c>
      <c r="T43" s="30">
        <f t="shared" si="14"/>
        <v>-3.9793006237550865E-3</v>
      </c>
      <c r="U43" s="30">
        <f t="shared" si="15"/>
        <v>0.15114315651910204</v>
      </c>
      <c r="V43" s="30">
        <f t="shared" si="4"/>
        <v>-1.9182111238175983E-9</v>
      </c>
      <c r="W43" s="30">
        <f t="shared" si="5"/>
        <v>-2.4645306250948522E-18</v>
      </c>
      <c r="X43" s="30">
        <f t="shared" si="16"/>
        <v>1.3867215138715161E-8</v>
      </c>
    </row>
    <row r="44" spans="1:24" x14ac:dyDescent="0.3">
      <c r="A44">
        <v>309</v>
      </c>
      <c r="B44">
        <v>0.26600000000000001</v>
      </c>
      <c r="C44">
        <v>7.88</v>
      </c>
      <c r="D44" s="39"/>
      <c r="E44" s="41">
        <f t="shared" si="21"/>
        <v>2.1706132</v>
      </c>
      <c r="F44">
        <v>0.36399999999999999</v>
      </c>
      <c r="G44">
        <v>7.25</v>
      </c>
      <c r="H44" s="40">
        <f t="shared" si="6"/>
        <v>0.15504380000000001</v>
      </c>
      <c r="I44" s="54">
        <f t="shared" si="7"/>
        <v>0.26600000000000001</v>
      </c>
      <c r="J44" s="54">
        <f t="shared" si="7"/>
        <v>7.88</v>
      </c>
      <c r="K44" s="55">
        <f t="shared" si="8"/>
        <v>7.8863831385922731</v>
      </c>
      <c r="L44" s="55">
        <f t="shared" si="1"/>
        <v>7.8646462965078978</v>
      </c>
      <c r="M44" s="55">
        <f t="shared" si="9"/>
        <v>7.8530661022206338</v>
      </c>
      <c r="N44" s="41">
        <f t="shared" si="10"/>
        <v>7.8534067526076887</v>
      </c>
      <c r="O44" s="30">
        <f t="shared" si="11"/>
        <v>-4.0499357341851252E-3</v>
      </c>
      <c r="P44" s="30">
        <f t="shared" si="12"/>
        <v>0.15099386426581488</v>
      </c>
      <c r="Q44" s="30">
        <f t="shared" si="2"/>
        <v>-1.9401243794468637E-9</v>
      </c>
      <c r="R44" s="30">
        <f t="shared" si="3"/>
        <v>-2.4926431417309152E-18</v>
      </c>
      <c r="S44" s="30">
        <f t="shared" si="13"/>
        <v>1.4026002041647227E-8</v>
      </c>
      <c r="T44" s="30">
        <f t="shared" si="14"/>
        <v>-3.9323147622545062E-3</v>
      </c>
      <c r="U44" s="30">
        <f t="shared" si="15"/>
        <v>0.15111148523774551</v>
      </c>
      <c r="V44" s="30">
        <f t="shared" si="4"/>
        <v>-1.9399728542825046E-9</v>
      </c>
      <c r="W44" s="30">
        <f t="shared" si="5"/>
        <v>-2.4926431417309152E-18</v>
      </c>
      <c r="X44" s="30">
        <f t="shared" si="16"/>
        <v>1.4015004688808984E-8</v>
      </c>
    </row>
    <row r="45" spans="1:24" x14ac:dyDescent="0.3">
      <c r="A45">
        <v>310</v>
      </c>
      <c r="B45">
        <v>0.247</v>
      </c>
      <c r="C45">
        <v>7.86</v>
      </c>
      <c r="D45" s="39"/>
      <c r="E45" s="41">
        <f t="shared" si="21"/>
        <v>2.1695120000000001</v>
      </c>
      <c r="F45">
        <v>0.377</v>
      </c>
      <c r="G45">
        <v>7.29</v>
      </c>
      <c r="H45" s="40">
        <f t="shared" si="6"/>
        <v>0.15496514285714286</v>
      </c>
      <c r="I45" s="54">
        <f t="shared" si="7"/>
        <v>0.247</v>
      </c>
      <c r="J45" s="54">
        <f t="shared" si="7"/>
        <v>7.86</v>
      </c>
      <c r="K45" s="55">
        <f t="shared" si="8"/>
        <v>7.9158277695064987</v>
      </c>
      <c r="L45" s="55">
        <f t="shared" si="1"/>
        <v>7.894000686336982</v>
      </c>
      <c r="M45" s="55">
        <f t="shared" si="9"/>
        <v>7.8815631130012669</v>
      </c>
      <c r="N45" s="41">
        <f t="shared" si="10"/>
        <v>7.8819147901101836</v>
      </c>
      <c r="O45" s="30">
        <f t="shared" si="11"/>
        <v>-4.3392114466439978E-3</v>
      </c>
      <c r="P45" s="30">
        <f t="shared" si="12"/>
        <v>0.15062593141049885</v>
      </c>
      <c r="Q45" s="30">
        <f t="shared" si="2"/>
        <v>-1.8022893922142605E-9</v>
      </c>
      <c r="R45" s="30">
        <f t="shared" si="3"/>
        <v>-2.3145972030358495E-18</v>
      </c>
      <c r="S45" s="30">
        <f t="shared" si="13"/>
        <v>1.3135205962623817E-8</v>
      </c>
      <c r="T45" s="30">
        <f t="shared" si="14"/>
        <v>-4.2181924132108726E-3</v>
      </c>
      <c r="U45" s="30">
        <f t="shared" si="15"/>
        <v>0.15074695044393199</v>
      </c>
      <c r="V45" s="30">
        <f t="shared" si="4"/>
        <v>-1.8021334894986939E-9</v>
      </c>
      <c r="W45" s="30">
        <f t="shared" si="5"/>
        <v>-2.3145972030358495E-18</v>
      </c>
      <c r="X45" s="30">
        <f t="shared" si="16"/>
        <v>1.3124573818635765E-8</v>
      </c>
    </row>
    <row r="46" spans="1:24" x14ac:dyDescent="0.3">
      <c r="A46">
        <v>311</v>
      </c>
      <c r="B46">
        <v>0.247</v>
      </c>
      <c r="C46">
        <v>7.88</v>
      </c>
      <c r="D46" s="39"/>
      <c r="E46" s="41">
        <f t="shared" si="21"/>
        <v>2.1684108000000002</v>
      </c>
      <c r="F46">
        <v>0.374</v>
      </c>
      <c r="G46">
        <v>7.29</v>
      </c>
      <c r="H46" s="40">
        <f t="shared" si="6"/>
        <v>0.15488648571428573</v>
      </c>
      <c r="I46" s="54">
        <f t="shared" si="7"/>
        <v>0.247</v>
      </c>
      <c r="J46" s="54">
        <f t="shared" si="7"/>
        <v>7.88</v>
      </c>
      <c r="K46" s="55">
        <f t="shared" si="8"/>
        <v>7.9158277695064987</v>
      </c>
      <c r="L46" s="55">
        <f t="shared" si="1"/>
        <v>7.8937987038470858</v>
      </c>
      <c r="M46" s="55">
        <f t="shared" si="9"/>
        <v>7.8813604760672691</v>
      </c>
      <c r="N46" s="41">
        <f t="shared" si="10"/>
        <v>7.881712455570316</v>
      </c>
      <c r="O46" s="30">
        <f t="shared" si="11"/>
        <v>-4.3372642337408509E-3</v>
      </c>
      <c r="P46" s="30">
        <f t="shared" si="12"/>
        <v>0.15054922148054489</v>
      </c>
      <c r="Q46" s="30">
        <f t="shared" si="2"/>
        <v>-1.802286883718111E-9</v>
      </c>
      <c r="R46" s="30">
        <f t="shared" si="3"/>
        <v>-2.3145972030358495E-18</v>
      </c>
      <c r="S46" s="30">
        <f t="shared" si="13"/>
        <v>1.3141336132418139E-8</v>
      </c>
      <c r="T46" s="30">
        <f t="shared" si="14"/>
        <v>-4.2162019339742505E-3</v>
      </c>
      <c r="U46" s="30">
        <f t="shared" si="15"/>
        <v>0.15067028378031147</v>
      </c>
      <c r="V46" s="30">
        <f t="shared" si="4"/>
        <v>-1.8021309252647097E-9</v>
      </c>
      <c r="W46" s="30">
        <f t="shared" si="5"/>
        <v>-2.3145972030358495E-18</v>
      </c>
      <c r="X46" s="30">
        <f t="shared" si="16"/>
        <v>1.3130689883685622E-8</v>
      </c>
    </row>
    <row r="47" spans="1:24" x14ac:dyDescent="0.3">
      <c r="A47">
        <v>312</v>
      </c>
      <c r="B47">
        <v>0.23499999999999999</v>
      </c>
      <c r="C47">
        <v>7.9</v>
      </c>
      <c r="D47" s="39"/>
      <c r="E47" s="41">
        <f t="shared" si="21"/>
        <v>2.1673096000000003</v>
      </c>
      <c r="F47">
        <v>0.39200000000000002</v>
      </c>
      <c r="G47">
        <v>7.29</v>
      </c>
      <c r="H47" s="40">
        <f t="shared" si="6"/>
        <v>0.15480782857142858</v>
      </c>
      <c r="I47" s="54">
        <f t="shared" si="7"/>
        <v>0.23499999999999999</v>
      </c>
      <c r="J47" s="54">
        <f t="shared" si="7"/>
        <v>7.9</v>
      </c>
      <c r="K47" s="55">
        <f t="shared" si="8"/>
        <v>7.9355275340172406</v>
      </c>
      <c r="L47" s="55">
        <f t="shared" si="1"/>
        <v>7.9133760437078697</v>
      </c>
      <c r="M47" s="55">
        <f t="shared" si="9"/>
        <v>7.9003806064885449</v>
      </c>
      <c r="N47" s="41">
        <f t="shared" si="10"/>
        <v>7.9007385915618222</v>
      </c>
      <c r="O47" s="30">
        <f t="shared" si="11"/>
        <v>-4.5232371955422771E-3</v>
      </c>
      <c r="P47" s="30">
        <f t="shared" si="12"/>
        <v>0.15028459137588629</v>
      </c>
      <c r="Q47" s="30">
        <f t="shared" si="2"/>
        <v>-1.7152374233830982E-9</v>
      </c>
      <c r="R47" s="30">
        <f t="shared" si="3"/>
        <v>-2.2021471364915975E-18</v>
      </c>
      <c r="S47" s="30">
        <f t="shared" si="13"/>
        <v>1.257822599529967E-8</v>
      </c>
      <c r="T47" s="30">
        <f t="shared" si="14"/>
        <v>-4.4004105442652644E-3</v>
      </c>
      <c r="U47" s="30">
        <f t="shared" si="15"/>
        <v>0.15040741802716331</v>
      </c>
      <c r="V47" s="30">
        <f t="shared" si="4"/>
        <v>-1.7150791920046548E-9</v>
      </c>
      <c r="W47" s="30">
        <f t="shared" si="5"/>
        <v>-2.2021471364915975E-18</v>
      </c>
      <c r="X47" s="30">
        <f t="shared" si="16"/>
        <v>1.2567862147643417E-8</v>
      </c>
    </row>
    <row r="48" spans="1:24" x14ac:dyDescent="0.3">
      <c r="A48">
        <v>313</v>
      </c>
      <c r="B48">
        <v>0.22900000000000001</v>
      </c>
      <c r="C48">
        <v>7.96</v>
      </c>
      <c r="D48" s="39"/>
      <c r="E48" s="41">
        <f t="shared" si="21"/>
        <v>2.1662083999999999</v>
      </c>
      <c r="F48">
        <v>0.38800000000000001</v>
      </c>
      <c r="G48">
        <v>7.28</v>
      </c>
      <c r="H48" s="40">
        <f t="shared" si="6"/>
        <v>0.15472917142857143</v>
      </c>
      <c r="I48" s="54">
        <f t="shared" si="7"/>
        <v>0.22900000000000001</v>
      </c>
      <c r="J48" s="54">
        <f t="shared" si="7"/>
        <v>7.96</v>
      </c>
      <c r="K48" s="55">
        <f t="shared" si="8"/>
        <v>7.9457293691777036</v>
      </c>
      <c r="L48" s="55">
        <f t="shared" si="1"/>
        <v>7.9234189544198612</v>
      </c>
      <c r="M48" s="55">
        <f t="shared" si="9"/>
        <v>7.9101395497073188</v>
      </c>
      <c r="N48" s="41">
        <f t="shared" si="10"/>
        <v>7.9105003605648925</v>
      </c>
      <c r="O48" s="30">
        <f t="shared" si="11"/>
        <v>-4.6164845554056023E-3</v>
      </c>
      <c r="P48" s="30">
        <f t="shared" si="12"/>
        <v>0.15011268687316581</v>
      </c>
      <c r="Q48" s="30">
        <f t="shared" si="2"/>
        <v>-1.6717130292927989E-9</v>
      </c>
      <c r="R48" s="30">
        <f t="shared" si="3"/>
        <v>-2.1459221032194719E-18</v>
      </c>
      <c r="S48" s="30">
        <f t="shared" si="13"/>
        <v>1.2298735181120438E-8</v>
      </c>
      <c r="T48" s="30">
        <f t="shared" si="14"/>
        <v>-4.4928764465724004E-3</v>
      </c>
      <c r="U48" s="30">
        <f t="shared" si="15"/>
        <v>0.15023629498199903</v>
      </c>
      <c r="V48" s="30">
        <f t="shared" si="4"/>
        <v>-1.6715537912020088E-9</v>
      </c>
      <c r="W48" s="30">
        <f t="shared" si="5"/>
        <v>-2.1459221032194719E-18</v>
      </c>
      <c r="X48" s="30">
        <f t="shared" si="16"/>
        <v>1.2288521663464948E-8</v>
      </c>
    </row>
    <row r="49" spans="1:24" x14ac:dyDescent="0.3">
      <c r="A49">
        <v>314</v>
      </c>
      <c r="B49">
        <v>0.224</v>
      </c>
      <c r="C49">
        <v>7.97</v>
      </c>
      <c r="D49" s="39"/>
      <c r="E49" s="41">
        <f t="shared" si="21"/>
        <v>2.1651072</v>
      </c>
      <c r="F49">
        <v>0.378</v>
      </c>
      <c r="G49">
        <v>7.28</v>
      </c>
      <c r="H49" s="40">
        <f t="shared" si="6"/>
        <v>0.15465051428571427</v>
      </c>
      <c r="I49" s="54">
        <f t="shared" si="7"/>
        <v>0.224</v>
      </c>
      <c r="J49" s="54">
        <f t="shared" si="7"/>
        <v>7.97</v>
      </c>
      <c r="K49" s="55">
        <f t="shared" si="8"/>
        <v>7.9544214786058953</v>
      </c>
      <c r="L49" s="55">
        <f t="shared" si="1"/>
        <v>7.9319469427174853</v>
      </c>
      <c r="M49" s="55">
        <f t="shared" si="9"/>
        <v>7.9184279815161407</v>
      </c>
      <c r="N49" s="41">
        <f t="shared" si="10"/>
        <v>7.918791026202844</v>
      </c>
      <c r="O49" s="30">
        <f t="shared" si="11"/>
        <v>-4.6945279814358792E-3</v>
      </c>
      <c r="P49" s="30">
        <f t="shared" si="12"/>
        <v>0.14995598630427839</v>
      </c>
      <c r="Q49" s="30">
        <f t="shared" si="2"/>
        <v>-1.635443135401528E-9</v>
      </c>
      <c r="R49" s="30">
        <f t="shared" si="3"/>
        <v>-2.0990679088260336E-18</v>
      </c>
      <c r="S49" s="30">
        <f t="shared" si="13"/>
        <v>1.2066241645086771E-8</v>
      </c>
      <c r="T49" s="30">
        <f t="shared" si="14"/>
        <v>-4.570325603880117E-3</v>
      </c>
      <c r="U49" s="30">
        <f t="shared" si="15"/>
        <v>0.15008018868183415</v>
      </c>
      <c r="V49" s="30">
        <f t="shared" si="4"/>
        <v>-1.6352831317443227E-9</v>
      </c>
      <c r="W49" s="30">
        <f t="shared" si="5"/>
        <v>-2.0990679088260336E-18</v>
      </c>
      <c r="X49" s="30">
        <f t="shared" si="16"/>
        <v>1.2056159190313837E-8</v>
      </c>
    </row>
    <row r="50" spans="1:24" x14ac:dyDescent="0.3">
      <c r="A50">
        <v>315</v>
      </c>
      <c r="B50">
        <v>0.22600000000000001</v>
      </c>
      <c r="C50">
        <v>7.96</v>
      </c>
      <c r="D50" s="39"/>
      <c r="E50" s="41">
        <f t="shared" si="21"/>
        <v>2.1640060000000001</v>
      </c>
      <c r="F50">
        <v>0.36499999999999999</v>
      </c>
      <c r="G50">
        <v>7.24</v>
      </c>
      <c r="H50" s="40">
        <f t="shared" si="6"/>
        <v>0.15457185714285715</v>
      </c>
      <c r="I50" s="54">
        <f t="shared" si="7"/>
        <v>0.22600000000000001</v>
      </c>
      <c r="J50" s="54">
        <f t="shared" si="7"/>
        <v>7.96</v>
      </c>
      <c r="K50" s="55">
        <f t="shared" si="8"/>
        <v>7.9509233281389502</v>
      </c>
      <c r="L50" s="55">
        <f t="shared" si="1"/>
        <v>7.9282326668155862</v>
      </c>
      <c r="M50" s="55">
        <f t="shared" si="9"/>
        <v>7.9148078012117065</v>
      </c>
      <c r="N50" s="41">
        <f t="shared" si="10"/>
        <v>7.915170441740873</v>
      </c>
      <c r="O50" s="30">
        <f t="shared" si="11"/>
        <v>-4.6606650559925973E-3</v>
      </c>
      <c r="P50" s="30">
        <f t="shared" si="12"/>
        <v>0.14991119208686454</v>
      </c>
      <c r="Q50" s="30">
        <f t="shared" si="2"/>
        <v>-1.6499476848229536E-9</v>
      </c>
      <c r="R50" s="30">
        <f t="shared" si="3"/>
        <v>-2.1178095865834089E-18</v>
      </c>
      <c r="S50" s="30">
        <f t="shared" si="13"/>
        <v>1.2167243478196054E-8</v>
      </c>
      <c r="T50" s="30">
        <f t="shared" si="14"/>
        <v>-4.5366198261629622E-3</v>
      </c>
      <c r="U50" s="30">
        <f t="shared" si="15"/>
        <v>0.15003523731669419</v>
      </c>
      <c r="V50" s="30">
        <f t="shared" si="4"/>
        <v>-1.6497878836112359E-9</v>
      </c>
      <c r="W50" s="30">
        <f t="shared" si="5"/>
        <v>-2.1178095865834089E-18</v>
      </c>
      <c r="X50" s="30">
        <f t="shared" si="16"/>
        <v>1.2157087940568526E-8</v>
      </c>
    </row>
    <row r="51" spans="1:24" x14ac:dyDescent="0.3">
      <c r="A51">
        <v>316</v>
      </c>
      <c r="B51">
        <v>0.21099999999999999</v>
      </c>
      <c r="C51">
        <v>7.97</v>
      </c>
      <c r="D51" s="39"/>
      <c r="E51" s="41">
        <f t="shared" si="21"/>
        <v>2.1629048000000002</v>
      </c>
      <c r="F51">
        <v>0.377</v>
      </c>
      <c r="G51">
        <v>7.23</v>
      </c>
      <c r="H51" s="40">
        <f t="shared" si="6"/>
        <v>0.15449320000000002</v>
      </c>
      <c r="I51" s="54">
        <f t="shared" si="7"/>
        <v>0.21099999999999999</v>
      </c>
      <c r="J51" s="54">
        <f t="shared" si="7"/>
        <v>7.97</v>
      </c>
      <c r="K51" s="55">
        <f t="shared" si="8"/>
        <v>7.9778881434352877</v>
      </c>
      <c r="L51" s="55">
        <f t="shared" si="1"/>
        <v>7.9551158245647464</v>
      </c>
      <c r="M51" s="55">
        <f t="shared" si="9"/>
        <v>7.9409631219796024</v>
      </c>
      <c r="N51" s="41">
        <f t="shared" si="10"/>
        <v>7.9413309687639702</v>
      </c>
      <c r="O51" s="30">
        <f t="shared" si="11"/>
        <v>-4.9013283172225641E-3</v>
      </c>
      <c r="P51" s="30">
        <f t="shared" si="12"/>
        <v>0.14959187168277746</v>
      </c>
      <c r="Q51" s="30">
        <f t="shared" si="2"/>
        <v>-1.5411464192617417E-9</v>
      </c>
      <c r="R51" s="30">
        <f t="shared" si="3"/>
        <v>-1.9772470034030943E-18</v>
      </c>
      <c r="S51" s="30">
        <f t="shared" si="13"/>
        <v>1.1456102165549641E-8</v>
      </c>
      <c r="T51" s="30">
        <f t="shared" si="14"/>
        <v>-4.7759092112697205E-3</v>
      </c>
      <c r="U51" s="30">
        <f t="shared" si="15"/>
        <v>0.14971729078873031</v>
      </c>
      <c r="V51" s="30">
        <f t="shared" si="4"/>
        <v>-1.5409848481547241E-9</v>
      </c>
      <c r="W51" s="30">
        <f t="shared" si="5"/>
        <v>-1.9772470034030943E-18</v>
      </c>
      <c r="X51" s="30">
        <f t="shared" si="16"/>
        <v>1.1446402972126455E-8</v>
      </c>
    </row>
    <row r="52" spans="1:24" x14ac:dyDescent="0.3">
      <c r="A52">
        <v>317</v>
      </c>
      <c r="B52">
        <v>0.216</v>
      </c>
      <c r="C52">
        <v>7.96</v>
      </c>
      <c r="D52" s="39"/>
      <c r="E52" s="41">
        <f t="shared" si="21"/>
        <v>2.1618036000000003</v>
      </c>
      <c r="F52">
        <v>0.377</v>
      </c>
      <c r="G52">
        <v>7.22</v>
      </c>
      <c r="H52" s="40">
        <f t="shared" si="6"/>
        <v>0.15441454285714287</v>
      </c>
      <c r="I52" s="54">
        <f t="shared" si="7"/>
        <v>0.216</v>
      </c>
      <c r="J52" s="54">
        <f t="shared" si="7"/>
        <v>7.96</v>
      </c>
      <c r="K52" s="55">
        <f t="shared" si="8"/>
        <v>7.9687087254732747</v>
      </c>
      <c r="L52" s="55">
        <f t="shared" si="1"/>
        <v>7.9456944932198201</v>
      </c>
      <c r="M52" s="55">
        <f t="shared" si="9"/>
        <v>7.9317843226604863</v>
      </c>
      <c r="N52" s="41">
        <f t="shared" si="10"/>
        <v>7.9321510848523937</v>
      </c>
      <c r="O52" s="30">
        <f t="shared" si="11"/>
        <v>-4.8181529503237468E-3</v>
      </c>
      <c r="P52" s="30">
        <f t="shared" si="12"/>
        <v>0.14959638990681912</v>
      </c>
      <c r="Q52" s="30">
        <f t="shared" si="2"/>
        <v>-1.5774097019324893E-9</v>
      </c>
      <c r="R52" s="30">
        <f t="shared" si="3"/>
        <v>-2.0241011977965326E-18</v>
      </c>
      <c r="S52" s="30">
        <f t="shared" si="13"/>
        <v>1.1700803266980255E-8</v>
      </c>
      <c r="T52" s="30">
        <f t="shared" si="14"/>
        <v>-4.693049509514699E-3</v>
      </c>
      <c r="U52" s="30">
        <f t="shared" si="15"/>
        <v>0.14972149334762819</v>
      </c>
      <c r="V52" s="30">
        <f t="shared" si="4"/>
        <v>-1.5772485374809517E-9</v>
      </c>
      <c r="W52" s="30">
        <f t="shared" si="5"/>
        <v>-2.0241011977965326E-18</v>
      </c>
      <c r="X52" s="30">
        <f t="shared" si="16"/>
        <v>1.1690926096326024E-8</v>
      </c>
    </row>
    <row r="53" spans="1:24" x14ac:dyDescent="0.3">
      <c r="A53">
        <v>318</v>
      </c>
      <c r="B53">
        <v>0.20100000000000001</v>
      </c>
      <c r="C53">
        <v>7.98</v>
      </c>
      <c r="D53" s="39"/>
      <c r="E53" s="41">
        <f t="shared" si="21"/>
        <v>2.1607023999999999</v>
      </c>
      <c r="F53">
        <v>0.38</v>
      </c>
      <c r="G53">
        <v>7.24</v>
      </c>
      <c r="H53" s="40">
        <f t="shared" si="6"/>
        <v>0.15433588571428572</v>
      </c>
      <c r="I53" s="54">
        <f t="shared" si="7"/>
        <v>0.20100000000000001</v>
      </c>
      <c r="J53" s="54">
        <f t="shared" si="7"/>
        <v>7.98</v>
      </c>
      <c r="K53" s="55">
        <f t="shared" si="8"/>
        <v>7.9968639862699726</v>
      </c>
      <c r="L53" s="55">
        <f t="shared" si="1"/>
        <v>7.9737793759928888</v>
      </c>
      <c r="M53" s="55">
        <f t="shared" si="9"/>
        <v>7.9591259247284913</v>
      </c>
      <c r="N53" s="41">
        <f t="shared" si="10"/>
        <v>7.9594967848110789</v>
      </c>
      <c r="O53" s="30">
        <f t="shared" si="11"/>
        <v>-5.0624233915938718E-3</v>
      </c>
      <c r="P53" s="30">
        <f t="shared" si="12"/>
        <v>0.14927346232269184</v>
      </c>
      <c r="Q53" s="30">
        <f t="shared" si="2"/>
        <v>-1.468613083319347E-9</v>
      </c>
      <c r="R53" s="30">
        <f t="shared" si="3"/>
        <v>-1.8835386146162176E-18</v>
      </c>
      <c r="S53" s="30">
        <f t="shared" si="13"/>
        <v>1.0986872262423979E-8</v>
      </c>
      <c r="T53" s="30">
        <f t="shared" si="14"/>
        <v>-4.9363521436580262E-3</v>
      </c>
      <c r="U53" s="30">
        <f t="shared" si="15"/>
        <v>0.14939953357062769</v>
      </c>
      <c r="V53" s="30">
        <f t="shared" si="4"/>
        <v>-1.4684506720907121E-9</v>
      </c>
      <c r="W53" s="30">
        <f t="shared" si="5"/>
        <v>-1.8835386146162176E-18</v>
      </c>
      <c r="X53" s="30">
        <f t="shared" si="16"/>
        <v>1.0977494171527016E-8</v>
      </c>
    </row>
    <row r="54" spans="1:24" x14ac:dyDescent="0.3">
      <c r="A54">
        <v>319</v>
      </c>
      <c r="B54">
        <v>0.191</v>
      </c>
      <c r="C54">
        <v>7.97</v>
      </c>
      <c r="D54" s="39"/>
      <c r="E54" s="41">
        <f t="shared" si="21"/>
        <v>2.1596012</v>
      </c>
      <c r="F54">
        <v>0.36599999999999999</v>
      </c>
      <c r="G54">
        <v>7.23</v>
      </c>
      <c r="H54" s="40">
        <f t="shared" si="6"/>
        <v>0.15425722857142857</v>
      </c>
      <c r="I54" s="54">
        <f t="shared" si="7"/>
        <v>0.191</v>
      </c>
      <c r="J54" s="54">
        <f t="shared" si="7"/>
        <v>7.97</v>
      </c>
      <c r="K54" s="55">
        <f t="shared" si="8"/>
        <v>8.0167279843613031</v>
      </c>
      <c r="L54" s="55">
        <f t="shared" si="1"/>
        <v>7.9935395333113588</v>
      </c>
      <c r="M54" s="55">
        <f t="shared" si="9"/>
        <v>7.9783765384207275</v>
      </c>
      <c r="N54" s="41">
        <f t="shared" si="10"/>
        <v>7.9787492372181514</v>
      </c>
      <c r="O54" s="30">
        <f t="shared" si="11"/>
        <v>-5.2277283129536847E-3</v>
      </c>
      <c r="P54" s="30">
        <f t="shared" si="12"/>
        <v>0.14902950025847489</v>
      </c>
      <c r="Q54" s="30">
        <f t="shared" si="2"/>
        <v>-1.3960851707104477E-9</v>
      </c>
      <c r="R54" s="30">
        <f t="shared" si="3"/>
        <v>-1.7898302258293409E-18</v>
      </c>
      <c r="S54" s="30">
        <f t="shared" si="13"/>
        <v>1.0510502057838886E-8</v>
      </c>
      <c r="T54" s="30">
        <f t="shared" si="14"/>
        <v>-5.1013607009081493E-3</v>
      </c>
      <c r="U54" s="30">
        <f t="shared" si="15"/>
        <v>0.14915586787052043</v>
      </c>
      <c r="V54" s="30">
        <f t="shared" si="4"/>
        <v>-1.3959223776908814E-9</v>
      </c>
      <c r="W54" s="30">
        <f t="shared" si="5"/>
        <v>-1.7898302258293409E-18</v>
      </c>
      <c r="X54" s="30">
        <f t="shared" si="16"/>
        <v>1.050148612214102E-8</v>
      </c>
    </row>
    <row r="55" spans="1:24" x14ac:dyDescent="0.3">
      <c r="A55">
        <v>320</v>
      </c>
      <c r="B55">
        <v>0.19900000000000001</v>
      </c>
      <c r="C55">
        <v>7.97</v>
      </c>
      <c r="D55" s="41">
        <v>2.1585000000000001</v>
      </c>
      <c r="E55" s="41">
        <f>D55</f>
        <v>2.1585000000000001</v>
      </c>
      <c r="F55">
        <v>0.36299999999999999</v>
      </c>
      <c r="G55">
        <v>7.23</v>
      </c>
      <c r="H55" s="40">
        <f t="shared" si="6"/>
        <v>0.15417857142857144</v>
      </c>
      <c r="I55" s="54">
        <f t="shared" si="7"/>
        <v>0.19900000000000001</v>
      </c>
      <c r="J55" s="54">
        <f t="shared" si="7"/>
        <v>7.97</v>
      </c>
      <c r="K55" s="55">
        <f t="shared" si="8"/>
        <v>8.0007630670267922</v>
      </c>
      <c r="L55" s="55">
        <f t="shared" si="1"/>
        <v>7.9772975524748801</v>
      </c>
      <c r="M55" s="55">
        <f t="shared" si="9"/>
        <v>7.9625385166444058</v>
      </c>
      <c r="N55" s="41">
        <f t="shared" si="10"/>
        <v>7.9629104834850049</v>
      </c>
      <c r="O55" s="30">
        <f t="shared" si="11"/>
        <v>-5.0922480718091053E-3</v>
      </c>
      <c r="P55" s="30">
        <f t="shared" si="12"/>
        <v>0.14908632335676233</v>
      </c>
      <c r="Q55" s="30">
        <f t="shared" si="2"/>
        <v>-1.4541033316303169E-9</v>
      </c>
      <c r="R55" s="30">
        <f t="shared" si="3"/>
        <v>-1.8647969368588423E-18</v>
      </c>
      <c r="S55" s="30">
        <f t="shared" si="13"/>
        <v>1.0900878105523572E-8</v>
      </c>
      <c r="T55" s="30">
        <f t="shared" si="14"/>
        <v>-4.9659799142148043E-3</v>
      </c>
      <c r="U55" s="30">
        <f t="shared" si="15"/>
        <v>0.14921259151435665</v>
      </c>
      <c r="V55" s="30">
        <f t="shared" si="4"/>
        <v>-1.4539406667329029E-9</v>
      </c>
      <c r="W55" s="30">
        <f t="shared" si="5"/>
        <v>-1.8647969368588423E-18</v>
      </c>
      <c r="X55" s="30">
        <f t="shared" si="16"/>
        <v>1.0891545660765948E-8</v>
      </c>
    </row>
    <row r="56" spans="1:24" x14ac:dyDescent="0.3">
      <c r="A56">
        <v>321</v>
      </c>
      <c r="B56">
        <v>0.185</v>
      </c>
      <c r="C56">
        <v>8.01</v>
      </c>
      <c r="D56" s="39"/>
      <c r="E56" s="41">
        <f t="shared" si="21"/>
        <v>2.1573988000000002</v>
      </c>
      <c r="F56">
        <v>0.373</v>
      </c>
      <c r="G56">
        <v>7.28</v>
      </c>
      <c r="H56" s="40">
        <f t="shared" si="6"/>
        <v>0.15409991428571429</v>
      </c>
      <c r="I56" s="54">
        <f t="shared" si="7"/>
        <v>0.185</v>
      </c>
      <c r="J56" s="54">
        <f t="shared" si="7"/>
        <v>8.01</v>
      </c>
      <c r="K56" s="55">
        <f t="shared" si="8"/>
        <v>8.029109194730955</v>
      </c>
      <c r="L56" s="55">
        <f t="shared" si="1"/>
        <v>8.0055846200776095</v>
      </c>
      <c r="M56" s="55">
        <f t="shared" si="9"/>
        <v>7.9901059894382005</v>
      </c>
      <c r="N56" s="41">
        <f t="shared" si="10"/>
        <v>7.9904799192694274</v>
      </c>
      <c r="O56" s="30">
        <f t="shared" si="11"/>
        <v>-5.3258778644996981E-3</v>
      </c>
      <c r="P56" s="30">
        <f t="shared" si="12"/>
        <v>0.14877403642121459</v>
      </c>
      <c r="Q56" s="30">
        <f t="shared" si="2"/>
        <v>-1.3525670918663855E-9</v>
      </c>
      <c r="R56" s="30">
        <f t="shared" si="3"/>
        <v>-1.7336051925572151E-18</v>
      </c>
      <c r="S56" s="30">
        <f t="shared" si="13"/>
        <v>1.0230432884038675E-8</v>
      </c>
      <c r="T56" s="30">
        <f t="shared" si="14"/>
        <v>-5.1993890576893425E-3</v>
      </c>
      <c r="U56" s="30">
        <f t="shared" si="15"/>
        <v>0.14890052522802494</v>
      </c>
      <c r="V56" s="30">
        <f t="shared" si="4"/>
        <v>-1.3524041427177179E-9</v>
      </c>
      <c r="W56" s="30">
        <f t="shared" si="5"/>
        <v>-1.7336051925572151E-18</v>
      </c>
      <c r="X56" s="30">
        <f t="shared" si="16"/>
        <v>1.0221628218538037E-8</v>
      </c>
    </row>
    <row r="57" spans="1:24" x14ac:dyDescent="0.3">
      <c r="A57">
        <v>322</v>
      </c>
      <c r="B57">
        <v>0.17499999999999999</v>
      </c>
      <c r="C57">
        <v>8.06</v>
      </c>
      <c r="D57" s="39"/>
      <c r="E57" s="41">
        <f t="shared" si="21"/>
        <v>2.1562976000000003</v>
      </c>
      <c r="F57">
        <v>0.4</v>
      </c>
      <c r="G57">
        <v>7.32</v>
      </c>
      <c r="H57" s="40">
        <f t="shared" si="6"/>
        <v>0.15402125714285717</v>
      </c>
      <c r="I57" s="54">
        <f t="shared" si="7"/>
        <v>0.17499999999999999</v>
      </c>
      <c r="J57" s="54">
        <f t="shared" si="7"/>
        <v>8.06</v>
      </c>
      <c r="K57" s="55">
        <f t="shared" si="8"/>
        <v>8.0505853912931844</v>
      </c>
      <c r="L57" s="55">
        <f t="shared" si="1"/>
        <v>8.0269732281868897</v>
      </c>
      <c r="M57" s="55">
        <f t="shared" si="9"/>
        <v>8.010965396124714</v>
      </c>
      <c r="N57" s="41">
        <f t="shared" si="10"/>
        <v>8.0113397454489252</v>
      </c>
      <c r="O57" s="30">
        <f t="shared" si="11"/>
        <v>-5.4953602929999146E-3</v>
      </c>
      <c r="P57" s="30">
        <f t="shared" si="12"/>
        <v>0.14852589684985726</v>
      </c>
      <c r="Q57" s="30">
        <f t="shared" si="2"/>
        <v>-1.2800445609291872E-9</v>
      </c>
      <c r="R57" s="30">
        <f t="shared" si="3"/>
        <v>-1.6398968037703384E-18</v>
      </c>
      <c r="S57" s="30">
        <f t="shared" si="13"/>
        <v>9.750673263949597E-9</v>
      </c>
      <c r="T57" s="30">
        <f t="shared" si="14"/>
        <v>-5.369090305633646E-3</v>
      </c>
      <c r="U57" s="30">
        <f t="shared" si="15"/>
        <v>0.14865216683722351</v>
      </c>
      <c r="V57" s="30">
        <f t="shared" si="4"/>
        <v>-1.2798818936745702E-9</v>
      </c>
      <c r="W57" s="30">
        <f t="shared" si="5"/>
        <v>-1.6398968037703384E-18</v>
      </c>
      <c r="X57" s="30">
        <f t="shared" si="16"/>
        <v>9.7422720859806034E-9</v>
      </c>
    </row>
    <row r="58" spans="1:24" x14ac:dyDescent="0.3">
      <c r="A58">
        <v>323</v>
      </c>
      <c r="B58">
        <v>0.16700000000000001</v>
      </c>
      <c r="C58">
        <v>8.08</v>
      </c>
      <c r="D58" s="39"/>
      <c r="E58" s="41">
        <f t="shared" si="21"/>
        <v>2.1551963999999999</v>
      </c>
      <c r="F58">
        <v>0.38600000000000001</v>
      </c>
      <c r="G58">
        <v>7.25</v>
      </c>
      <c r="H58" s="40">
        <f t="shared" si="6"/>
        <v>0.15394259999999999</v>
      </c>
      <c r="I58" s="54">
        <f t="shared" si="7"/>
        <v>0.16700000000000001</v>
      </c>
      <c r="J58" s="54">
        <f t="shared" si="7"/>
        <v>8.08</v>
      </c>
      <c r="K58" s="55">
        <f t="shared" si="8"/>
        <v>8.0685889797195767</v>
      </c>
      <c r="L58" s="55">
        <f t="shared" si="1"/>
        <v>8.0448752651749036</v>
      </c>
      <c r="M58" s="55">
        <f t="shared" si="9"/>
        <v>8.0284338071185655</v>
      </c>
      <c r="N58" s="41">
        <f t="shared" si="10"/>
        <v>8.0288078697899579</v>
      </c>
      <c r="O58" s="30">
        <f t="shared" si="11"/>
        <v>-5.6325675230012905E-3</v>
      </c>
      <c r="P58" s="30">
        <f t="shared" si="12"/>
        <v>0.1483100324769987</v>
      </c>
      <c r="Q58" s="30">
        <f t="shared" si="2"/>
        <v>-1.2220286248019388E-9</v>
      </c>
      <c r="R58" s="30">
        <f t="shared" si="3"/>
        <v>-1.5649300927408377E-18</v>
      </c>
      <c r="S58" s="30">
        <f t="shared" si="13"/>
        <v>9.3662596462064142E-9</v>
      </c>
      <c r="T58" s="30">
        <f t="shared" si="14"/>
        <v>-5.5067121551512404E-3</v>
      </c>
      <c r="U58" s="30">
        <f t="shared" si="15"/>
        <v>0.14843588784484874</v>
      </c>
      <c r="V58" s="30">
        <f t="shared" si="4"/>
        <v>-1.2218664916807277E-9</v>
      </c>
      <c r="W58" s="30">
        <f t="shared" si="5"/>
        <v>-1.5649300927408377E-18</v>
      </c>
      <c r="X58" s="30">
        <f t="shared" si="16"/>
        <v>9.3581958557321405E-9</v>
      </c>
    </row>
    <row r="59" spans="1:24" x14ac:dyDescent="0.3">
      <c r="A59">
        <v>324</v>
      </c>
      <c r="B59">
        <v>0.17699999999999999</v>
      </c>
      <c r="C59">
        <v>8.09</v>
      </c>
      <c r="D59" s="39"/>
      <c r="E59" s="41">
        <f t="shared" si="21"/>
        <v>2.1540952</v>
      </c>
      <c r="F59">
        <v>0.34899999999999998</v>
      </c>
      <c r="G59">
        <v>7.28</v>
      </c>
      <c r="H59" s="40">
        <f t="shared" si="6"/>
        <v>0.15386394285714286</v>
      </c>
      <c r="I59" s="54">
        <f t="shared" si="7"/>
        <v>0.17699999999999999</v>
      </c>
      <c r="J59" s="54">
        <f t="shared" si="7"/>
        <v>8.09</v>
      </c>
      <c r="K59" s="55">
        <f t="shared" si="8"/>
        <v>8.0462019692097151</v>
      </c>
      <c r="L59" s="55">
        <f t="shared" si="1"/>
        <v>8.0221703975920509</v>
      </c>
      <c r="M59" s="55">
        <f t="shared" si="9"/>
        <v>8.0062617729286938</v>
      </c>
      <c r="N59" s="41">
        <f t="shared" si="10"/>
        <v>8.0066369906020256</v>
      </c>
      <c r="O59" s="30">
        <f t="shared" si="11"/>
        <v>-5.457833118433981E-3</v>
      </c>
      <c r="P59" s="30">
        <f t="shared" si="12"/>
        <v>0.14840610973870888</v>
      </c>
      <c r="Q59" s="30">
        <f t="shared" si="2"/>
        <v>-1.2945443898833231E-9</v>
      </c>
      <c r="R59" s="30">
        <f t="shared" si="3"/>
        <v>-1.6586384815277142E-18</v>
      </c>
      <c r="S59" s="30">
        <f t="shared" si="13"/>
        <v>9.856851804168973E-9</v>
      </c>
      <c r="T59" s="30">
        <f t="shared" si="14"/>
        <v>-5.3313374222980431E-3</v>
      </c>
      <c r="U59" s="30">
        <f t="shared" si="15"/>
        <v>0.14853260543484481</v>
      </c>
      <c r="V59" s="30">
        <f t="shared" si="4"/>
        <v>-1.2943814318594848E-9</v>
      </c>
      <c r="W59" s="30">
        <f t="shared" si="5"/>
        <v>-1.6586384815277142E-18</v>
      </c>
      <c r="X59" s="30">
        <f t="shared" si="16"/>
        <v>9.8483394515330467E-9</v>
      </c>
    </row>
    <row r="60" spans="1:24" x14ac:dyDescent="0.3">
      <c r="A60">
        <v>325</v>
      </c>
      <c r="B60">
        <v>0.18</v>
      </c>
      <c r="C60">
        <v>8.09</v>
      </c>
      <c r="D60" s="39"/>
      <c r="E60" s="41">
        <f t="shared" si="21"/>
        <v>2.1529940000000001</v>
      </c>
      <c r="F60">
        <v>0.34300000000000003</v>
      </c>
      <c r="G60">
        <v>7.32</v>
      </c>
      <c r="H60" s="40">
        <f t="shared" si="6"/>
        <v>0.15378528571428571</v>
      </c>
      <c r="I60" s="54">
        <f t="shared" si="7"/>
        <v>0.18</v>
      </c>
      <c r="J60" s="54">
        <f t="shared" si="7"/>
        <v>8.09</v>
      </c>
      <c r="K60" s="55">
        <f t="shared" si="8"/>
        <v>8.0397109391269286</v>
      </c>
      <c r="L60" s="55">
        <f t="shared" si="1"/>
        <v>8.0154463908583491</v>
      </c>
      <c r="M60" s="55">
        <f t="shared" si="9"/>
        <v>7.9996930275024098</v>
      </c>
      <c r="N60" s="41">
        <f t="shared" si="10"/>
        <v>8.0000686700028112</v>
      </c>
      <c r="O60" s="30">
        <f t="shared" si="11"/>
        <v>-5.4047804233573176E-3</v>
      </c>
      <c r="P60" s="30">
        <f t="shared" si="12"/>
        <v>0.14838050529092839</v>
      </c>
      <c r="Q60" s="30">
        <f t="shared" si="2"/>
        <v>-1.3162983047525945E-9</v>
      </c>
      <c r="R60" s="30">
        <f t="shared" si="3"/>
        <v>-1.6867509981637768E-18</v>
      </c>
      <c r="S60" s="30">
        <f t="shared" si="13"/>
        <v>1.0007070801603118E-8</v>
      </c>
      <c r="T60" s="30">
        <f t="shared" si="14"/>
        <v>-5.278115682048343E-3</v>
      </c>
      <c r="U60" s="30">
        <f t="shared" si="15"/>
        <v>0.14850717003223737</v>
      </c>
      <c r="V60" s="30">
        <f t="shared" si="4"/>
        <v>-1.3161351289563878E-9</v>
      </c>
      <c r="W60" s="30">
        <f t="shared" si="5"/>
        <v>-1.6867509981637768E-18</v>
      </c>
      <c r="X60" s="30">
        <f t="shared" si="16"/>
        <v>9.9984189397526797E-9</v>
      </c>
    </row>
    <row r="61" spans="1:24" x14ac:dyDescent="0.3">
      <c r="A61">
        <v>326</v>
      </c>
      <c r="B61">
        <v>0.14799999999999999</v>
      </c>
      <c r="C61">
        <v>8.17</v>
      </c>
      <c r="D61" s="39"/>
      <c r="E61" s="41">
        <f t="shared" si="21"/>
        <v>2.1518928000000002</v>
      </c>
      <c r="F61">
        <v>0.33200000000000002</v>
      </c>
      <c r="G61">
        <v>7.31</v>
      </c>
      <c r="H61" s="40">
        <f t="shared" si="6"/>
        <v>0.15370662857142858</v>
      </c>
      <c r="I61" s="54">
        <f t="shared" si="7"/>
        <v>0.14799999999999999</v>
      </c>
      <c r="J61" s="54">
        <f t="shared" si="7"/>
        <v>8.17</v>
      </c>
      <c r="K61" s="55">
        <f t="shared" si="8"/>
        <v>8.1147112990310362</v>
      </c>
      <c r="L61" s="55">
        <f t="shared" si="1"/>
        <v>8.0906688169139294</v>
      </c>
      <c r="M61" s="55">
        <f t="shared" si="9"/>
        <v>8.0731558847292035</v>
      </c>
      <c r="N61" s="41">
        <f t="shared" si="10"/>
        <v>8.0735268091942558</v>
      </c>
      <c r="O61" s="30">
        <f t="shared" si="11"/>
        <v>-5.9648217676347304E-3</v>
      </c>
      <c r="P61" s="30">
        <f t="shared" si="12"/>
        <v>0.14774180680379384</v>
      </c>
      <c r="Q61" s="30">
        <f t="shared" si="2"/>
        <v>-1.084249004644142E-9</v>
      </c>
      <c r="R61" s="30">
        <f t="shared" si="3"/>
        <v>-1.386884154045772E-18</v>
      </c>
      <c r="S61" s="30">
        <f t="shared" si="13"/>
        <v>8.4497549703065925E-9</v>
      </c>
      <c r="T61" s="30">
        <f t="shared" si="14"/>
        <v>-5.8408839603409542E-3</v>
      </c>
      <c r="U61" s="30">
        <f t="shared" si="15"/>
        <v>0.14786574461108762</v>
      </c>
      <c r="V61" s="30">
        <f t="shared" si="4"/>
        <v>-1.0840893418194579E-9</v>
      </c>
      <c r="W61" s="30">
        <f t="shared" si="5"/>
        <v>-1.386884154045772E-18</v>
      </c>
      <c r="X61" s="30">
        <f t="shared" si="16"/>
        <v>8.4425412411252058E-9</v>
      </c>
    </row>
    <row r="62" spans="1:24" x14ac:dyDescent="0.3">
      <c r="A62">
        <v>327</v>
      </c>
      <c r="B62">
        <v>0.14499999999999999</v>
      </c>
      <c r="C62">
        <v>8.16</v>
      </c>
      <c r="D62" s="39"/>
      <c r="E62" s="41">
        <f t="shared" si="21"/>
        <v>2.1507916000000002</v>
      </c>
      <c r="F62">
        <v>0.318</v>
      </c>
      <c r="G62">
        <v>7.3</v>
      </c>
      <c r="H62" s="40">
        <f t="shared" si="6"/>
        <v>0.15362797142857146</v>
      </c>
      <c r="I62" s="54">
        <f t="shared" si="7"/>
        <v>0.14499999999999999</v>
      </c>
      <c r="J62" s="54">
        <f t="shared" si="7"/>
        <v>8.16</v>
      </c>
      <c r="K62" s="55">
        <f t="shared" si="8"/>
        <v>8.1224802864491039</v>
      </c>
      <c r="L62" s="55">
        <f t="shared" si="1"/>
        <v>8.0982884838381732</v>
      </c>
      <c r="M62" s="55">
        <f t="shared" si="9"/>
        <v>8.0805981410488172</v>
      </c>
      <c r="N62" s="41">
        <f t="shared" si="10"/>
        <v>8.0809684178627936</v>
      </c>
      <c r="O62" s="30">
        <f t="shared" si="11"/>
        <v>-6.0175604822773204E-3</v>
      </c>
      <c r="P62" s="30">
        <f t="shared" si="12"/>
        <v>0.14761041094629412</v>
      </c>
      <c r="Q62" s="30">
        <f t="shared" si="2"/>
        <v>-1.0624946852897171E-9</v>
      </c>
      <c r="R62" s="30">
        <f t="shared" si="3"/>
        <v>-1.358771637409709E-18</v>
      </c>
      <c r="S62" s="30">
        <f t="shared" si="13"/>
        <v>8.3061899577628305E-9</v>
      </c>
      <c r="T62" s="30">
        <f t="shared" si="14"/>
        <v>-5.8940192564813556E-3</v>
      </c>
      <c r="U62" s="30">
        <f t="shared" si="15"/>
        <v>0.14773395217209009</v>
      </c>
      <c r="V62" s="30">
        <f t="shared" si="4"/>
        <v>-1.0623355333609697E-9</v>
      </c>
      <c r="W62" s="30">
        <f t="shared" si="5"/>
        <v>-1.358771637409709E-18</v>
      </c>
      <c r="X62" s="30">
        <f t="shared" si="16"/>
        <v>8.2991111691986753E-9</v>
      </c>
    </row>
    <row r="63" spans="1:24" x14ac:dyDescent="0.3">
      <c r="A63">
        <v>328</v>
      </c>
      <c r="B63">
        <v>0.14199999999999999</v>
      </c>
      <c r="C63">
        <v>8.14</v>
      </c>
      <c r="D63" s="39"/>
      <c r="E63" s="41">
        <f t="shared" si="21"/>
        <v>2.1496903999999999</v>
      </c>
      <c r="F63">
        <v>0.31900000000000001</v>
      </c>
      <c r="G63">
        <v>7.26</v>
      </c>
      <c r="H63" s="40">
        <f t="shared" si="6"/>
        <v>0.15354931428571428</v>
      </c>
      <c r="I63" s="54">
        <f t="shared" si="7"/>
        <v>0.14199999999999999</v>
      </c>
      <c r="J63" s="54">
        <f t="shared" si="7"/>
        <v>8.14</v>
      </c>
      <c r="K63" s="55">
        <f t="shared" si="8"/>
        <v>8.1303961437809669</v>
      </c>
      <c r="L63" s="55">
        <f t="shared" si="1"/>
        <v>8.1060569609945343</v>
      </c>
      <c r="M63" s="55">
        <f t="shared" si="9"/>
        <v>8.0881873670663893</v>
      </c>
      <c r="N63" s="41">
        <f t="shared" si="10"/>
        <v>8.0885568897728266</v>
      </c>
      <c r="O63" s="30">
        <f t="shared" si="11"/>
        <v>-6.0705987214639979E-3</v>
      </c>
      <c r="P63" s="30">
        <f t="shared" si="12"/>
        <v>0.14747871556425027</v>
      </c>
      <c r="Q63" s="30">
        <f t="shared" si="2"/>
        <v>-1.040740751797652E-9</v>
      </c>
      <c r="R63" s="30">
        <f t="shared" si="3"/>
        <v>-1.3306591207736462E-18</v>
      </c>
      <c r="S63" s="30">
        <f t="shared" si="13"/>
        <v>8.1623015034248775E-9</v>
      </c>
      <c r="T63" s="30">
        <f t="shared" si="14"/>
        <v>-5.9474924473117679E-3</v>
      </c>
      <c r="U63" s="30">
        <f t="shared" si="15"/>
        <v>0.14760182183840251</v>
      </c>
      <c r="V63" s="30">
        <f t="shared" si="4"/>
        <v>-1.0405821601951646E-9</v>
      </c>
      <c r="W63" s="30">
        <f t="shared" si="5"/>
        <v>-1.3306591207736462E-18</v>
      </c>
      <c r="X63" s="30">
        <f t="shared" si="16"/>
        <v>8.1553595019202383E-9</v>
      </c>
    </row>
    <row r="64" spans="1:24" x14ac:dyDescent="0.3">
      <c r="A64">
        <v>329</v>
      </c>
      <c r="B64">
        <v>0.14099999999999999</v>
      </c>
      <c r="C64">
        <v>8.15</v>
      </c>
      <c r="D64" s="39"/>
      <c r="E64" s="41">
        <f t="shared" si="21"/>
        <v>2.1485892</v>
      </c>
      <c r="F64">
        <v>0.35299999999999998</v>
      </c>
      <c r="G64">
        <v>7.3</v>
      </c>
      <c r="H64" s="40">
        <f t="shared" si="6"/>
        <v>0.15347065714285715</v>
      </c>
      <c r="I64" s="54">
        <f t="shared" si="7"/>
        <v>0.14099999999999999</v>
      </c>
      <c r="J64" s="54">
        <f t="shared" si="7"/>
        <v>8.15</v>
      </c>
      <c r="K64" s="55">
        <f t="shared" si="8"/>
        <v>8.1330683972738242</v>
      </c>
      <c r="L64" s="55">
        <f t="shared" si="1"/>
        <v>8.1085506115736727</v>
      </c>
      <c r="M64" s="55">
        <f t="shared" si="9"/>
        <v>8.0906174189193401</v>
      </c>
      <c r="N64" s="41">
        <f t="shared" si="10"/>
        <v>8.0909869485326631</v>
      </c>
      <c r="O64" s="30">
        <f t="shared" si="11"/>
        <v>-6.0874685200870051E-3</v>
      </c>
      <c r="P64" s="30">
        <f t="shared" si="12"/>
        <v>0.14738318862277014</v>
      </c>
      <c r="Q64" s="30">
        <f t="shared" si="2"/>
        <v>-1.0334883976481917E-9</v>
      </c>
      <c r="R64" s="30">
        <f t="shared" si="3"/>
        <v>-1.3212882818949585E-18</v>
      </c>
      <c r="S64" s="30">
        <f t="shared" si="13"/>
        <v>8.1167576888104959E-9</v>
      </c>
      <c r="T64" s="30">
        <f t="shared" si="14"/>
        <v>-5.9644635981464687E-3</v>
      </c>
      <c r="U64" s="30">
        <f t="shared" si="15"/>
        <v>0.14750619354471067</v>
      </c>
      <c r="V64" s="30">
        <f t="shared" si="4"/>
        <v>-1.0333299366126457E-9</v>
      </c>
      <c r="W64" s="30">
        <f t="shared" si="5"/>
        <v>-1.3212882818949585E-18</v>
      </c>
      <c r="X64" s="30">
        <f t="shared" si="16"/>
        <v>8.1098542931431122E-9</v>
      </c>
    </row>
    <row r="65" spans="1:24" x14ac:dyDescent="0.3">
      <c r="A65">
        <v>330</v>
      </c>
      <c r="B65">
        <v>0.14299999999999999</v>
      </c>
      <c r="C65">
        <v>8.16</v>
      </c>
      <c r="D65" s="39"/>
      <c r="E65" s="41">
        <f t="shared" si="21"/>
        <v>2.1474880000000001</v>
      </c>
      <c r="F65">
        <v>0.33100000000000002</v>
      </c>
      <c r="G65">
        <v>7.3</v>
      </c>
      <c r="H65" s="40">
        <f t="shared" si="6"/>
        <v>0.153392</v>
      </c>
      <c r="I65" s="54">
        <f t="shared" si="7"/>
        <v>0.14299999999999999</v>
      </c>
      <c r="J65" s="54">
        <f t="shared" si="7"/>
        <v>8.16</v>
      </c>
      <c r="K65" s="55">
        <f t="shared" si="8"/>
        <v>8.1277408533899038</v>
      </c>
      <c r="L65" s="55">
        <f t="shared" si="1"/>
        <v>8.102995207191503</v>
      </c>
      <c r="M65" s="55">
        <f t="shared" si="9"/>
        <v>8.0851737978449894</v>
      </c>
      <c r="N65" s="41">
        <f t="shared" si="10"/>
        <v>8.0855445710361096</v>
      </c>
      <c r="O65" s="30">
        <f t="shared" si="11"/>
        <v>-6.0497826365481632E-3</v>
      </c>
      <c r="P65" s="30">
        <f t="shared" si="12"/>
        <v>0.14734221736345185</v>
      </c>
      <c r="Q65" s="30">
        <f t="shared" si="2"/>
        <v>-1.0479880221455643E-9</v>
      </c>
      <c r="R65" s="30">
        <f t="shared" si="3"/>
        <v>-1.3400299596523337E-18</v>
      </c>
      <c r="S65" s="30">
        <f t="shared" si="13"/>
        <v>8.2191366715678514E-9</v>
      </c>
      <c r="T65" s="30">
        <f t="shared" si="14"/>
        <v>-5.9263446383134195E-3</v>
      </c>
      <c r="U65" s="30">
        <f t="shared" si="15"/>
        <v>0.14746565536168657</v>
      </c>
      <c r="V65" s="30">
        <f t="shared" si="4"/>
        <v>-1.0478290031996765E-9</v>
      </c>
      <c r="W65" s="30">
        <f t="shared" si="5"/>
        <v>-1.3400299596523337E-18</v>
      </c>
      <c r="X65" s="30">
        <f t="shared" si="16"/>
        <v>8.2121226864147963E-9</v>
      </c>
    </row>
    <row r="66" spans="1:24" x14ac:dyDescent="0.3">
      <c r="A66">
        <v>331</v>
      </c>
      <c r="B66">
        <v>0.14299999999999999</v>
      </c>
      <c r="C66">
        <v>8.15</v>
      </c>
      <c r="D66" s="39"/>
      <c r="E66" s="41">
        <f t="shared" si="21"/>
        <v>2.1463868000000002</v>
      </c>
      <c r="F66">
        <v>0.33300000000000002</v>
      </c>
      <c r="G66">
        <v>7.33</v>
      </c>
      <c r="H66" s="40">
        <f t="shared" si="6"/>
        <v>0.15331334285714288</v>
      </c>
      <c r="I66" s="54">
        <f t="shared" si="7"/>
        <v>0.14299999999999999</v>
      </c>
      <c r="J66" s="54">
        <f t="shared" si="7"/>
        <v>8.15</v>
      </c>
      <c r="K66" s="55">
        <f t="shared" si="8"/>
        <v>8.1277408533899038</v>
      </c>
      <c r="L66" s="55">
        <f t="shared" si="1"/>
        <v>8.1027998667087449</v>
      </c>
      <c r="M66" s="55">
        <f t="shared" si="9"/>
        <v>8.0849734082413782</v>
      </c>
      <c r="N66" s="41">
        <f t="shared" si="10"/>
        <v>8.0853446055680873</v>
      </c>
      <c r="O66" s="30">
        <f t="shared" si="11"/>
        <v>-6.0484507043346014E-3</v>
      </c>
      <c r="P66" s="30">
        <f t="shared" si="12"/>
        <v>0.14726489215280827</v>
      </c>
      <c r="Q66" s="30">
        <f t="shared" si="2"/>
        <v>-1.0479863062844874E-9</v>
      </c>
      <c r="R66" s="30">
        <f t="shared" si="3"/>
        <v>-1.3400299596523337E-18</v>
      </c>
      <c r="S66" s="30">
        <f t="shared" si="13"/>
        <v>8.2229299723075046E-9</v>
      </c>
      <c r="T66" s="30">
        <f t="shared" si="14"/>
        <v>-5.9249344068936661E-3</v>
      </c>
      <c r="U66" s="30">
        <f t="shared" si="15"/>
        <v>0.1473884084502492</v>
      </c>
      <c r="V66" s="30">
        <f t="shared" si="4"/>
        <v>-1.0478271864696823E-9</v>
      </c>
      <c r="W66" s="30">
        <f t="shared" si="5"/>
        <v>-1.3400299596523337E-18</v>
      </c>
      <c r="X66" s="30">
        <f t="shared" si="16"/>
        <v>8.2159047263313823E-9</v>
      </c>
    </row>
    <row r="67" spans="1:24" x14ac:dyDescent="0.3">
      <c r="A67">
        <v>332</v>
      </c>
      <c r="B67">
        <v>0.13</v>
      </c>
      <c r="C67">
        <v>8.23</v>
      </c>
      <c r="D67" s="39"/>
      <c r="E67" s="41">
        <f t="shared" si="21"/>
        <v>2.1452856000000002</v>
      </c>
      <c r="F67">
        <v>0.32900000000000001</v>
      </c>
      <c r="G67">
        <v>7.3</v>
      </c>
      <c r="H67" s="40">
        <f t="shared" si="6"/>
        <v>0.15323468571428572</v>
      </c>
      <c r="I67" s="54">
        <f t="shared" si="7"/>
        <v>0.13</v>
      </c>
      <c r="J67" s="54">
        <f t="shared" si="7"/>
        <v>8.23</v>
      </c>
      <c r="K67" s="55">
        <f t="shared" si="8"/>
        <v>8.1636503720750557</v>
      </c>
      <c r="L67" s="55">
        <f t="shared" si="1"/>
        <v>8.1387429604860753</v>
      </c>
      <c r="M67" s="55">
        <f t="shared" si="9"/>
        <v>8.1201365169763964</v>
      </c>
      <c r="N67" s="41">
        <f t="shared" si="10"/>
        <v>8.1205019069071938</v>
      </c>
      <c r="O67" s="30">
        <f t="shared" si="11"/>
        <v>-6.285831830132033E-3</v>
      </c>
      <c r="P67" s="30">
        <f t="shared" si="12"/>
        <v>0.14694885388415369</v>
      </c>
      <c r="Q67" s="30">
        <f t="shared" si="2"/>
        <v>-9.5372898583372289E-10</v>
      </c>
      <c r="R67" s="30">
        <f t="shared" si="3"/>
        <v>-1.2182090542293946E-18</v>
      </c>
      <c r="S67" s="30">
        <f t="shared" si="13"/>
        <v>7.5833915974531406E-9</v>
      </c>
      <c r="T67" s="30">
        <f t="shared" si="14"/>
        <v>-6.164867201400229E-3</v>
      </c>
      <c r="U67" s="30">
        <f t="shared" si="15"/>
        <v>0.1470698185128855</v>
      </c>
      <c r="V67" s="30">
        <f t="shared" si="4"/>
        <v>-9.5357315320498823E-10</v>
      </c>
      <c r="W67" s="30">
        <f t="shared" si="5"/>
        <v>-1.2182090542293946E-18</v>
      </c>
      <c r="X67" s="30">
        <f t="shared" si="16"/>
        <v>7.5770140593104349E-9</v>
      </c>
    </row>
    <row r="68" spans="1:24" x14ac:dyDescent="0.3">
      <c r="A68">
        <v>333</v>
      </c>
      <c r="B68">
        <v>0.123</v>
      </c>
      <c r="C68">
        <v>8.2100000000000009</v>
      </c>
      <c r="D68" s="39"/>
      <c r="E68" s="41">
        <f t="shared" si="21"/>
        <v>2.1441843999999999</v>
      </c>
      <c r="F68">
        <v>0.32100000000000001</v>
      </c>
      <c r="G68">
        <v>7.34</v>
      </c>
      <c r="H68" s="40">
        <f t="shared" si="6"/>
        <v>0.15315602857142857</v>
      </c>
      <c r="I68" s="54">
        <f t="shared" si="7"/>
        <v>0.123</v>
      </c>
      <c r="J68" s="54">
        <f t="shared" si="7"/>
        <v>8.2100000000000009</v>
      </c>
      <c r="K68" s="55">
        <f t="shared" si="8"/>
        <v>8.1843497947449393</v>
      </c>
      <c r="L68" s="55">
        <f t="shared" si="1"/>
        <v>8.1593857677001758</v>
      </c>
      <c r="M68" s="55">
        <f t="shared" si="9"/>
        <v>8.1403413426117108</v>
      </c>
      <c r="N68" s="41">
        <f t="shared" si="10"/>
        <v>8.1407028767018801</v>
      </c>
      <c r="O68" s="30">
        <f t="shared" si="11"/>
        <v>-6.4153277558236781E-3</v>
      </c>
      <c r="P68" s="30">
        <f t="shared" si="12"/>
        <v>0.14674070081560489</v>
      </c>
      <c r="Q68" s="30">
        <f t="shared" si="2"/>
        <v>-9.0297720228212757E-10</v>
      </c>
      <c r="R68" s="30">
        <f t="shared" si="3"/>
        <v>-1.1526131820785809E-18</v>
      </c>
      <c r="S68" s="30">
        <f t="shared" si="13"/>
        <v>7.2386679854827606E-9</v>
      </c>
      <c r="T68" s="30">
        <f t="shared" si="14"/>
        <v>-6.2960341080335646E-3</v>
      </c>
      <c r="U68" s="30">
        <f t="shared" si="15"/>
        <v>0.14685999446339501</v>
      </c>
      <c r="V68" s="30">
        <f t="shared" si="4"/>
        <v>-9.028235222938421E-10</v>
      </c>
      <c r="W68" s="30">
        <f t="shared" si="5"/>
        <v>-1.1526131820785809E-18</v>
      </c>
      <c r="X68" s="30">
        <f t="shared" si="16"/>
        <v>7.2326445696508395E-9</v>
      </c>
    </row>
    <row r="69" spans="1:24" x14ac:dyDescent="0.3">
      <c r="A69">
        <v>334</v>
      </c>
      <c r="B69">
        <v>0.11</v>
      </c>
      <c r="C69">
        <v>8.24</v>
      </c>
      <c r="D69" s="39"/>
      <c r="E69" s="41">
        <f t="shared" si="21"/>
        <v>2.1430832</v>
      </c>
      <c r="F69">
        <v>0.32300000000000001</v>
      </c>
      <c r="G69">
        <v>7.33</v>
      </c>
      <c r="H69" s="40">
        <f t="shared" si="6"/>
        <v>0.15307737142857142</v>
      </c>
      <c r="I69" s="54">
        <f t="shared" si="7"/>
        <v>0.11</v>
      </c>
      <c r="J69" s="54">
        <f t="shared" si="7"/>
        <v>8.24</v>
      </c>
      <c r="K69" s="55">
        <f t="shared" si="8"/>
        <v>8.2257696075421443</v>
      </c>
      <c r="L69" s="55">
        <f t="shared" ref="L69:L75" si="22">-LOG10(($AH$19*I69+(($AH$19*I69)^2-4*H69*(-$AH$19*I69*10^(-8.89)))^0.5)/(2*H69))</f>
        <v>8.200898236982388</v>
      </c>
      <c r="M69" s="55">
        <f t="shared" si="9"/>
        <v>8.1810114010682629</v>
      </c>
      <c r="N69" s="41">
        <f t="shared" si="10"/>
        <v>8.1813635604381432</v>
      </c>
      <c r="O69" s="30">
        <f t="shared" si="11"/>
        <v>-6.6612682932779945E-3</v>
      </c>
      <c r="P69" s="30">
        <f t="shared" si="12"/>
        <v>0.14641610313529344</v>
      </c>
      <c r="Q69" s="30">
        <f t="shared" ref="Q69:Q75" si="23">O69*10^(-8.89)-$AH$19*I69</f>
        <v>-8.0873090848959258E-10</v>
      </c>
      <c r="R69" s="30">
        <f t="shared" ref="R69:R75" si="24">-$AH$19*I69*10^(-8.89)</f>
        <v>-1.0307922766556414E-18</v>
      </c>
      <c r="S69" s="30">
        <f t="shared" si="13"/>
        <v>6.5915659088461757E-9</v>
      </c>
      <c r="T69" s="30">
        <f t="shared" si="14"/>
        <v>-6.5458159787304317E-3</v>
      </c>
      <c r="U69" s="30">
        <f t="shared" si="15"/>
        <v>0.14653155544984098</v>
      </c>
      <c r="V69" s="30">
        <f t="shared" ref="V69:V75" si="25">T69*10^(-8.89)-$AH$19*I69</f>
        <v>-8.0858217709713476E-10</v>
      </c>
      <c r="W69" s="30">
        <f t="shared" ref="W69:W75" si="26">-$AH$19*I69*10^(-8.89)</f>
        <v>-1.0307922766556414E-18</v>
      </c>
      <c r="X69" s="30">
        <f t="shared" si="16"/>
        <v>6.5862231266761721E-9</v>
      </c>
    </row>
    <row r="70" spans="1:24" x14ac:dyDescent="0.3">
      <c r="A70">
        <v>335</v>
      </c>
      <c r="B70">
        <v>0.115</v>
      </c>
      <c r="C70">
        <v>8.23</v>
      </c>
      <c r="D70" s="39"/>
      <c r="E70" s="41">
        <f t="shared" si="21"/>
        <v>2.1419820000000001</v>
      </c>
      <c r="F70">
        <v>0.33100000000000002</v>
      </c>
      <c r="G70">
        <v>7.33</v>
      </c>
      <c r="H70" s="40">
        <f t="shared" ref="H70:H75" si="27">E70/14</f>
        <v>0.15299871428571429</v>
      </c>
      <c r="I70" s="54">
        <f t="shared" ref="I70:J75" si="28">B70</f>
        <v>0.115</v>
      </c>
      <c r="J70" s="54">
        <f t="shared" si="28"/>
        <v>8.23</v>
      </c>
      <c r="K70" s="55">
        <f t="shared" ref="K70:K75" si="29">-LOG10(($K$1*I70+(($K$1*I70)^2+4*$K$1*I70*10^(-8.89))^0.5)/2)</f>
        <v>8.20934429068231</v>
      </c>
      <c r="L70" s="55">
        <f t="shared" si="22"/>
        <v>8.184166615013261</v>
      </c>
      <c r="M70" s="55">
        <f t="shared" ref="M70:M75" si="30">-LOG10(S70)</f>
        <v>8.1646005573182343</v>
      </c>
      <c r="N70" s="41">
        <f t="shared" ref="N70:N75" si="31">-LOG(X70)</f>
        <v>8.1649572073988779</v>
      </c>
      <c r="O70" s="30">
        <f t="shared" ref="O70:O75" si="32">$AC$10*(1/($AB$4/10^(-L70)+1)-1/($AB$4/10^(-$AA$16)+1))</f>
        <v>-6.5644207688029419E-3</v>
      </c>
      <c r="P70" s="30">
        <f t="shared" ref="P70:P75" si="33">H70+O70</f>
        <v>0.14643429351691134</v>
      </c>
      <c r="Q70" s="30">
        <f t="shared" si="23"/>
        <v>-8.4497657800947183E-10</v>
      </c>
      <c r="R70" s="30">
        <f t="shared" si="24"/>
        <v>-1.0776464710490798E-18</v>
      </c>
      <c r="S70" s="30">
        <f t="shared" ref="S70:S75" si="34">(-Q70+(Q70*Q70-4*P70*R70)^0.5)/(2*P70)</f>
        <v>6.8454096490521306E-9</v>
      </c>
      <c r="T70" s="30">
        <f t="shared" ref="T70:T75" si="35">$AC$10*(1/($AB$4/10^(-M70)+1)-1/($AB$4/10^(-$AA$16)+1))</f>
        <v>-6.4472724081253629E-3</v>
      </c>
      <c r="U70" s="30">
        <f t="shared" ref="U70:U75" si="36">H70+T70</f>
        <v>0.14655144187758892</v>
      </c>
      <c r="V70" s="30">
        <f t="shared" si="25"/>
        <v>-8.4482566168634744E-10</v>
      </c>
      <c r="W70" s="30">
        <f t="shared" si="26"/>
        <v>-1.0776464710490798E-18</v>
      </c>
      <c r="X70" s="30">
        <f t="shared" ref="X70:X75" si="37">(-V70+(V70*V70-4*U70*W70)^0.5)/(2*U70)</f>
        <v>6.8397903888194734E-9</v>
      </c>
    </row>
    <row r="71" spans="1:24" x14ac:dyDescent="0.3">
      <c r="A71">
        <v>336</v>
      </c>
      <c r="B71">
        <v>0.10199999999999999</v>
      </c>
      <c r="C71">
        <v>8.25</v>
      </c>
      <c r="D71" s="39"/>
      <c r="E71" s="41">
        <f t="shared" si="21"/>
        <v>2.1408808000000001</v>
      </c>
      <c r="F71">
        <v>0.32800000000000001</v>
      </c>
      <c r="G71">
        <v>7.32</v>
      </c>
      <c r="H71" s="40">
        <f t="shared" si="27"/>
        <v>0.15292005714285714</v>
      </c>
      <c r="I71" s="54">
        <f t="shared" si="28"/>
        <v>0.10199999999999999</v>
      </c>
      <c r="J71" s="54">
        <f t="shared" si="28"/>
        <v>8.25</v>
      </c>
      <c r="K71" s="55">
        <f t="shared" si="29"/>
        <v>8.2534938389520693</v>
      </c>
      <c r="L71" s="55">
        <f t="shared" si="22"/>
        <v>8.2284412492703911</v>
      </c>
      <c r="M71" s="55">
        <f t="shared" si="30"/>
        <v>8.2079999662729932</v>
      </c>
      <c r="N71" s="41">
        <f t="shared" si="31"/>
        <v>8.208345675048287</v>
      </c>
      <c r="O71" s="30">
        <f t="shared" si="32"/>
        <v>-6.8142036111698652E-3</v>
      </c>
      <c r="P71" s="30">
        <f t="shared" si="33"/>
        <v>0.14610585353168729</v>
      </c>
      <c r="Q71" s="30">
        <f t="shared" si="23"/>
        <v>-7.5073523406451788E-10</v>
      </c>
      <c r="R71" s="30">
        <f t="shared" si="24"/>
        <v>-9.558255656261403E-19</v>
      </c>
      <c r="S71" s="30">
        <f t="shared" si="34"/>
        <v>6.1944112318214581E-9</v>
      </c>
      <c r="T71" s="30">
        <f t="shared" si="35"/>
        <v>-6.7014654758119586E-3</v>
      </c>
      <c r="U71" s="30">
        <f t="shared" si="36"/>
        <v>0.14621859166704518</v>
      </c>
      <c r="V71" s="30">
        <f t="shared" si="25"/>
        <v>-7.5058999921218439E-10</v>
      </c>
      <c r="W71" s="30">
        <f t="shared" si="26"/>
        <v>-9.558255656261403E-19</v>
      </c>
      <c r="X71" s="30">
        <f t="shared" si="37"/>
        <v>6.1894822946408828E-9</v>
      </c>
    </row>
    <row r="72" spans="1:24" x14ac:dyDescent="0.3">
      <c r="A72">
        <v>337</v>
      </c>
      <c r="B72">
        <v>0.10299999999999999</v>
      </c>
      <c r="C72">
        <v>8.25</v>
      </c>
      <c r="D72" s="39"/>
      <c r="E72" s="41">
        <f t="shared" si="21"/>
        <v>2.1397796000000002</v>
      </c>
      <c r="F72">
        <v>0.32900000000000001</v>
      </c>
      <c r="G72">
        <v>7.29</v>
      </c>
      <c r="H72" s="40">
        <f t="shared" si="27"/>
        <v>0.15284140000000002</v>
      </c>
      <c r="I72" s="54">
        <f t="shared" si="28"/>
        <v>0.10299999999999999</v>
      </c>
      <c r="J72" s="54">
        <f t="shared" si="28"/>
        <v>8.25</v>
      </c>
      <c r="K72" s="55">
        <f t="shared" si="29"/>
        <v>8.2499242479749189</v>
      </c>
      <c r="L72" s="55">
        <f t="shared" si="22"/>
        <v>8.2246558336291447</v>
      </c>
      <c r="M72" s="55">
        <f t="shared" si="30"/>
        <v>8.2042763221248443</v>
      </c>
      <c r="N72" s="41">
        <f t="shared" si="31"/>
        <v>8.2046234218865521</v>
      </c>
      <c r="O72" s="30">
        <f t="shared" si="32"/>
        <v>-6.7936543387763296E-3</v>
      </c>
      <c r="P72" s="30">
        <f t="shared" si="33"/>
        <v>0.14604774566122369</v>
      </c>
      <c r="Q72" s="30">
        <f t="shared" si="23"/>
        <v>-7.5798284813354272E-10</v>
      </c>
      <c r="R72" s="30">
        <f t="shared" si="24"/>
        <v>-9.6519640450482797E-19</v>
      </c>
      <c r="S72" s="30">
        <f t="shared" si="34"/>
        <v>6.2477504991013814E-9</v>
      </c>
      <c r="T72" s="30">
        <f t="shared" si="35"/>
        <v>-6.6804558913694254E-3</v>
      </c>
      <c r="U72" s="30">
        <f t="shared" si="36"/>
        <v>0.14616094410863059</v>
      </c>
      <c r="V72" s="30">
        <f t="shared" si="25"/>
        <v>-7.578370202844184E-10</v>
      </c>
      <c r="W72" s="30">
        <f t="shared" si="26"/>
        <v>-9.6519640450482797E-19</v>
      </c>
      <c r="X72" s="30">
        <f t="shared" si="37"/>
        <v>6.2427591247414297E-9</v>
      </c>
    </row>
    <row r="73" spans="1:24" x14ac:dyDescent="0.3">
      <c r="A73">
        <v>338</v>
      </c>
      <c r="B73">
        <v>0.104</v>
      </c>
      <c r="C73">
        <v>8.24</v>
      </c>
      <c r="D73" s="39"/>
      <c r="E73" s="41">
        <f t="shared" si="21"/>
        <v>2.1386783999999999</v>
      </c>
      <c r="F73">
        <v>0.33100000000000002</v>
      </c>
      <c r="G73">
        <v>7.29</v>
      </c>
      <c r="H73" s="40">
        <f t="shared" si="27"/>
        <v>0.15276274285714284</v>
      </c>
      <c r="I73" s="54">
        <f t="shared" si="28"/>
        <v>0.104</v>
      </c>
      <c r="J73" s="54">
        <f t="shared" si="28"/>
        <v>8.24</v>
      </c>
      <c r="K73" s="55">
        <f t="shared" si="29"/>
        <v>8.2463854466781612</v>
      </c>
      <c r="L73" s="55">
        <f t="shared" si="22"/>
        <v>8.220901020686302</v>
      </c>
      <c r="M73" s="55">
        <f t="shared" si="30"/>
        <v>8.2005830164526596</v>
      </c>
      <c r="N73" s="41">
        <f t="shared" si="31"/>
        <v>8.2009314933130284</v>
      </c>
      <c r="O73" s="30">
        <f t="shared" si="32"/>
        <v>-6.7731247672037191E-3</v>
      </c>
      <c r="P73" s="30">
        <f t="shared" si="33"/>
        <v>0.14598961808993913</v>
      </c>
      <c r="Q73" s="30">
        <f t="shared" si="23"/>
        <v>-7.6523048758214111E-10</v>
      </c>
      <c r="R73" s="30">
        <f t="shared" si="24"/>
        <v>-9.7456724338351544E-19</v>
      </c>
      <c r="S73" s="30">
        <f t="shared" si="34"/>
        <v>6.3011088724064654E-9</v>
      </c>
      <c r="T73" s="30">
        <f t="shared" si="35"/>
        <v>-6.6594716135389151E-3</v>
      </c>
      <c r="U73" s="30">
        <f t="shared" si="36"/>
        <v>0.14610327124360392</v>
      </c>
      <c r="V73" s="30">
        <f t="shared" si="25"/>
        <v>-7.6508407395788391E-10</v>
      </c>
      <c r="W73" s="30">
        <f t="shared" si="26"/>
        <v>-9.7456724338351544E-19</v>
      </c>
      <c r="X73" s="30">
        <f t="shared" si="37"/>
        <v>6.2960549055357391E-9</v>
      </c>
    </row>
    <row r="74" spans="1:24" x14ac:dyDescent="0.3">
      <c r="A74">
        <v>339</v>
      </c>
      <c r="B74">
        <v>9.7000000000000003E-2</v>
      </c>
      <c r="C74">
        <v>8.27</v>
      </c>
      <c r="D74" s="39"/>
      <c r="E74" s="41">
        <f t="shared" si="21"/>
        <v>2.1375772</v>
      </c>
      <c r="F74">
        <v>0.34</v>
      </c>
      <c r="G74">
        <v>7.29</v>
      </c>
      <c r="H74" s="40">
        <f t="shared" si="27"/>
        <v>0.15268408571428571</v>
      </c>
      <c r="I74" s="54">
        <f t="shared" si="28"/>
        <v>9.7000000000000003E-2</v>
      </c>
      <c r="J74" s="54">
        <f t="shared" si="28"/>
        <v>8.27</v>
      </c>
      <c r="K74" s="55">
        <f t="shared" si="29"/>
        <v>8.271823885038744</v>
      </c>
      <c r="L74" s="55">
        <f t="shared" si="22"/>
        <v>8.2463407343461999</v>
      </c>
      <c r="M74" s="55">
        <f t="shared" si="30"/>
        <v>8.2255271943847657</v>
      </c>
      <c r="N74" s="41">
        <f t="shared" si="31"/>
        <v>8.2258690834821557</v>
      </c>
      <c r="O74" s="30">
        <f t="shared" si="32"/>
        <v>-6.909388875992524E-3</v>
      </c>
      <c r="P74" s="30">
        <f t="shared" si="33"/>
        <v>0.14577469683829319</v>
      </c>
      <c r="Q74" s="30">
        <f t="shared" si="23"/>
        <v>-7.1448742313938676E-10</v>
      </c>
      <c r="R74" s="30">
        <f t="shared" si="24"/>
        <v>-9.0897137123270196E-19</v>
      </c>
      <c r="S74" s="30">
        <f t="shared" si="34"/>
        <v>5.9493950203676089E-9</v>
      </c>
      <c r="T74" s="30">
        <f t="shared" si="35"/>
        <v>-6.7983976566989663E-3</v>
      </c>
      <c r="U74" s="30">
        <f t="shared" si="36"/>
        <v>0.14588568805758675</v>
      </c>
      <c r="V74" s="30">
        <f t="shared" si="25"/>
        <v>-7.1434443875088993E-10</v>
      </c>
      <c r="W74" s="30">
        <f t="shared" si="26"/>
        <v>-9.0897137123270196E-19</v>
      </c>
      <c r="X74" s="30">
        <f t="shared" si="37"/>
        <v>5.9447133286501814E-9</v>
      </c>
    </row>
    <row r="75" spans="1:24" x14ac:dyDescent="0.3">
      <c r="A75">
        <v>340</v>
      </c>
      <c r="B75">
        <v>0.114</v>
      </c>
      <c r="C75">
        <v>8.23</v>
      </c>
      <c r="D75" s="39"/>
      <c r="E75" s="41">
        <f t="shared" si="21"/>
        <v>2.136476</v>
      </c>
      <c r="F75">
        <v>0.32300000000000001</v>
      </c>
      <c r="G75">
        <v>7.29</v>
      </c>
      <c r="H75" s="40">
        <f t="shared" si="27"/>
        <v>0.15260542857142859</v>
      </c>
      <c r="I75" s="54">
        <f t="shared" si="28"/>
        <v>0.114</v>
      </c>
      <c r="J75" s="54">
        <f t="shared" si="28"/>
        <v>8.23</v>
      </c>
      <c r="K75" s="55">
        <f t="shared" si="29"/>
        <v>8.2125774880482325</v>
      </c>
      <c r="L75" s="55">
        <f t="shared" si="22"/>
        <v>8.1864632174343974</v>
      </c>
      <c r="M75" s="55">
        <f t="shared" si="30"/>
        <v>8.1667997002531454</v>
      </c>
      <c r="N75" s="41">
        <f t="shared" si="31"/>
        <v>8.1671577138587814</v>
      </c>
      <c r="O75" s="30">
        <f t="shared" si="32"/>
        <v>-6.5778941430390953E-3</v>
      </c>
      <c r="P75" s="30">
        <f t="shared" si="33"/>
        <v>0.1460275344283895</v>
      </c>
      <c r="Q75" s="30">
        <f t="shared" si="23"/>
        <v>-8.3771984841781797E-10</v>
      </c>
      <c r="R75" s="30">
        <f t="shared" si="24"/>
        <v>-1.0682756321703921E-18</v>
      </c>
      <c r="S75" s="30">
        <f t="shared" si="34"/>
        <v>6.8108340684622988E-9</v>
      </c>
      <c r="T75" s="30">
        <f t="shared" si="35"/>
        <v>-6.4606520723121891E-3</v>
      </c>
      <c r="U75" s="30">
        <f t="shared" si="36"/>
        <v>0.14614477649911639</v>
      </c>
      <c r="V75" s="30">
        <f t="shared" si="25"/>
        <v>-8.3756881137276445E-10</v>
      </c>
      <c r="W75" s="30">
        <f t="shared" si="26"/>
        <v>-1.0682756321703921E-18</v>
      </c>
      <c r="X75" s="30">
        <f t="shared" si="37"/>
        <v>6.8052218247061345E-9</v>
      </c>
    </row>
    <row r="76" spans="1:24" x14ac:dyDescent="0.3">
      <c r="A76" s="39"/>
      <c r="D76" s="39"/>
      <c r="E76" s="39"/>
      <c r="H76" s="29"/>
      <c r="L76" s="41"/>
      <c r="M76" s="41"/>
      <c r="N76" s="41"/>
      <c r="O76" s="30"/>
      <c r="P76" s="30"/>
      <c r="Q76" s="30"/>
      <c r="R76" s="30"/>
      <c r="S76" s="30"/>
      <c r="T76" s="30"/>
      <c r="U76" s="30"/>
      <c r="V76" s="30"/>
      <c r="W76" s="30"/>
      <c r="X76" s="30"/>
    </row>
    <row r="77" spans="1:24" x14ac:dyDescent="0.3">
      <c r="A77" s="39"/>
      <c r="D77" s="39"/>
      <c r="E77" s="39"/>
      <c r="H77" s="29"/>
      <c r="L77" s="41"/>
      <c r="M77" s="41"/>
      <c r="N77" s="41"/>
      <c r="O77" s="30"/>
      <c r="P77" s="30"/>
      <c r="Q77" s="30"/>
      <c r="R77" s="30"/>
      <c r="S77" s="30"/>
      <c r="T77" s="30"/>
      <c r="U77" s="30"/>
      <c r="V77" s="30"/>
      <c r="W77" s="30"/>
      <c r="X77" s="30"/>
    </row>
    <row r="78" spans="1:24" x14ac:dyDescent="0.3">
      <c r="A78" s="39"/>
      <c r="D78" s="39"/>
      <c r="E78" s="39"/>
      <c r="H78" s="29"/>
      <c r="L78" s="41"/>
      <c r="M78" s="41"/>
      <c r="N78" s="41"/>
      <c r="O78" s="30"/>
      <c r="P78" s="30"/>
      <c r="Q78" s="30"/>
      <c r="R78" s="30"/>
      <c r="S78" s="30"/>
      <c r="T78" s="30"/>
      <c r="U78" s="30"/>
      <c r="V78" s="30"/>
      <c r="W78" s="30"/>
      <c r="X78" s="30"/>
    </row>
    <row r="79" spans="1:24" x14ac:dyDescent="0.3">
      <c r="A79" s="39"/>
      <c r="D79" s="39"/>
      <c r="E79" s="39"/>
      <c r="H79" s="29"/>
      <c r="L79" s="41"/>
      <c r="M79" s="41"/>
      <c r="N79" s="41"/>
      <c r="O79" s="30"/>
      <c r="P79" s="30"/>
      <c r="Q79" s="30"/>
      <c r="R79" s="30"/>
      <c r="S79" s="30"/>
      <c r="T79" s="30"/>
      <c r="U79" s="30"/>
      <c r="V79" s="30"/>
      <c r="W79" s="30"/>
      <c r="X79" s="30"/>
    </row>
    <row r="80" spans="1:24" x14ac:dyDescent="0.3">
      <c r="A80" s="39"/>
      <c r="D80" s="39"/>
      <c r="E80" s="39"/>
      <c r="H80" s="29"/>
      <c r="L80" s="41"/>
      <c r="M80" s="41"/>
      <c r="N80" s="41"/>
      <c r="O80" s="30"/>
      <c r="P80" s="30"/>
      <c r="Q80" s="30"/>
      <c r="R80" s="30"/>
      <c r="S80" s="30"/>
      <c r="T80" s="30"/>
      <c r="U80" s="30"/>
      <c r="V80" s="30"/>
      <c r="W80" s="30"/>
      <c r="X80" s="30"/>
    </row>
    <row r="81" spans="1:24" x14ac:dyDescent="0.3">
      <c r="A81" s="39"/>
      <c r="D81" s="39"/>
      <c r="E81" s="39"/>
      <c r="H81" s="29"/>
      <c r="L81" s="41"/>
      <c r="M81" s="41"/>
      <c r="N81" s="41"/>
      <c r="O81" s="30"/>
      <c r="P81" s="30"/>
      <c r="Q81" s="30"/>
      <c r="R81" s="30"/>
      <c r="S81" s="30"/>
      <c r="T81" s="30"/>
      <c r="U81" s="30"/>
      <c r="V81" s="30"/>
      <c r="W81" s="30"/>
      <c r="X81" s="30"/>
    </row>
    <row r="82" spans="1:24" x14ac:dyDescent="0.3">
      <c r="A82" s="39"/>
      <c r="D82" s="39"/>
      <c r="E82" s="39"/>
      <c r="H82" s="29"/>
      <c r="L82" s="41"/>
      <c r="M82" s="41"/>
      <c r="N82" s="41"/>
      <c r="O82" s="30"/>
      <c r="P82" s="30"/>
      <c r="Q82" s="30"/>
      <c r="R82" s="30"/>
      <c r="S82" s="30"/>
      <c r="T82" s="30"/>
      <c r="U82" s="30"/>
      <c r="V82" s="30"/>
      <c r="W82" s="30"/>
      <c r="X82" s="30"/>
    </row>
    <row r="83" spans="1:24" x14ac:dyDescent="0.3">
      <c r="A83" s="39"/>
      <c r="D83" s="39"/>
      <c r="E83" s="39"/>
      <c r="H83" s="29"/>
      <c r="L83" s="41"/>
      <c r="M83" s="41"/>
      <c r="N83" s="41"/>
      <c r="O83" s="30"/>
      <c r="P83" s="30"/>
      <c r="Q83" s="30"/>
      <c r="R83" s="30"/>
      <c r="S83" s="30"/>
      <c r="T83" s="30"/>
      <c r="U83" s="30"/>
      <c r="V83" s="30"/>
      <c r="W83" s="30"/>
      <c r="X83" s="30"/>
    </row>
    <row r="84" spans="1:24" x14ac:dyDescent="0.3">
      <c r="A84" s="39"/>
      <c r="D84" s="39"/>
      <c r="E84" s="39"/>
      <c r="H84" s="29"/>
      <c r="L84" s="41"/>
      <c r="M84" s="41"/>
      <c r="N84" s="41"/>
      <c r="O84" s="30"/>
      <c r="P84" s="30"/>
      <c r="Q84" s="30"/>
      <c r="R84" s="30"/>
      <c r="S84" s="30"/>
      <c r="T84" s="30"/>
      <c r="U84" s="30"/>
      <c r="V84" s="30"/>
      <c r="W84" s="30"/>
      <c r="X84" s="30"/>
    </row>
    <row r="85" spans="1:24" x14ac:dyDescent="0.3">
      <c r="A85" s="39"/>
      <c r="D85" s="39"/>
      <c r="E85" s="39"/>
      <c r="H85" s="29"/>
      <c r="L85" s="41"/>
      <c r="M85" s="41"/>
      <c r="N85" s="41"/>
      <c r="O85" s="30"/>
      <c r="P85" s="30"/>
      <c r="Q85" s="30"/>
      <c r="R85" s="30"/>
      <c r="S85" s="30"/>
      <c r="T85" s="30"/>
      <c r="U85" s="30"/>
      <c r="V85" s="30"/>
      <c r="W85" s="30"/>
      <c r="X85" s="30"/>
    </row>
    <row r="86" spans="1:24" x14ac:dyDescent="0.3">
      <c r="A86" s="39"/>
      <c r="D86" s="39"/>
      <c r="E86" s="39"/>
      <c r="H86" s="29"/>
      <c r="L86" s="41"/>
      <c r="M86" s="41"/>
      <c r="N86" s="41"/>
      <c r="O86" s="30"/>
      <c r="P86" s="30"/>
      <c r="Q86" s="30"/>
      <c r="R86" s="30"/>
      <c r="S86" s="30"/>
      <c r="T86" s="30"/>
      <c r="U86" s="30"/>
      <c r="V86" s="30"/>
      <c r="W86" s="30"/>
      <c r="X86" s="30"/>
    </row>
    <row r="87" spans="1:24" x14ac:dyDescent="0.3">
      <c r="A87" s="39"/>
      <c r="D87" s="39"/>
      <c r="E87" s="39"/>
      <c r="H87" s="29"/>
      <c r="L87" s="41"/>
      <c r="M87" s="41"/>
      <c r="N87" s="41"/>
      <c r="O87" s="30"/>
      <c r="P87" s="30"/>
      <c r="Q87" s="30"/>
      <c r="R87" s="30"/>
      <c r="S87" s="30"/>
      <c r="T87" s="30"/>
      <c r="U87" s="30"/>
      <c r="V87" s="30"/>
      <c r="W87" s="30"/>
      <c r="X87" s="30"/>
    </row>
    <row r="88" spans="1:24" x14ac:dyDescent="0.3">
      <c r="A88" s="39"/>
      <c r="D88" s="39"/>
      <c r="E88" s="39"/>
      <c r="H88" s="29"/>
      <c r="L88" s="41"/>
      <c r="M88" s="41"/>
      <c r="N88" s="41"/>
      <c r="O88" s="30"/>
      <c r="P88" s="30"/>
      <c r="Q88" s="30"/>
      <c r="R88" s="30"/>
      <c r="S88" s="30"/>
      <c r="T88" s="30"/>
      <c r="U88" s="30"/>
      <c r="V88" s="30"/>
      <c r="W88" s="30"/>
      <c r="X88" s="30"/>
    </row>
    <row r="89" spans="1:24" x14ac:dyDescent="0.3">
      <c r="A89" s="39"/>
      <c r="D89" s="39"/>
      <c r="E89" s="39"/>
      <c r="H89" s="29"/>
      <c r="L89" s="41"/>
      <c r="M89" s="41"/>
      <c r="N89" s="41"/>
      <c r="O89" s="30"/>
      <c r="P89" s="30"/>
      <c r="Q89" s="30"/>
      <c r="R89" s="30"/>
      <c r="S89" s="30"/>
      <c r="T89" s="30"/>
      <c r="U89" s="30"/>
      <c r="V89" s="30"/>
      <c r="W89" s="30"/>
      <c r="X89" s="30"/>
    </row>
    <row r="90" spans="1:24" x14ac:dyDescent="0.3">
      <c r="A90" s="39"/>
      <c r="D90" s="39"/>
      <c r="E90" s="39"/>
      <c r="H90" s="29"/>
      <c r="L90" s="41"/>
      <c r="M90" s="41"/>
      <c r="N90" s="41"/>
      <c r="O90" s="30"/>
      <c r="P90" s="30"/>
      <c r="Q90" s="30"/>
      <c r="R90" s="30"/>
      <c r="S90" s="30"/>
      <c r="T90" s="30"/>
      <c r="U90" s="30"/>
      <c r="V90" s="30"/>
      <c r="W90" s="30"/>
      <c r="X90" s="30"/>
    </row>
    <row r="91" spans="1:24" x14ac:dyDescent="0.3">
      <c r="A91" s="39"/>
      <c r="D91" s="39"/>
      <c r="E91" s="39"/>
      <c r="H91" s="29"/>
      <c r="L91" s="41"/>
      <c r="M91" s="41"/>
      <c r="N91" s="41"/>
      <c r="O91" s="30"/>
      <c r="P91" s="30"/>
      <c r="Q91" s="30"/>
      <c r="R91" s="30"/>
      <c r="S91" s="30"/>
      <c r="T91" s="30"/>
      <c r="U91" s="30"/>
      <c r="V91" s="30"/>
      <c r="W91" s="30"/>
      <c r="X91" s="30"/>
    </row>
    <row r="92" spans="1:24" x14ac:dyDescent="0.3">
      <c r="A92" s="39"/>
      <c r="D92" s="39"/>
      <c r="E92" s="39"/>
      <c r="H92" s="29"/>
      <c r="L92" s="41"/>
      <c r="M92" s="41"/>
      <c r="N92" s="41"/>
      <c r="O92" s="30"/>
      <c r="P92" s="30"/>
      <c r="Q92" s="30"/>
      <c r="R92" s="30"/>
      <c r="S92" s="30"/>
      <c r="T92" s="30"/>
      <c r="U92" s="30"/>
      <c r="V92" s="30"/>
      <c r="W92" s="30"/>
      <c r="X92" s="30"/>
    </row>
    <row r="93" spans="1:24" x14ac:dyDescent="0.3">
      <c r="A93" s="39"/>
      <c r="D93" s="39"/>
      <c r="E93" s="39"/>
      <c r="H93" s="29"/>
      <c r="L93" s="41"/>
      <c r="M93" s="41"/>
      <c r="N93" s="41"/>
      <c r="O93" s="30"/>
      <c r="P93" s="30"/>
      <c r="Q93" s="30"/>
      <c r="R93" s="30"/>
      <c r="S93" s="30"/>
      <c r="T93" s="30"/>
      <c r="U93" s="30"/>
      <c r="V93" s="30"/>
      <c r="W93" s="30"/>
      <c r="X93" s="30"/>
    </row>
    <row r="94" spans="1:24" x14ac:dyDescent="0.3">
      <c r="A94" s="39"/>
      <c r="D94" s="39"/>
      <c r="E94" s="39"/>
      <c r="H94" s="29"/>
      <c r="L94" s="41"/>
      <c r="M94" s="41"/>
      <c r="N94" s="41"/>
      <c r="O94" s="30"/>
      <c r="P94" s="30"/>
      <c r="Q94" s="30"/>
      <c r="R94" s="30"/>
      <c r="S94" s="30"/>
      <c r="T94" s="30"/>
      <c r="U94" s="30"/>
      <c r="V94" s="30"/>
      <c r="W94" s="30"/>
      <c r="X94" s="30"/>
    </row>
    <row r="95" spans="1:24" x14ac:dyDescent="0.3">
      <c r="A95" s="39"/>
      <c r="D95" s="39"/>
      <c r="E95" s="39"/>
      <c r="H95" s="29"/>
      <c r="L95" s="41"/>
      <c r="M95" s="41"/>
      <c r="N95" s="41"/>
      <c r="O95" s="30"/>
      <c r="P95" s="30"/>
      <c r="Q95" s="30"/>
      <c r="R95" s="30"/>
      <c r="S95" s="30"/>
      <c r="T95" s="30"/>
      <c r="U95" s="30"/>
      <c r="V95" s="30"/>
      <c r="W95" s="30"/>
      <c r="X95" s="30"/>
    </row>
    <row r="96" spans="1:24" x14ac:dyDescent="0.3">
      <c r="A96" s="39"/>
      <c r="D96" s="39"/>
      <c r="E96" s="39"/>
      <c r="H96" s="29"/>
      <c r="L96" s="41"/>
      <c r="M96" s="41"/>
      <c r="N96" s="41"/>
      <c r="O96" s="30"/>
      <c r="P96" s="30"/>
      <c r="Q96" s="30"/>
      <c r="R96" s="30"/>
      <c r="S96" s="30"/>
      <c r="T96" s="30"/>
      <c r="U96" s="30"/>
      <c r="V96" s="30"/>
      <c r="W96" s="30"/>
      <c r="X96" s="30"/>
    </row>
    <row r="97" spans="1:24" x14ac:dyDescent="0.3">
      <c r="A97" s="39"/>
      <c r="D97" s="39"/>
      <c r="E97" s="39"/>
      <c r="H97" s="29"/>
      <c r="L97" s="41"/>
      <c r="M97" s="41"/>
      <c r="N97" s="41"/>
      <c r="O97" s="30"/>
      <c r="P97" s="30"/>
      <c r="Q97" s="30"/>
      <c r="R97" s="30"/>
      <c r="S97" s="30"/>
      <c r="T97" s="30"/>
      <c r="U97" s="30"/>
      <c r="V97" s="30"/>
      <c r="W97" s="30"/>
      <c r="X97" s="30"/>
    </row>
    <row r="98" spans="1:24" x14ac:dyDescent="0.3">
      <c r="A98" s="39"/>
      <c r="D98" s="39"/>
      <c r="E98" s="39"/>
      <c r="H98" s="29"/>
      <c r="L98" s="41"/>
      <c r="M98" s="41"/>
      <c r="N98" s="41"/>
      <c r="O98" s="30"/>
      <c r="P98" s="30"/>
      <c r="Q98" s="30"/>
      <c r="R98" s="30"/>
      <c r="S98" s="30"/>
      <c r="T98" s="30"/>
      <c r="U98" s="30"/>
      <c r="V98" s="30"/>
      <c r="W98" s="30"/>
      <c r="X98" s="30"/>
    </row>
    <row r="99" spans="1:24" x14ac:dyDescent="0.3">
      <c r="A99" s="39"/>
      <c r="D99" s="39"/>
      <c r="E99" s="39"/>
      <c r="H99" s="29"/>
      <c r="L99" s="41"/>
      <c r="M99" s="41"/>
      <c r="N99" s="41"/>
      <c r="O99" s="30"/>
      <c r="P99" s="30"/>
      <c r="Q99" s="30"/>
      <c r="R99" s="30"/>
      <c r="S99" s="30"/>
      <c r="T99" s="30"/>
      <c r="U99" s="30"/>
      <c r="V99" s="30"/>
      <c r="W99" s="30"/>
      <c r="X99" s="30"/>
    </row>
    <row r="100" spans="1:24" x14ac:dyDescent="0.3">
      <c r="A100" s="39"/>
      <c r="D100" s="39"/>
      <c r="E100" s="39"/>
      <c r="H100" s="29"/>
      <c r="L100" s="41"/>
      <c r="M100" s="41"/>
      <c r="N100" s="41"/>
      <c r="O100" s="30"/>
      <c r="P100" s="30"/>
      <c r="Q100" s="30"/>
      <c r="R100" s="30"/>
      <c r="S100" s="30"/>
      <c r="T100" s="30"/>
      <c r="U100" s="30"/>
      <c r="V100" s="30"/>
      <c r="W100" s="30"/>
      <c r="X100" s="30"/>
    </row>
    <row r="101" spans="1:24" x14ac:dyDescent="0.3">
      <c r="A101" s="39"/>
      <c r="D101" s="39"/>
      <c r="E101" s="39"/>
      <c r="H101" s="29"/>
      <c r="L101" s="41"/>
      <c r="M101" s="41"/>
      <c r="N101" s="41"/>
      <c r="O101" s="30"/>
      <c r="P101" s="30"/>
      <c r="Q101" s="30"/>
      <c r="R101" s="30"/>
      <c r="S101" s="30"/>
      <c r="T101" s="30"/>
      <c r="U101" s="30"/>
      <c r="V101" s="30"/>
      <c r="W101" s="30"/>
      <c r="X101" s="30"/>
    </row>
    <row r="102" spans="1:24" x14ac:dyDescent="0.3">
      <c r="A102" s="39"/>
      <c r="D102" s="39"/>
      <c r="E102" s="39"/>
      <c r="H102" s="29"/>
      <c r="L102" s="41"/>
      <c r="M102" s="41"/>
      <c r="N102" s="41"/>
      <c r="O102" s="30"/>
      <c r="P102" s="30"/>
      <c r="Q102" s="30"/>
      <c r="R102" s="30"/>
      <c r="S102" s="30"/>
      <c r="T102" s="30"/>
      <c r="U102" s="30"/>
      <c r="V102" s="30"/>
      <c r="W102" s="30"/>
      <c r="X102" s="30"/>
    </row>
    <row r="103" spans="1:24" x14ac:dyDescent="0.3">
      <c r="A103" s="39"/>
      <c r="D103" s="39"/>
      <c r="E103" s="39"/>
      <c r="H103" s="29"/>
      <c r="L103" s="41"/>
      <c r="M103" s="41"/>
      <c r="N103" s="41"/>
      <c r="O103" s="30"/>
      <c r="P103" s="30"/>
      <c r="Q103" s="30"/>
      <c r="R103" s="30"/>
      <c r="S103" s="30"/>
      <c r="T103" s="30"/>
      <c r="U103" s="30"/>
      <c r="V103" s="30"/>
      <c r="W103" s="30"/>
      <c r="X103" s="30"/>
    </row>
    <row r="104" spans="1:24" x14ac:dyDescent="0.3">
      <c r="A104" s="39"/>
      <c r="D104" s="39"/>
      <c r="E104" s="39"/>
      <c r="H104" s="29"/>
      <c r="L104" s="41"/>
      <c r="M104" s="41"/>
      <c r="N104" s="41"/>
      <c r="O104" s="30"/>
      <c r="P104" s="30"/>
      <c r="Q104" s="30"/>
      <c r="R104" s="30"/>
      <c r="S104" s="30"/>
      <c r="T104" s="30"/>
      <c r="U104" s="30"/>
      <c r="V104" s="30"/>
      <c r="W104" s="30"/>
      <c r="X104" s="30"/>
    </row>
    <row r="105" spans="1:24" x14ac:dyDescent="0.3">
      <c r="A105" s="39"/>
      <c r="D105" s="39"/>
      <c r="E105" s="39"/>
      <c r="H105" s="29"/>
      <c r="L105" s="41"/>
      <c r="M105" s="41"/>
      <c r="N105" s="41"/>
      <c r="O105" s="30"/>
      <c r="P105" s="30"/>
      <c r="Q105" s="30"/>
      <c r="R105" s="30"/>
      <c r="S105" s="30"/>
      <c r="T105" s="30"/>
      <c r="U105" s="30"/>
      <c r="V105" s="30"/>
      <c r="W105" s="30"/>
      <c r="X105" s="30"/>
    </row>
    <row r="106" spans="1:24" x14ac:dyDescent="0.3">
      <c r="A106" s="39"/>
      <c r="D106" s="39"/>
      <c r="E106" s="39"/>
      <c r="H106" s="29"/>
      <c r="L106" s="41"/>
      <c r="M106" s="41"/>
      <c r="N106" s="41"/>
      <c r="O106" s="30"/>
      <c r="P106" s="30"/>
      <c r="Q106" s="30"/>
      <c r="R106" s="30"/>
      <c r="S106" s="30"/>
      <c r="T106" s="30"/>
      <c r="U106" s="30"/>
      <c r="V106" s="30"/>
      <c r="W106" s="30"/>
      <c r="X106" s="30"/>
    </row>
    <row r="107" spans="1:24" x14ac:dyDescent="0.3">
      <c r="A107" s="39"/>
      <c r="D107" s="39"/>
      <c r="E107" s="39"/>
      <c r="H107" s="29"/>
      <c r="L107" s="41"/>
      <c r="M107" s="41"/>
      <c r="N107" s="41"/>
      <c r="O107" s="30"/>
      <c r="P107" s="30"/>
      <c r="Q107" s="30"/>
      <c r="R107" s="30"/>
      <c r="S107" s="30"/>
      <c r="T107" s="30"/>
      <c r="U107" s="30"/>
      <c r="V107" s="30"/>
      <c r="W107" s="30"/>
      <c r="X107" s="30"/>
    </row>
    <row r="108" spans="1:24" x14ac:dyDescent="0.3">
      <c r="A108" s="39"/>
      <c r="D108" s="39"/>
      <c r="E108" s="39"/>
      <c r="H108" s="29"/>
      <c r="L108" s="41"/>
      <c r="M108" s="41"/>
      <c r="N108" s="41"/>
      <c r="O108" s="30"/>
      <c r="P108" s="30"/>
      <c r="Q108" s="30"/>
      <c r="R108" s="30"/>
      <c r="S108" s="30"/>
      <c r="T108" s="30"/>
      <c r="U108" s="30"/>
      <c r="V108" s="30"/>
      <c r="W108" s="30"/>
      <c r="X108" s="30"/>
    </row>
    <row r="109" spans="1:24" x14ac:dyDescent="0.3">
      <c r="A109" s="39"/>
      <c r="D109" s="39"/>
      <c r="E109" s="39"/>
      <c r="H109" s="29"/>
      <c r="L109" s="41"/>
      <c r="M109" s="41"/>
      <c r="N109" s="41"/>
      <c r="O109" s="30"/>
      <c r="P109" s="30"/>
      <c r="Q109" s="30"/>
      <c r="R109" s="30"/>
      <c r="S109" s="30"/>
      <c r="T109" s="30"/>
      <c r="U109" s="30"/>
      <c r="V109" s="30"/>
      <c r="W109" s="30"/>
      <c r="X109" s="30"/>
    </row>
    <row r="110" spans="1:24" x14ac:dyDescent="0.3">
      <c r="A110" s="39"/>
      <c r="D110" s="39"/>
      <c r="E110" s="39"/>
      <c r="H110" s="29"/>
      <c r="L110" s="41"/>
      <c r="M110" s="41"/>
      <c r="N110" s="41"/>
      <c r="O110" s="30"/>
      <c r="P110" s="30"/>
      <c r="Q110" s="30"/>
      <c r="R110" s="30"/>
      <c r="S110" s="30"/>
      <c r="T110" s="30"/>
      <c r="U110" s="30"/>
      <c r="V110" s="30"/>
      <c r="W110" s="30"/>
      <c r="X110" s="30"/>
    </row>
    <row r="111" spans="1:24" x14ac:dyDescent="0.3">
      <c r="A111" s="39"/>
      <c r="D111" s="39"/>
      <c r="E111" s="39"/>
      <c r="H111" s="29"/>
      <c r="L111" s="41"/>
      <c r="M111" s="41"/>
      <c r="N111" s="41"/>
      <c r="O111" s="30"/>
      <c r="P111" s="30"/>
      <c r="Q111" s="30"/>
      <c r="R111" s="30"/>
      <c r="S111" s="30"/>
      <c r="T111" s="30"/>
      <c r="U111" s="30"/>
      <c r="V111" s="30"/>
      <c r="W111" s="30"/>
      <c r="X111" s="30"/>
    </row>
    <row r="112" spans="1:24" x14ac:dyDescent="0.3">
      <c r="A112" s="39"/>
      <c r="D112" s="39"/>
      <c r="E112" s="39"/>
      <c r="H112" s="29"/>
      <c r="L112" s="41"/>
      <c r="M112" s="41"/>
      <c r="N112" s="41"/>
      <c r="O112" s="30"/>
      <c r="P112" s="30"/>
      <c r="Q112" s="30"/>
      <c r="R112" s="30"/>
      <c r="S112" s="30"/>
      <c r="T112" s="30"/>
      <c r="U112" s="30"/>
      <c r="V112" s="30"/>
      <c r="W112" s="30"/>
      <c r="X112" s="30"/>
    </row>
    <row r="113" spans="1:24" x14ac:dyDescent="0.3">
      <c r="A113" s="39"/>
      <c r="D113" s="39"/>
      <c r="E113" s="39"/>
      <c r="H113" s="29"/>
      <c r="L113" s="41"/>
      <c r="M113" s="41"/>
      <c r="N113" s="41"/>
      <c r="O113" s="30"/>
      <c r="P113" s="30"/>
      <c r="Q113" s="30"/>
      <c r="R113" s="30"/>
      <c r="S113" s="30"/>
      <c r="T113" s="30"/>
      <c r="U113" s="30"/>
      <c r="V113" s="30"/>
      <c r="W113" s="30"/>
      <c r="X113" s="30"/>
    </row>
    <row r="114" spans="1:24" x14ac:dyDescent="0.3">
      <c r="A114" s="39"/>
      <c r="D114" s="39"/>
      <c r="E114" s="39"/>
      <c r="H114" s="29"/>
      <c r="L114" s="41"/>
      <c r="M114" s="41"/>
      <c r="N114" s="41"/>
      <c r="O114" s="30"/>
      <c r="P114" s="30"/>
      <c r="Q114" s="30"/>
      <c r="R114" s="30"/>
      <c r="S114" s="30"/>
      <c r="T114" s="30"/>
      <c r="U114" s="30"/>
      <c r="V114" s="30"/>
      <c r="W114" s="30"/>
      <c r="X114" s="30"/>
    </row>
    <row r="115" spans="1:24" x14ac:dyDescent="0.3">
      <c r="A115" s="39"/>
      <c r="D115" s="39"/>
      <c r="E115" s="39"/>
      <c r="H115" s="29"/>
      <c r="L115" s="41"/>
      <c r="M115" s="41"/>
      <c r="N115" s="41"/>
      <c r="O115" s="30"/>
      <c r="P115" s="30"/>
      <c r="Q115" s="30"/>
      <c r="R115" s="30"/>
      <c r="S115" s="30"/>
      <c r="T115" s="30"/>
      <c r="U115" s="30"/>
      <c r="V115" s="30"/>
      <c r="W115" s="30"/>
      <c r="X115" s="30"/>
    </row>
    <row r="116" spans="1:24" x14ac:dyDescent="0.3">
      <c r="A116" s="39"/>
      <c r="D116" s="39"/>
      <c r="E116" s="39"/>
      <c r="H116" s="29"/>
      <c r="L116" s="41"/>
      <c r="M116" s="41"/>
      <c r="N116" s="41"/>
      <c r="O116" s="30"/>
      <c r="P116" s="30"/>
      <c r="Q116" s="30"/>
      <c r="R116" s="30"/>
      <c r="S116" s="30"/>
      <c r="T116" s="30"/>
      <c r="U116" s="30"/>
      <c r="V116" s="30"/>
      <c r="W116" s="30"/>
      <c r="X116" s="30"/>
    </row>
    <row r="117" spans="1:24" x14ac:dyDescent="0.3">
      <c r="A117" s="39"/>
      <c r="D117" s="39"/>
      <c r="E117" s="39"/>
      <c r="H117" s="29"/>
      <c r="L117" s="41"/>
      <c r="M117" s="41"/>
      <c r="N117" s="41"/>
      <c r="O117" s="30"/>
      <c r="P117" s="30"/>
      <c r="Q117" s="30"/>
      <c r="R117" s="30"/>
      <c r="S117" s="30"/>
      <c r="T117" s="30"/>
      <c r="U117" s="30"/>
      <c r="V117" s="30"/>
      <c r="W117" s="30"/>
      <c r="X117" s="30"/>
    </row>
    <row r="118" spans="1:24" x14ac:dyDescent="0.3">
      <c r="A118" s="39"/>
      <c r="D118" s="39"/>
      <c r="E118" s="39"/>
      <c r="H118" s="29"/>
      <c r="L118" s="41"/>
      <c r="M118" s="41"/>
      <c r="N118" s="41"/>
      <c r="O118" s="30"/>
      <c r="P118" s="30"/>
      <c r="Q118" s="30"/>
      <c r="R118" s="30"/>
      <c r="S118" s="30"/>
      <c r="T118" s="30"/>
      <c r="U118" s="30"/>
      <c r="V118" s="30"/>
      <c r="W118" s="30"/>
      <c r="X118" s="30"/>
    </row>
    <row r="119" spans="1:24" x14ac:dyDescent="0.3">
      <c r="A119" s="39"/>
      <c r="D119" s="39"/>
      <c r="E119" s="39"/>
      <c r="H119" s="29"/>
      <c r="L119" s="41"/>
      <c r="M119" s="41"/>
      <c r="N119" s="41"/>
      <c r="O119" s="30"/>
      <c r="P119" s="30"/>
      <c r="Q119" s="30"/>
      <c r="R119" s="30"/>
      <c r="S119" s="30"/>
      <c r="T119" s="30"/>
      <c r="U119" s="30"/>
      <c r="V119" s="30"/>
      <c r="W119" s="30"/>
      <c r="X119" s="30"/>
    </row>
    <row r="120" spans="1:24" x14ac:dyDescent="0.3">
      <c r="A120" s="39"/>
      <c r="D120" s="39"/>
      <c r="E120" s="39"/>
      <c r="H120" s="29"/>
      <c r="L120" s="41"/>
      <c r="M120" s="41"/>
      <c r="N120" s="41"/>
      <c r="O120" s="30"/>
      <c r="P120" s="30"/>
      <c r="Q120" s="30"/>
      <c r="R120" s="30"/>
      <c r="S120" s="30"/>
      <c r="T120" s="30"/>
      <c r="U120" s="30"/>
      <c r="V120" s="30"/>
      <c r="W120" s="30"/>
      <c r="X120" s="30"/>
    </row>
    <row r="121" spans="1:24" x14ac:dyDescent="0.3">
      <c r="A121" s="39"/>
      <c r="D121" s="39"/>
      <c r="E121" s="39"/>
      <c r="H121" s="29"/>
      <c r="L121" s="41"/>
      <c r="M121" s="41"/>
      <c r="N121" s="41"/>
      <c r="O121" s="30"/>
      <c r="P121" s="30"/>
      <c r="Q121" s="30"/>
      <c r="R121" s="30"/>
      <c r="S121" s="30"/>
      <c r="T121" s="30"/>
      <c r="U121" s="30"/>
      <c r="V121" s="30"/>
      <c r="W121" s="30"/>
      <c r="X121" s="30"/>
    </row>
    <row r="122" spans="1:24" x14ac:dyDescent="0.3">
      <c r="A122" s="39"/>
      <c r="D122" s="39"/>
      <c r="E122" s="39"/>
      <c r="H122" s="29"/>
      <c r="L122" s="41"/>
      <c r="M122" s="41"/>
      <c r="N122" s="41"/>
      <c r="O122" s="30"/>
      <c r="P122" s="30"/>
      <c r="Q122" s="30"/>
      <c r="R122" s="30"/>
      <c r="S122" s="30"/>
      <c r="T122" s="30"/>
      <c r="U122" s="30"/>
      <c r="V122" s="30"/>
      <c r="W122" s="30"/>
      <c r="X122" s="30"/>
    </row>
    <row r="123" spans="1:24" x14ac:dyDescent="0.3">
      <c r="A123" s="39"/>
      <c r="D123" s="39"/>
      <c r="E123" s="39"/>
      <c r="H123" s="29"/>
      <c r="L123" s="41"/>
      <c r="M123" s="41"/>
      <c r="N123" s="41"/>
      <c r="O123" s="30"/>
      <c r="P123" s="30"/>
      <c r="Q123" s="30"/>
      <c r="R123" s="30"/>
      <c r="S123" s="30"/>
      <c r="T123" s="30"/>
      <c r="U123" s="30"/>
      <c r="V123" s="30"/>
      <c r="W123" s="30"/>
      <c r="X123" s="30"/>
    </row>
    <row r="124" spans="1:24" x14ac:dyDescent="0.3">
      <c r="A124" s="39"/>
      <c r="D124" s="39"/>
      <c r="E124" s="39"/>
      <c r="H124" s="29"/>
      <c r="L124" s="41"/>
      <c r="M124" s="41"/>
      <c r="N124" s="41"/>
      <c r="O124" s="30"/>
      <c r="P124" s="30"/>
      <c r="Q124" s="30"/>
      <c r="R124" s="30"/>
      <c r="S124" s="30"/>
      <c r="T124" s="30"/>
      <c r="U124" s="30"/>
      <c r="V124" s="30"/>
      <c r="W124" s="30"/>
      <c r="X124" s="30"/>
    </row>
    <row r="125" spans="1:24" x14ac:dyDescent="0.3">
      <c r="A125" s="39"/>
      <c r="D125" s="39"/>
      <c r="E125" s="39"/>
      <c r="H125" s="29"/>
      <c r="L125" s="41"/>
      <c r="M125" s="41"/>
      <c r="N125" s="41"/>
      <c r="O125" s="30"/>
      <c r="P125" s="30"/>
      <c r="Q125" s="30"/>
      <c r="R125" s="30"/>
      <c r="S125" s="30"/>
      <c r="T125" s="30"/>
      <c r="U125" s="30"/>
      <c r="V125" s="30"/>
      <c r="W125" s="30"/>
      <c r="X125" s="30"/>
    </row>
    <row r="126" spans="1:24" x14ac:dyDescent="0.3">
      <c r="A126" s="39"/>
      <c r="D126" s="39"/>
      <c r="E126" s="39"/>
      <c r="H126" s="29"/>
      <c r="L126" s="41"/>
      <c r="M126" s="41"/>
      <c r="N126" s="41"/>
      <c r="O126" s="30"/>
      <c r="P126" s="30"/>
      <c r="Q126" s="30"/>
      <c r="R126" s="30"/>
      <c r="S126" s="30"/>
      <c r="T126" s="30"/>
      <c r="U126" s="30"/>
      <c r="V126" s="30"/>
      <c r="W126" s="30"/>
      <c r="X126" s="30"/>
    </row>
    <row r="127" spans="1:24" x14ac:dyDescent="0.3">
      <c r="A127" s="39"/>
      <c r="D127" s="39"/>
      <c r="E127" s="39"/>
      <c r="H127" s="29"/>
      <c r="L127" s="41"/>
      <c r="M127" s="41"/>
      <c r="N127" s="41"/>
      <c r="O127" s="30"/>
      <c r="P127" s="30"/>
      <c r="Q127" s="30"/>
      <c r="R127" s="30"/>
      <c r="S127" s="30"/>
      <c r="T127" s="30"/>
      <c r="U127" s="30"/>
      <c r="V127" s="30"/>
      <c r="W127" s="30"/>
      <c r="X127" s="30"/>
    </row>
    <row r="128" spans="1:24" x14ac:dyDescent="0.3">
      <c r="A128" s="39"/>
      <c r="D128" s="39"/>
      <c r="E128" s="39"/>
      <c r="H128" s="29"/>
      <c r="L128" s="41"/>
      <c r="M128" s="41"/>
      <c r="N128" s="41"/>
      <c r="O128" s="30"/>
      <c r="P128" s="30"/>
      <c r="Q128" s="30"/>
      <c r="R128" s="30"/>
      <c r="S128" s="30"/>
      <c r="T128" s="30"/>
      <c r="U128" s="30"/>
      <c r="V128" s="30"/>
      <c r="W128" s="30"/>
      <c r="X128" s="30"/>
    </row>
    <row r="129" spans="1:24" x14ac:dyDescent="0.3">
      <c r="A129" s="39"/>
      <c r="D129" s="39"/>
      <c r="E129" s="39"/>
      <c r="H129" s="29"/>
      <c r="L129" s="41"/>
      <c r="M129" s="41"/>
      <c r="N129" s="41"/>
      <c r="O129" s="30"/>
      <c r="P129" s="30"/>
      <c r="Q129" s="30"/>
      <c r="R129" s="30"/>
      <c r="S129" s="30"/>
      <c r="T129" s="30"/>
      <c r="U129" s="30"/>
      <c r="V129" s="30"/>
      <c r="W129" s="30"/>
      <c r="X129" s="30"/>
    </row>
    <row r="130" spans="1:24" x14ac:dyDescent="0.3">
      <c r="A130" s="39"/>
      <c r="D130" s="39"/>
      <c r="E130" s="39"/>
      <c r="H130" s="29"/>
      <c r="L130" s="41"/>
      <c r="M130" s="41"/>
      <c r="N130" s="41"/>
      <c r="O130" s="30"/>
      <c r="P130" s="30"/>
      <c r="Q130" s="30"/>
      <c r="R130" s="30"/>
      <c r="S130" s="30"/>
      <c r="T130" s="30"/>
      <c r="U130" s="30"/>
      <c r="V130" s="30"/>
      <c r="W130" s="30"/>
      <c r="X130" s="30"/>
    </row>
    <row r="131" spans="1:24" x14ac:dyDescent="0.3">
      <c r="A131" s="39"/>
      <c r="D131" s="39"/>
      <c r="E131" s="39"/>
      <c r="H131" s="29"/>
      <c r="L131" s="41"/>
      <c r="M131" s="41"/>
      <c r="N131" s="41"/>
      <c r="O131" s="30"/>
      <c r="P131" s="30"/>
      <c r="Q131" s="30"/>
      <c r="R131" s="30"/>
      <c r="S131" s="30"/>
      <c r="T131" s="30"/>
      <c r="U131" s="30"/>
      <c r="V131" s="30"/>
      <c r="W131" s="30"/>
      <c r="X131" s="30"/>
    </row>
    <row r="132" spans="1:24" x14ac:dyDescent="0.3">
      <c r="A132" s="39"/>
      <c r="D132" s="39"/>
      <c r="E132" s="39"/>
      <c r="H132" s="29"/>
      <c r="L132" s="41"/>
      <c r="M132" s="41"/>
      <c r="N132" s="41"/>
      <c r="O132" s="30"/>
      <c r="P132" s="30"/>
      <c r="Q132" s="30"/>
      <c r="R132" s="30"/>
      <c r="S132" s="30"/>
      <c r="T132" s="30"/>
      <c r="U132" s="30"/>
      <c r="V132" s="30"/>
      <c r="W132" s="30"/>
      <c r="X132" s="30"/>
    </row>
    <row r="133" spans="1:24" x14ac:dyDescent="0.3">
      <c r="A133" s="39"/>
      <c r="D133" s="39"/>
      <c r="E133" s="39"/>
      <c r="H133" s="29"/>
      <c r="L133" s="41"/>
      <c r="M133" s="41"/>
      <c r="N133" s="41"/>
      <c r="O133" s="30"/>
      <c r="P133" s="30"/>
      <c r="Q133" s="30"/>
      <c r="R133" s="30"/>
      <c r="S133" s="30"/>
      <c r="T133" s="30"/>
      <c r="U133" s="30"/>
      <c r="V133" s="30"/>
      <c r="W133" s="30"/>
      <c r="X133" s="30"/>
    </row>
    <row r="134" spans="1:24" x14ac:dyDescent="0.3">
      <c r="A134" s="39"/>
      <c r="D134" s="39"/>
      <c r="E134" s="39"/>
      <c r="H134" s="29"/>
      <c r="L134" s="41"/>
      <c r="M134" s="41"/>
      <c r="N134" s="41"/>
      <c r="O134" s="30"/>
      <c r="P134" s="30"/>
      <c r="Q134" s="30"/>
      <c r="R134" s="30"/>
      <c r="S134" s="30"/>
      <c r="T134" s="30"/>
      <c r="U134" s="30"/>
      <c r="V134" s="30"/>
      <c r="W134" s="30"/>
      <c r="X134" s="30"/>
    </row>
    <row r="135" spans="1:24" x14ac:dyDescent="0.3">
      <c r="A135" s="39"/>
      <c r="D135" s="39"/>
      <c r="E135" s="39"/>
      <c r="H135" s="29"/>
      <c r="L135" s="41"/>
      <c r="M135" s="41"/>
      <c r="N135" s="41"/>
      <c r="O135" s="30"/>
      <c r="P135" s="30"/>
      <c r="Q135" s="30"/>
      <c r="R135" s="30"/>
      <c r="S135" s="30"/>
      <c r="T135" s="30"/>
      <c r="U135" s="30"/>
      <c r="V135" s="30"/>
      <c r="W135" s="30"/>
      <c r="X135" s="30"/>
    </row>
    <row r="136" spans="1:24" x14ac:dyDescent="0.3">
      <c r="A136" s="39"/>
      <c r="D136" s="39"/>
      <c r="E136" s="39"/>
      <c r="H136" s="29"/>
      <c r="L136" s="41"/>
      <c r="M136" s="41"/>
      <c r="N136" s="41"/>
      <c r="O136" s="30"/>
      <c r="P136" s="30"/>
      <c r="Q136" s="30"/>
      <c r="R136" s="30"/>
      <c r="S136" s="30"/>
      <c r="T136" s="30"/>
      <c r="U136" s="30"/>
      <c r="V136" s="30"/>
      <c r="W136" s="30"/>
      <c r="X136" s="30"/>
    </row>
    <row r="137" spans="1:24" x14ac:dyDescent="0.3">
      <c r="A137" s="39"/>
      <c r="D137" s="39"/>
      <c r="E137" s="39"/>
      <c r="H137" s="29"/>
      <c r="L137" s="41"/>
      <c r="M137" s="41"/>
      <c r="N137" s="41"/>
      <c r="O137" s="30"/>
      <c r="P137" s="30"/>
      <c r="Q137" s="30"/>
      <c r="R137" s="30"/>
      <c r="S137" s="30"/>
      <c r="T137" s="30"/>
      <c r="U137" s="30"/>
      <c r="V137" s="30"/>
      <c r="W137" s="30"/>
      <c r="X137" s="30"/>
    </row>
    <row r="138" spans="1:24" x14ac:dyDescent="0.3">
      <c r="A138" s="39"/>
      <c r="D138" s="39"/>
      <c r="E138" s="39"/>
      <c r="H138" s="29"/>
      <c r="L138" s="41"/>
      <c r="M138" s="41"/>
      <c r="N138" s="41"/>
      <c r="O138" s="30"/>
      <c r="P138" s="30"/>
      <c r="Q138" s="30"/>
      <c r="R138" s="30"/>
      <c r="S138" s="30"/>
      <c r="T138" s="30"/>
      <c r="U138" s="30"/>
      <c r="V138" s="30"/>
      <c r="W138" s="30"/>
      <c r="X138" s="30"/>
    </row>
    <row r="139" spans="1:24" x14ac:dyDescent="0.3">
      <c r="A139" s="39"/>
      <c r="D139" s="39"/>
      <c r="E139" s="39"/>
      <c r="H139" s="29"/>
      <c r="L139" s="41"/>
      <c r="M139" s="41"/>
      <c r="N139" s="41"/>
      <c r="O139" s="30"/>
      <c r="P139" s="30"/>
      <c r="Q139" s="30"/>
      <c r="R139" s="30"/>
      <c r="S139" s="30"/>
      <c r="T139" s="30"/>
      <c r="U139" s="30"/>
      <c r="V139" s="30"/>
      <c r="W139" s="30"/>
      <c r="X139" s="30"/>
    </row>
    <row r="140" spans="1:24" x14ac:dyDescent="0.3">
      <c r="A140" s="39"/>
      <c r="D140" s="39"/>
      <c r="E140" s="39"/>
      <c r="H140" s="29"/>
      <c r="L140" s="41"/>
      <c r="M140" s="41"/>
      <c r="N140" s="41"/>
      <c r="O140" s="30"/>
      <c r="P140" s="30"/>
      <c r="Q140" s="30"/>
      <c r="R140" s="30"/>
      <c r="S140" s="30"/>
      <c r="T140" s="30"/>
      <c r="U140" s="30"/>
      <c r="V140" s="30"/>
      <c r="W140" s="30"/>
      <c r="X140" s="30"/>
    </row>
    <row r="141" spans="1:24" x14ac:dyDescent="0.3">
      <c r="A141" s="39"/>
      <c r="D141" s="39"/>
      <c r="E141" s="39"/>
      <c r="H141" s="29"/>
      <c r="L141" s="41"/>
      <c r="M141" s="41"/>
      <c r="N141" s="41"/>
      <c r="O141" s="30"/>
      <c r="P141" s="30"/>
      <c r="Q141" s="30"/>
      <c r="R141" s="30"/>
      <c r="S141" s="30"/>
      <c r="T141" s="30"/>
      <c r="U141" s="30"/>
      <c r="V141" s="30"/>
      <c r="W141" s="30"/>
      <c r="X141" s="30"/>
    </row>
    <row r="142" spans="1:24" x14ac:dyDescent="0.3">
      <c r="A142" s="39"/>
      <c r="D142" s="39"/>
      <c r="E142" s="39"/>
      <c r="H142" s="29"/>
      <c r="L142" s="41"/>
      <c r="M142" s="41"/>
      <c r="N142" s="41"/>
      <c r="O142" s="30"/>
      <c r="P142" s="30"/>
      <c r="Q142" s="30"/>
      <c r="R142" s="30"/>
      <c r="S142" s="30"/>
      <c r="T142" s="30"/>
      <c r="U142" s="30"/>
      <c r="V142" s="30"/>
      <c r="W142" s="30"/>
      <c r="X142" s="30"/>
    </row>
    <row r="143" spans="1:24" x14ac:dyDescent="0.3">
      <c r="A143" s="39"/>
      <c r="D143" s="39"/>
      <c r="E143" s="39"/>
      <c r="H143" s="29"/>
      <c r="L143" s="41"/>
      <c r="M143" s="41"/>
      <c r="N143" s="41"/>
      <c r="O143" s="30"/>
      <c r="P143" s="30"/>
      <c r="Q143" s="30"/>
      <c r="R143" s="30"/>
      <c r="S143" s="30"/>
      <c r="T143" s="30"/>
      <c r="U143" s="30"/>
      <c r="V143" s="30"/>
      <c r="W143" s="30"/>
      <c r="X143" s="30"/>
    </row>
    <row r="144" spans="1:24" x14ac:dyDescent="0.3">
      <c r="A144" s="39"/>
      <c r="D144" s="39"/>
      <c r="E144" s="39"/>
      <c r="H144" s="29"/>
      <c r="L144" s="41"/>
      <c r="M144" s="41"/>
      <c r="N144" s="41"/>
      <c r="O144" s="30"/>
      <c r="P144" s="30"/>
      <c r="Q144" s="30"/>
      <c r="R144" s="30"/>
      <c r="S144" s="30"/>
      <c r="T144" s="30"/>
      <c r="U144" s="30"/>
      <c r="V144" s="30"/>
      <c r="W144" s="30"/>
      <c r="X144" s="30"/>
    </row>
    <row r="145" spans="1:24" x14ac:dyDescent="0.3">
      <c r="A145" s="39"/>
      <c r="D145" s="39"/>
      <c r="E145" s="39"/>
      <c r="H145" s="29"/>
      <c r="L145" s="41"/>
      <c r="M145" s="41"/>
      <c r="N145" s="41"/>
      <c r="O145" s="30"/>
      <c r="P145" s="30"/>
      <c r="Q145" s="30"/>
      <c r="R145" s="30"/>
      <c r="S145" s="30"/>
      <c r="T145" s="30"/>
      <c r="U145" s="30"/>
      <c r="V145" s="30"/>
      <c r="W145" s="30"/>
      <c r="X145" s="30"/>
    </row>
    <row r="146" spans="1:24" x14ac:dyDescent="0.3">
      <c r="A146" s="39"/>
      <c r="D146" s="39"/>
      <c r="E146" s="39"/>
      <c r="H146" s="29"/>
      <c r="L146" s="41"/>
      <c r="M146" s="41"/>
      <c r="N146" s="41"/>
      <c r="O146" s="30"/>
      <c r="P146" s="30"/>
      <c r="Q146" s="30"/>
      <c r="R146" s="30"/>
      <c r="S146" s="30"/>
      <c r="T146" s="30"/>
      <c r="U146" s="30"/>
      <c r="V146" s="30"/>
      <c r="W146" s="30"/>
      <c r="X146" s="30"/>
    </row>
    <row r="147" spans="1:24" x14ac:dyDescent="0.3">
      <c r="A147" s="39"/>
      <c r="D147" s="39"/>
      <c r="E147" s="39"/>
      <c r="H147" s="29"/>
      <c r="L147" s="41"/>
      <c r="M147" s="41"/>
      <c r="N147" s="41"/>
      <c r="O147" s="30"/>
      <c r="P147" s="30"/>
      <c r="Q147" s="30"/>
      <c r="R147" s="30"/>
      <c r="S147" s="30"/>
      <c r="T147" s="30"/>
      <c r="U147" s="30"/>
      <c r="V147" s="30"/>
      <c r="W147" s="30"/>
      <c r="X147" s="30"/>
    </row>
    <row r="148" spans="1:24" x14ac:dyDescent="0.3">
      <c r="A148" s="39"/>
      <c r="D148" s="39"/>
      <c r="E148" s="39"/>
      <c r="H148" s="29"/>
      <c r="L148" s="41"/>
      <c r="M148" s="41"/>
      <c r="N148" s="41"/>
      <c r="O148" s="30"/>
      <c r="P148" s="30"/>
      <c r="Q148" s="30"/>
      <c r="R148" s="30"/>
      <c r="S148" s="30"/>
      <c r="T148" s="30"/>
      <c r="U148" s="30"/>
      <c r="V148" s="30"/>
      <c r="W148" s="30"/>
      <c r="X148" s="30"/>
    </row>
    <row r="149" spans="1:24" x14ac:dyDescent="0.3">
      <c r="A149" s="39"/>
      <c r="D149" s="39"/>
      <c r="E149" s="39"/>
      <c r="H149" s="29"/>
      <c r="L149" s="41"/>
      <c r="M149" s="41"/>
      <c r="N149" s="41"/>
      <c r="O149" s="30"/>
      <c r="P149" s="30"/>
      <c r="Q149" s="30"/>
      <c r="R149" s="30"/>
      <c r="S149" s="30"/>
      <c r="T149" s="30"/>
      <c r="U149" s="30"/>
      <c r="V149" s="30"/>
      <c r="W149" s="30"/>
      <c r="X149" s="30"/>
    </row>
    <row r="150" spans="1:24" x14ac:dyDescent="0.3">
      <c r="A150" s="39"/>
      <c r="D150" s="39"/>
      <c r="E150" s="39"/>
      <c r="H150" s="29"/>
      <c r="L150" s="41"/>
      <c r="M150" s="41"/>
      <c r="N150" s="41"/>
      <c r="O150" s="30"/>
      <c r="P150" s="30"/>
      <c r="Q150" s="30"/>
      <c r="R150" s="30"/>
      <c r="S150" s="30"/>
      <c r="T150" s="30"/>
      <c r="U150" s="30"/>
      <c r="V150" s="30"/>
      <c r="W150" s="30"/>
      <c r="X150" s="30"/>
    </row>
    <row r="151" spans="1:24" x14ac:dyDescent="0.3">
      <c r="A151" s="39"/>
      <c r="D151" s="39"/>
      <c r="E151" s="39"/>
      <c r="H151" s="29"/>
      <c r="L151" s="41"/>
      <c r="M151" s="41"/>
      <c r="N151" s="41"/>
      <c r="O151" s="30"/>
      <c r="P151" s="30"/>
      <c r="Q151" s="30"/>
      <c r="R151" s="30"/>
      <c r="S151" s="30"/>
      <c r="T151" s="30"/>
      <c r="U151" s="30"/>
      <c r="V151" s="30"/>
      <c r="W151" s="30"/>
      <c r="X151" s="30"/>
    </row>
    <row r="152" spans="1:24" x14ac:dyDescent="0.3">
      <c r="A152" s="39"/>
      <c r="D152" s="39"/>
      <c r="E152" s="39"/>
      <c r="H152" s="29"/>
      <c r="L152" s="41"/>
      <c r="M152" s="41"/>
      <c r="N152" s="41"/>
      <c r="O152" s="30"/>
      <c r="P152" s="30"/>
      <c r="Q152" s="30"/>
      <c r="R152" s="30"/>
      <c r="S152" s="30"/>
      <c r="T152" s="30"/>
      <c r="U152" s="30"/>
      <c r="V152" s="30"/>
      <c r="W152" s="30"/>
      <c r="X152" s="30"/>
    </row>
    <row r="153" spans="1:24" x14ac:dyDescent="0.3">
      <c r="A153" s="39"/>
      <c r="D153" s="39"/>
      <c r="E153" s="39"/>
      <c r="H153" s="29"/>
      <c r="L153" s="41"/>
      <c r="M153" s="41"/>
      <c r="N153" s="41"/>
      <c r="O153" s="30"/>
      <c r="P153" s="30"/>
      <c r="Q153" s="30"/>
      <c r="R153" s="30"/>
      <c r="S153" s="30"/>
      <c r="T153" s="30"/>
      <c r="U153" s="30"/>
      <c r="V153" s="30"/>
      <c r="W153" s="30"/>
      <c r="X153" s="30"/>
    </row>
    <row r="154" spans="1:24" x14ac:dyDescent="0.3">
      <c r="A154" s="39"/>
      <c r="D154" s="39"/>
      <c r="E154" s="39"/>
      <c r="H154" s="29"/>
      <c r="L154" s="41"/>
      <c r="M154" s="41"/>
      <c r="N154" s="41"/>
      <c r="O154" s="30"/>
      <c r="P154" s="30"/>
      <c r="Q154" s="30"/>
      <c r="R154" s="30"/>
      <c r="S154" s="30"/>
      <c r="T154" s="30"/>
      <c r="U154" s="30"/>
      <c r="V154" s="30"/>
      <c r="W154" s="30"/>
      <c r="X154" s="30"/>
    </row>
    <row r="155" spans="1:24" x14ac:dyDescent="0.3">
      <c r="A155" s="39"/>
      <c r="D155" s="39"/>
      <c r="E155" s="39"/>
      <c r="H155" s="29"/>
      <c r="L155" s="41"/>
      <c r="M155" s="41"/>
      <c r="N155" s="41"/>
      <c r="O155" s="30"/>
      <c r="P155" s="30"/>
      <c r="Q155" s="30"/>
      <c r="R155" s="30"/>
      <c r="S155" s="30"/>
      <c r="T155" s="30"/>
      <c r="U155" s="30"/>
      <c r="V155" s="30"/>
      <c r="W155" s="30"/>
      <c r="X155" s="30"/>
    </row>
    <row r="156" spans="1:24" x14ac:dyDescent="0.3">
      <c r="A156" s="39"/>
      <c r="D156" s="39"/>
      <c r="E156" s="39"/>
      <c r="H156" s="29"/>
      <c r="L156" s="41"/>
      <c r="M156" s="41"/>
      <c r="N156" s="41"/>
      <c r="O156" s="30"/>
      <c r="P156" s="30"/>
      <c r="Q156" s="30"/>
      <c r="R156" s="30"/>
      <c r="S156" s="30"/>
      <c r="T156" s="30"/>
      <c r="U156" s="30"/>
      <c r="V156" s="30"/>
      <c r="W156" s="30"/>
      <c r="X156" s="30"/>
    </row>
    <row r="157" spans="1:24" x14ac:dyDescent="0.3">
      <c r="A157" s="39"/>
      <c r="D157" s="39"/>
      <c r="E157" s="39"/>
      <c r="H157" s="29"/>
      <c r="L157" s="41"/>
      <c r="M157" s="41"/>
      <c r="N157" s="41"/>
      <c r="O157" s="30"/>
      <c r="P157" s="30"/>
      <c r="Q157" s="30"/>
      <c r="R157" s="30"/>
      <c r="S157" s="30"/>
      <c r="T157" s="30"/>
      <c r="U157" s="30"/>
      <c r="V157" s="30"/>
      <c r="W157" s="30"/>
      <c r="X157" s="30"/>
    </row>
    <row r="158" spans="1:24" x14ac:dyDescent="0.3">
      <c r="A158" s="39"/>
      <c r="D158" s="39"/>
      <c r="E158" s="39"/>
      <c r="H158" s="29"/>
      <c r="L158" s="41"/>
      <c r="M158" s="41"/>
      <c r="N158" s="41"/>
      <c r="O158" s="30"/>
      <c r="P158" s="30"/>
      <c r="Q158" s="30"/>
      <c r="R158" s="30"/>
      <c r="S158" s="30"/>
      <c r="T158" s="30"/>
      <c r="U158" s="30"/>
      <c r="V158" s="30"/>
      <c r="W158" s="30"/>
      <c r="X158" s="30"/>
    </row>
    <row r="159" spans="1:24" x14ac:dyDescent="0.3">
      <c r="A159" s="39"/>
      <c r="D159" s="39"/>
      <c r="E159" s="39"/>
      <c r="H159" s="29"/>
      <c r="L159" s="41"/>
      <c r="M159" s="41"/>
      <c r="N159" s="41"/>
      <c r="O159" s="30"/>
      <c r="P159" s="30"/>
      <c r="Q159" s="30"/>
      <c r="R159" s="30"/>
      <c r="S159" s="30"/>
      <c r="T159" s="30"/>
      <c r="U159" s="30"/>
      <c r="V159" s="30"/>
      <c r="W159" s="30"/>
      <c r="X159" s="30"/>
    </row>
    <row r="160" spans="1:24" x14ac:dyDescent="0.3">
      <c r="A160" s="39"/>
      <c r="D160" s="39"/>
      <c r="E160" s="39"/>
      <c r="H160" s="29"/>
      <c r="L160" s="41"/>
      <c r="M160" s="41"/>
      <c r="N160" s="41"/>
      <c r="O160" s="30"/>
      <c r="P160" s="30"/>
      <c r="Q160" s="30"/>
      <c r="R160" s="30"/>
      <c r="S160" s="30"/>
      <c r="T160" s="30"/>
      <c r="U160" s="30"/>
      <c r="V160" s="30"/>
      <c r="W160" s="30"/>
      <c r="X160" s="30"/>
    </row>
    <row r="161" spans="1:24" x14ac:dyDescent="0.3">
      <c r="A161" s="39"/>
      <c r="D161" s="39"/>
      <c r="E161" s="39"/>
      <c r="H161" s="29"/>
      <c r="L161" s="41"/>
      <c r="M161" s="41"/>
      <c r="N161" s="41"/>
      <c r="O161" s="30"/>
      <c r="P161" s="30"/>
      <c r="Q161" s="30"/>
      <c r="R161" s="30"/>
      <c r="S161" s="30"/>
      <c r="T161" s="30"/>
      <c r="U161" s="30"/>
      <c r="V161" s="30"/>
      <c r="W161" s="30"/>
      <c r="X161" s="30"/>
    </row>
    <row r="162" spans="1:24" x14ac:dyDescent="0.3">
      <c r="A162" s="39"/>
      <c r="D162" s="39"/>
      <c r="E162" s="39"/>
      <c r="H162" s="29"/>
      <c r="L162" s="41"/>
      <c r="M162" s="41"/>
      <c r="N162" s="41"/>
      <c r="O162" s="30"/>
      <c r="P162" s="30"/>
      <c r="Q162" s="30"/>
      <c r="R162" s="30"/>
      <c r="S162" s="30"/>
      <c r="T162" s="30"/>
      <c r="U162" s="30"/>
      <c r="V162" s="30"/>
      <c r="W162" s="30"/>
      <c r="X162" s="30"/>
    </row>
    <row r="163" spans="1:24" x14ac:dyDescent="0.3">
      <c r="A163" s="39"/>
      <c r="D163" s="39"/>
      <c r="E163" s="39"/>
      <c r="H163" s="29"/>
      <c r="L163" s="41"/>
      <c r="M163" s="41"/>
      <c r="N163" s="41"/>
      <c r="O163" s="30"/>
      <c r="P163" s="30"/>
      <c r="Q163" s="30"/>
      <c r="R163" s="30"/>
      <c r="S163" s="30"/>
      <c r="T163" s="30"/>
      <c r="U163" s="30"/>
      <c r="V163" s="30"/>
      <c r="W163" s="30"/>
      <c r="X163" s="30"/>
    </row>
    <row r="164" spans="1:24" x14ac:dyDescent="0.3">
      <c r="A164" s="39"/>
      <c r="D164" s="39"/>
      <c r="E164" s="39"/>
      <c r="H164" s="29"/>
      <c r="L164" s="41"/>
      <c r="M164" s="41"/>
      <c r="N164" s="41"/>
      <c r="O164" s="30"/>
      <c r="P164" s="30"/>
      <c r="Q164" s="30"/>
      <c r="R164" s="30"/>
      <c r="S164" s="30"/>
      <c r="T164" s="30"/>
      <c r="U164" s="30"/>
      <c r="V164" s="30"/>
      <c r="W164" s="30"/>
      <c r="X164" s="30"/>
    </row>
    <row r="165" spans="1:24" x14ac:dyDescent="0.3">
      <c r="A165" s="39"/>
      <c r="D165" s="39"/>
      <c r="E165" s="39"/>
      <c r="H165" s="29"/>
      <c r="L165" s="41"/>
      <c r="M165" s="41"/>
      <c r="N165" s="41"/>
      <c r="O165" s="30"/>
      <c r="P165" s="30"/>
      <c r="Q165" s="30"/>
      <c r="R165" s="30"/>
      <c r="S165" s="30"/>
      <c r="T165" s="30"/>
      <c r="U165" s="30"/>
      <c r="V165" s="30"/>
      <c r="W165" s="30"/>
      <c r="X165" s="30"/>
    </row>
    <row r="166" spans="1:24" x14ac:dyDescent="0.3">
      <c r="A166" s="39"/>
      <c r="D166" s="39"/>
      <c r="E166" s="39"/>
      <c r="H166" s="29"/>
      <c r="L166" s="41"/>
      <c r="M166" s="41"/>
      <c r="N166" s="41"/>
      <c r="O166" s="30"/>
      <c r="P166" s="30"/>
      <c r="Q166" s="30"/>
      <c r="R166" s="30"/>
      <c r="S166" s="30"/>
      <c r="T166" s="30"/>
      <c r="U166" s="30"/>
      <c r="V166" s="30"/>
      <c r="W166" s="30"/>
      <c r="X166" s="30"/>
    </row>
    <row r="167" spans="1:24" x14ac:dyDescent="0.3">
      <c r="A167" s="39"/>
      <c r="D167" s="39"/>
      <c r="E167" s="39"/>
      <c r="H167" s="29"/>
      <c r="L167" s="41"/>
      <c r="M167" s="41"/>
      <c r="N167" s="41"/>
      <c r="O167" s="30"/>
      <c r="P167" s="30"/>
      <c r="Q167" s="30"/>
      <c r="R167" s="30"/>
      <c r="S167" s="30"/>
      <c r="T167" s="30"/>
      <c r="U167" s="30"/>
      <c r="V167" s="30"/>
      <c r="W167" s="30"/>
      <c r="X167" s="30"/>
    </row>
    <row r="168" spans="1:24" x14ac:dyDescent="0.3">
      <c r="A168" s="39"/>
      <c r="D168" s="39"/>
      <c r="E168" s="39"/>
      <c r="H168" s="29"/>
      <c r="L168" s="41"/>
      <c r="M168" s="41"/>
      <c r="N168" s="41"/>
      <c r="O168" s="30"/>
      <c r="P168" s="30"/>
      <c r="Q168" s="30"/>
      <c r="R168" s="30"/>
      <c r="S168" s="30"/>
      <c r="T168" s="30"/>
      <c r="U168" s="30"/>
      <c r="V168" s="30"/>
      <c r="W168" s="30"/>
      <c r="X168" s="30"/>
    </row>
    <row r="169" spans="1:24" x14ac:dyDescent="0.3">
      <c r="A169" s="39"/>
      <c r="D169" s="39"/>
      <c r="E169" s="39"/>
      <c r="H169" s="29"/>
      <c r="L169" s="41"/>
      <c r="M169" s="41"/>
      <c r="N169" s="41"/>
      <c r="O169" s="30"/>
      <c r="P169" s="30"/>
      <c r="Q169" s="30"/>
      <c r="R169" s="30"/>
      <c r="S169" s="30"/>
      <c r="T169" s="30"/>
      <c r="U169" s="30"/>
      <c r="V169" s="30"/>
      <c r="W169" s="30"/>
      <c r="X169" s="30"/>
    </row>
    <row r="170" spans="1:24" x14ac:dyDescent="0.3">
      <c r="A170" s="39"/>
      <c r="D170" s="39"/>
      <c r="E170" s="39"/>
      <c r="H170" s="29"/>
      <c r="L170" s="41"/>
      <c r="M170" s="41"/>
      <c r="N170" s="41"/>
      <c r="O170" s="30"/>
      <c r="P170" s="30"/>
      <c r="Q170" s="30"/>
      <c r="R170" s="30"/>
      <c r="S170" s="30"/>
      <c r="T170" s="30"/>
      <c r="U170" s="30"/>
      <c r="V170" s="30"/>
      <c r="W170" s="30"/>
      <c r="X170" s="30"/>
    </row>
    <row r="171" spans="1:24" x14ac:dyDescent="0.3">
      <c r="A171" s="39"/>
      <c r="D171" s="39"/>
      <c r="E171" s="39"/>
      <c r="H171" s="29"/>
      <c r="L171" s="41"/>
      <c r="M171" s="41"/>
      <c r="N171" s="41"/>
      <c r="O171" s="30"/>
      <c r="P171" s="30"/>
      <c r="Q171" s="30"/>
      <c r="R171" s="30"/>
      <c r="S171" s="30"/>
      <c r="T171" s="30"/>
      <c r="U171" s="30"/>
      <c r="V171" s="30"/>
      <c r="W171" s="30"/>
      <c r="X171" s="30"/>
    </row>
    <row r="172" spans="1:24" x14ac:dyDescent="0.3">
      <c r="A172" s="39"/>
      <c r="D172" s="39"/>
      <c r="E172" s="39"/>
      <c r="H172" s="29"/>
      <c r="L172" s="41"/>
      <c r="M172" s="41"/>
      <c r="N172" s="41"/>
      <c r="O172" s="30"/>
      <c r="P172" s="30"/>
      <c r="Q172" s="30"/>
      <c r="R172" s="30"/>
      <c r="S172" s="30"/>
      <c r="T172" s="30"/>
      <c r="U172" s="30"/>
      <c r="V172" s="30"/>
      <c r="W172" s="30"/>
      <c r="X172" s="30"/>
    </row>
    <row r="173" spans="1:24" x14ac:dyDescent="0.3">
      <c r="A173" s="39"/>
      <c r="D173" s="39"/>
      <c r="E173" s="39"/>
      <c r="H173" s="29"/>
      <c r="L173" s="41"/>
      <c r="M173" s="41"/>
      <c r="N173" s="41"/>
      <c r="O173" s="30"/>
      <c r="P173" s="30"/>
      <c r="Q173" s="30"/>
      <c r="R173" s="30"/>
      <c r="S173" s="30"/>
      <c r="T173" s="30"/>
      <c r="U173" s="30"/>
      <c r="V173" s="30"/>
      <c r="W173" s="30"/>
      <c r="X173" s="30"/>
    </row>
    <row r="174" spans="1:24" x14ac:dyDescent="0.3">
      <c r="A174" s="39"/>
      <c r="D174" s="39"/>
      <c r="E174" s="39"/>
      <c r="H174" s="29"/>
      <c r="L174" s="41"/>
      <c r="M174" s="41"/>
      <c r="N174" s="41"/>
      <c r="O174" s="30"/>
      <c r="P174" s="30"/>
      <c r="Q174" s="30"/>
      <c r="R174" s="30"/>
      <c r="S174" s="30"/>
      <c r="T174" s="30"/>
      <c r="U174" s="30"/>
      <c r="V174" s="30"/>
      <c r="W174" s="30"/>
      <c r="X174" s="30"/>
    </row>
    <row r="175" spans="1:24" x14ac:dyDescent="0.3">
      <c r="A175" s="39"/>
      <c r="D175" s="39"/>
      <c r="E175" s="39"/>
      <c r="H175" s="29"/>
      <c r="L175" s="41"/>
      <c r="M175" s="41"/>
      <c r="N175" s="41"/>
      <c r="O175" s="30"/>
      <c r="P175" s="30"/>
      <c r="Q175" s="30"/>
      <c r="R175" s="30"/>
      <c r="S175" s="30"/>
      <c r="T175" s="30"/>
      <c r="U175" s="30"/>
      <c r="V175" s="30"/>
      <c r="W175" s="30"/>
      <c r="X175" s="30"/>
    </row>
    <row r="176" spans="1:24" x14ac:dyDescent="0.3">
      <c r="A176" s="39"/>
      <c r="D176" s="39"/>
      <c r="E176" s="39"/>
      <c r="H176" s="29"/>
      <c r="L176" s="41"/>
      <c r="M176" s="41"/>
      <c r="N176" s="41"/>
      <c r="O176" s="30"/>
      <c r="P176" s="30"/>
      <c r="Q176" s="30"/>
      <c r="R176" s="30"/>
      <c r="S176" s="30"/>
      <c r="T176" s="30"/>
      <c r="U176" s="30"/>
      <c r="V176" s="30"/>
      <c r="W176" s="30"/>
      <c r="X176" s="30"/>
    </row>
    <row r="177" spans="1:24" x14ac:dyDescent="0.3">
      <c r="A177" s="39"/>
      <c r="D177" s="39"/>
      <c r="E177" s="39"/>
      <c r="H177" s="29"/>
      <c r="L177" s="41"/>
      <c r="M177" s="41"/>
      <c r="N177" s="41"/>
      <c r="O177" s="30"/>
      <c r="P177" s="30"/>
      <c r="Q177" s="30"/>
      <c r="R177" s="30"/>
      <c r="S177" s="30"/>
      <c r="T177" s="30"/>
      <c r="U177" s="30"/>
      <c r="V177" s="30"/>
      <c r="W177" s="30"/>
      <c r="X177" s="30"/>
    </row>
    <row r="178" spans="1:24" x14ac:dyDescent="0.3">
      <c r="A178" s="39"/>
      <c r="D178" s="39"/>
      <c r="E178" s="39"/>
      <c r="H178" s="29"/>
      <c r="L178" s="41"/>
      <c r="M178" s="41"/>
      <c r="N178" s="41"/>
      <c r="O178" s="30"/>
      <c r="P178" s="30"/>
      <c r="Q178" s="30"/>
      <c r="R178" s="30"/>
      <c r="S178" s="30"/>
      <c r="T178" s="30"/>
      <c r="U178" s="30"/>
      <c r="V178" s="30"/>
      <c r="W178" s="30"/>
      <c r="X178" s="30"/>
    </row>
    <row r="179" spans="1:24" x14ac:dyDescent="0.3">
      <c r="A179" s="39"/>
      <c r="D179" s="39"/>
      <c r="E179" s="39"/>
      <c r="H179" s="29"/>
      <c r="L179" s="41"/>
      <c r="M179" s="41"/>
      <c r="N179" s="41"/>
      <c r="O179" s="30"/>
      <c r="P179" s="30"/>
      <c r="Q179" s="30"/>
      <c r="R179" s="30"/>
      <c r="S179" s="30"/>
      <c r="T179" s="30"/>
      <c r="U179" s="30"/>
      <c r="V179" s="30"/>
      <c r="W179" s="30"/>
      <c r="X179" s="30"/>
    </row>
    <row r="180" spans="1:24" x14ac:dyDescent="0.3">
      <c r="A180" s="39"/>
      <c r="D180" s="39"/>
      <c r="E180" s="39"/>
      <c r="H180" s="29"/>
      <c r="L180" s="41"/>
      <c r="M180" s="41"/>
      <c r="N180" s="41"/>
      <c r="O180" s="30"/>
      <c r="P180" s="30"/>
      <c r="Q180" s="30"/>
      <c r="R180" s="30"/>
      <c r="S180" s="30"/>
      <c r="T180" s="30"/>
      <c r="U180" s="30"/>
      <c r="V180" s="30"/>
      <c r="W180" s="30"/>
      <c r="X180" s="30"/>
    </row>
    <row r="181" spans="1:24" x14ac:dyDescent="0.3">
      <c r="A181" s="39"/>
      <c r="D181" s="39"/>
      <c r="E181" s="39"/>
      <c r="H181" s="29"/>
      <c r="L181" s="41"/>
      <c r="M181" s="41"/>
      <c r="N181" s="41"/>
      <c r="O181" s="30"/>
      <c r="P181" s="30"/>
      <c r="Q181" s="30"/>
      <c r="R181" s="30"/>
      <c r="S181" s="30"/>
      <c r="T181" s="30"/>
      <c r="U181" s="30"/>
      <c r="V181" s="30"/>
      <c r="W181" s="30"/>
      <c r="X181" s="30"/>
    </row>
    <row r="182" spans="1:24" x14ac:dyDescent="0.3">
      <c r="A182" s="39"/>
      <c r="D182" s="39"/>
      <c r="E182" s="39"/>
      <c r="H182" s="29"/>
      <c r="L182" s="41"/>
      <c r="M182" s="41"/>
      <c r="N182" s="41"/>
      <c r="O182" s="30"/>
      <c r="P182" s="30"/>
      <c r="Q182" s="30"/>
      <c r="R182" s="30"/>
      <c r="S182" s="30"/>
      <c r="T182" s="30"/>
      <c r="U182" s="30"/>
      <c r="V182" s="30"/>
      <c r="W182" s="30"/>
      <c r="X182" s="30"/>
    </row>
    <row r="183" spans="1:24" x14ac:dyDescent="0.3">
      <c r="A183" s="39"/>
      <c r="D183" s="39"/>
      <c r="E183" s="39"/>
      <c r="H183" s="29"/>
      <c r="L183" s="41"/>
      <c r="M183" s="41"/>
      <c r="N183" s="41"/>
      <c r="O183" s="30"/>
      <c r="P183" s="30"/>
      <c r="Q183" s="30"/>
      <c r="R183" s="30"/>
      <c r="S183" s="30"/>
      <c r="T183" s="30"/>
      <c r="U183" s="30"/>
      <c r="V183" s="30"/>
      <c r="W183" s="30"/>
      <c r="X183" s="30"/>
    </row>
    <row r="184" spans="1:24" x14ac:dyDescent="0.3">
      <c r="A184" s="39"/>
      <c r="D184" s="39"/>
      <c r="E184" s="39"/>
      <c r="H184" s="29"/>
      <c r="L184" s="41"/>
      <c r="M184" s="41"/>
      <c r="N184" s="41"/>
      <c r="O184" s="30"/>
      <c r="P184" s="30"/>
      <c r="Q184" s="30"/>
      <c r="R184" s="30"/>
      <c r="S184" s="30"/>
      <c r="T184" s="30"/>
      <c r="U184" s="30"/>
      <c r="V184" s="30"/>
      <c r="W184" s="30"/>
      <c r="X184" s="30"/>
    </row>
    <row r="185" spans="1:24" x14ac:dyDescent="0.3">
      <c r="A185" s="39"/>
      <c r="D185" s="39"/>
      <c r="E185" s="39"/>
      <c r="H185" s="29"/>
      <c r="L185" s="41"/>
      <c r="M185" s="41"/>
      <c r="N185" s="41"/>
      <c r="O185" s="30"/>
      <c r="P185" s="30"/>
      <c r="Q185" s="30"/>
      <c r="R185" s="30"/>
      <c r="S185" s="30"/>
      <c r="T185" s="30"/>
      <c r="U185" s="30"/>
      <c r="V185" s="30"/>
      <c r="W185" s="30"/>
      <c r="X185" s="30"/>
    </row>
    <row r="186" spans="1:24" x14ac:dyDescent="0.3">
      <c r="A186" s="39"/>
      <c r="D186" s="39"/>
      <c r="E186" s="39"/>
      <c r="H186" s="29"/>
      <c r="L186" s="41"/>
      <c r="M186" s="41"/>
      <c r="N186" s="41"/>
      <c r="O186" s="30"/>
      <c r="P186" s="30"/>
      <c r="Q186" s="30"/>
      <c r="R186" s="30"/>
      <c r="S186" s="30"/>
      <c r="T186" s="30"/>
      <c r="U186" s="30"/>
      <c r="V186" s="30"/>
      <c r="W186" s="30"/>
      <c r="X186" s="30"/>
    </row>
    <row r="187" spans="1:24" x14ac:dyDescent="0.3">
      <c r="A187" s="39"/>
      <c r="D187" s="39"/>
      <c r="E187" s="39"/>
      <c r="H187" s="29"/>
      <c r="L187" s="41"/>
      <c r="M187" s="41"/>
      <c r="N187" s="41"/>
      <c r="O187" s="30"/>
      <c r="P187" s="30"/>
      <c r="Q187" s="30"/>
      <c r="R187" s="30"/>
      <c r="S187" s="30"/>
      <c r="T187" s="30"/>
      <c r="U187" s="30"/>
      <c r="V187" s="30"/>
      <c r="W187" s="30"/>
      <c r="X187" s="30"/>
    </row>
    <row r="188" spans="1:24" x14ac:dyDescent="0.3">
      <c r="A188" s="39"/>
      <c r="D188" s="39"/>
      <c r="E188" s="39"/>
      <c r="H188" s="29"/>
      <c r="L188" s="41"/>
      <c r="M188" s="41"/>
      <c r="N188" s="41"/>
      <c r="O188" s="30"/>
      <c r="P188" s="30"/>
      <c r="Q188" s="30"/>
      <c r="R188" s="30"/>
      <c r="S188" s="30"/>
      <c r="T188" s="30"/>
      <c r="U188" s="30"/>
      <c r="V188" s="30"/>
      <c r="W188" s="30"/>
      <c r="X188" s="30"/>
    </row>
    <row r="189" spans="1:24" x14ac:dyDescent="0.3">
      <c r="A189" s="39"/>
      <c r="D189" s="39"/>
      <c r="E189" s="39"/>
      <c r="H189" s="29"/>
      <c r="L189" s="41"/>
      <c r="M189" s="41"/>
      <c r="N189" s="41"/>
      <c r="O189" s="30"/>
      <c r="P189" s="30"/>
      <c r="Q189" s="30"/>
      <c r="R189" s="30"/>
      <c r="S189" s="30"/>
      <c r="T189" s="30"/>
      <c r="U189" s="30"/>
      <c r="V189" s="30"/>
      <c r="W189" s="30"/>
      <c r="X189" s="30"/>
    </row>
    <row r="190" spans="1:24" x14ac:dyDescent="0.3">
      <c r="A190" s="39"/>
      <c r="D190" s="39"/>
      <c r="E190" s="39"/>
      <c r="H190" s="29"/>
      <c r="L190" s="41"/>
      <c r="M190" s="41"/>
      <c r="N190" s="41"/>
      <c r="O190" s="30"/>
      <c r="P190" s="30"/>
      <c r="Q190" s="30"/>
      <c r="R190" s="30"/>
      <c r="S190" s="30"/>
      <c r="T190" s="30"/>
      <c r="U190" s="30"/>
      <c r="V190" s="30"/>
      <c r="W190" s="30"/>
      <c r="X190" s="30"/>
    </row>
    <row r="191" spans="1:24" x14ac:dyDescent="0.3">
      <c r="A191" s="39"/>
      <c r="D191" s="39"/>
      <c r="E191" s="39"/>
      <c r="H191" s="29"/>
      <c r="L191" s="41"/>
      <c r="M191" s="41"/>
      <c r="N191" s="41"/>
      <c r="O191" s="30"/>
      <c r="P191" s="30"/>
      <c r="Q191" s="30"/>
      <c r="R191" s="30"/>
      <c r="S191" s="30"/>
      <c r="T191" s="30"/>
      <c r="U191" s="30"/>
      <c r="V191" s="30"/>
      <c r="W191" s="30"/>
      <c r="X191" s="30"/>
    </row>
    <row r="192" spans="1:24" x14ac:dyDescent="0.3">
      <c r="A192" s="39"/>
      <c r="D192" s="39"/>
      <c r="E192" s="39"/>
      <c r="H192" s="29"/>
      <c r="L192" s="41"/>
      <c r="M192" s="41"/>
      <c r="N192" s="41"/>
      <c r="O192" s="30"/>
      <c r="P192" s="30"/>
      <c r="Q192" s="30"/>
      <c r="R192" s="30"/>
      <c r="S192" s="30"/>
      <c r="T192" s="30"/>
      <c r="U192" s="30"/>
      <c r="V192" s="30"/>
      <c r="W192" s="30"/>
      <c r="X192" s="30"/>
    </row>
    <row r="193" spans="1:24" x14ac:dyDescent="0.3">
      <c r="A193" s="39"/>
      <c r="D193" s="39"/>
      <c r="E193" s="39"/>
      <c r="H193" s="29"/>
      <c r="L193" s="41"/>
      <c r="M193" s="41"/>
      <c r="N193" s="41"/>
      <c r="O193" s="30"/>
      <c r="P193" s="30"/>
      <c r="Q193" s="30"/>
      <c r="R193" s="30"/>
      <c r="S193" s="30"/>
      <c r="T193" s="30"/>
      <c r="U193" s="30"/>
      <c r="V193" s="30"/>
      <c r="W193" s="30"/>
      <c r="X193" s="30"/>
    </row>
    <row r="194" spans="1:24" x14ac:dyDescent="0.3">
      <c r="A194" s="39"/>
      <c r="D194" s="39"/>
      <c r="E194" s="39"/>
      <c r="H194" s="29"/>
      <c r="L194" s="41"/>
      <c r="M194" s="41"/>
      <c r="N194" s="41"/>
      <c r="O194" s="30"/>
      <c r="P194" s="30"/>
      <c r="Q194" s="30"/>
      <c r="R194" s="30"/>
      <c r="S194" s="30"/>
      <c r="T194" s="30"/>
      <c r="U194" s="30"/>
      <c r="V194" s="30"/>
      <c r="W194" s="30"/>
      <c r="X194" s="30"/>
    </row>
    <row r="195" spans="1:24" x14ac:dyDescent="0.3">
      <c r="A195" s="39"/>
      <c r="D195" s="39"/>
      <c r="E195" s="39"/>
      <c r="H195" s="29"/>
      <c r="L195" s="41"/>
      <c r="M195" s="41"/>
      <c r="N195" s="41"/>
      <c r="O195" s="30"/>
      <c r="P195" s="30"/>
      <c r="Q195" s="30"/>
      <c r="R195" s="30"/>
      <c r="S195" s="30"/>
      <c r="T195" s="30"/>
      <c r="U195" s="30"/>
      <c r="V195" s="30"/>
      <c r="W195" s="30"/>
      <c r="X195" s="30"/>
    </row>
    <row r="196" spans="1:24" x14ac:dyDescent="0.3">
      <c r="A196" s="39"/>
      <c r="D196" s="39"/>
      <c r="E196" s="39"/>
      <c r="H196" s="29"/>
      <c r="L196" s="41"/>
      <c r="M196" s="41"/>
      <c r="N196" s="41"/>
      <c r="O196" s="30"/>
      <c r="P196" s="30"/>
      <c r="Q196" s="30"/>
      <c r="R196" s="30"/>
      <c r="S196" s="30"/>
      <c r="T196" s="30"/>
      <c r="U196" s="30"/>
      <c r="V196" s="30"/>
      <c r="W196" s="30"/>
      <c r="X196" s="30"/>
    </row>
    <row r="197" spans="1:24" x14ac:dyDescent="0.3">
      <c r="A197" s="39"/>
      <c r="D197" s="39"/>
      <c r="E197" s="39"/>
      <c r="H197" s="29"/>
      <c r="L197" s="41"/>
      <c r="M197" s="41"/>
      <c r="N197" s="41"/>
      <c r="O197" s="30"/>
      <c r="P197" s="30"/>
      <c r="Q197" s="30"/>
      <c r="R197" s="30"/>
      <c r="S197" s="30"/>
      <c r="T197" s="30"/>
      <c r="U197" s="30"/>
      <c r="V197" s="30"/>
      <c r="W197" s="30"/>
      <c r="X197" s="30"/>
    </row>
    <row r="198" spans="1:24" x14ac:dyDescent="0.3">
      <c r="A198" s="39"/>
      <c r="D198" s="39"/>
      <c r="E198" s="39"/>
      <c r="H198" s="29"/>
      <c r="L198" s="41"/>
      <c r="M198" s="41"/>
      <c r="N198" s="41"/>
      <c r="O198" s="30"/>
      <c r="P198" s="30"/>
      <c r="Q198" s="30"/>
      <c r="R198" s="30"/>
      <c r="S198" s="30"/>
      <c r="T198" s="30"/>
      <c r="U198" s="30"/>
      <c r="V198" s="30"/>
      <c r="W198" s="30"/>
      <c r="X198" s="30"/>
    </row>
    <row r="199" spans="1:24" x14ac:dyDescent="0.3">
      <c r="A199" s="39"/>
      <c r="D199" s="39"/>
      <c r="E199" s="39"/>
      <c r="H199" s="29"/>
      <c r="L199" s="41"/>
      <c r="M199" s="41"/>
      <c r="N199" s="41"/>
      <c r="O199" s="30"/>
      <c r="P199" s="30"/>
      <c r="Q199" s="30"/>
      <c r="R199" s="30"/>
      <c r="S199" s="30"/>
      <c r="T199" s="30"/>
      <c r="U199" s="30"/>
      <c r="V199" s="30"/>
      <c r="W199" s="30"/>
      <c r="X199" s="30"/>
    </row>
    <row r="200" spans="1:24" x14ac:dyDescent="0.3">
      <c r="A200" s="39"/>
      <c r="D200" s="39"/>
      <c r="E200" s="39"/>
      <c r="H200" s="29"/>
      <c r="L200" s="41"/>
      <c r="M200" s="41"/>
      <c r="N200" s="41"/>
      <c r="O200" s="30"/>
      <c r="P200" s="30"/>
      <c r="Q200" s="30"/>
      <c r="R200" s="30"/>
      <c r="S200" s="30"/>
      <c r="T200" s="30"/>
      <c r="U200" s="30"/>
      <c r="V200" s="30"/>
      <c r="W200" s="30"/>
      <c r="X200" s="30"/>
    </row>
    <row r="201" spans="1:24" x14ac:dyDescent="0.3">
      <c r="A201" s="39"/>
      <c r="D201" s="39"/>
      <c r="E201" s="39"/>
      <c r="H201" s="29"/>
      <c r="L201" s="41"/>
      <c r="M201" s="41"/>
      <c r="N201" s="41"/>
      <c r="O201" s="30"/>
      <c r="P201" s="30"/>
      <c r="Q201" s="30"/>
      <c r="R201" s="30"/>
      <c r="S201" s="30"/>
      <c r="T201" s="30"/>
      <c r="U201" s="30"/>
      <c r="V201" s="30"/>
      <c r="W201" s="30"/>
      <c r="X201" s="30"/>
    </row>
    <row r="202" spans="1:24" x14ac:dyDescent="0.3">
      <c r="A202" s="39"/>
      <c r="D202" s="39"/>
      <c r="E202" s="39"/>
      <c r="H202" s="29"/>
      <c r="L202" s="41"/>
      <c r="M202" s="41"/>
      <c r="N202" s="41"/>
      <c r="O202" s="30"/>
      <c r="P202" s="30"/>
      <c r="Q202" s="30"/>
      <c r="R202" s="30"/>
      <c r="S202" s="30"/>
      <c r="T202" s="30"/>
      <c r="U202" s="30"/>
      <c r="V202" s="30"/>
      <c r="W202" s="30"/>
      <c r="X202" s="30"/>
    </row>
    <row r="203" spans="1:24" x14ac:dyDescent="0.3">
      <c r="A203" s="39"/>
      <c r="D203" s="39"/>
      <c r="E203" s="39"/>
      <c r="H203" s="29"/>
      <c r="L203" s="41"/>
      <c r="M203" s="41"/>
      <c r="N203" s="41"/>
      <c r="O203" s="30"/>
      <c r="P203" s="30"/>
      <c r="Q203" s="30"/>
      <c r="R203" s="30"/>
      <c r="S203" s="30"/>
      <c r="T203" s="30"/>
      <c r="U203" s="30"/>
      <c r="V203" s="30"/>
      <c r="W203" s="30"/>
      <c r="X203" s="30"/>
    </row>
    <row r="204" spans="1:24" x14ac:dyDescent="0.3">
      <c r="A204" s="39"/>
      <c r="D204" s="39"/>
      <c r="E204" s="39"/>
      <c r="H204" s="29"/>
      <c r="L204" s="41"/>
      <c r="M204" s="41"/>
      <c r="N204" s="41"/>
      <c r="O204" s="30"/>
      <c r="P204" s="30"/>
      <c r="Q204" s="30"/>
      <c r="R204" s="30"/>
      <c r="S204" s="30"/>
      <c r="T204" s="30"/>
      <c r="U204" s="30"/>
      <c r="V204" s="30"/>
      <c r="W204" s="30"/>
      <c r="X204" s="30"/>
    </row>
    <row r="205" spans="1:24" x14ac:dyDescent="0.3">
      <c r="A205" s="39"/>
      <c r="D205" s="39"/>
      <c r="E205" s="39"/>
      <c r="H205" s="29"/>
      <c r="L205" s="41"/>
      <c r="M205" s="41"/>
      <c r="N205" s="41"/>
      <c r="O205" s="30"/>
      <c r="P205" s="30"/>
      <c r="Q205" s="30"/>
      <c r="R205" s="30"/>
      <c r="S205" s="30"/>
      <c r="T205" s="30"/>
      <c r="U205" s="30"/>
      <c r="V205" s="30"/>
      <c r="W205" s="30"/>
      <c r="X205" s="30"/>
    </row>
    <row r="206" spans="1:24" x14ac:dyDescent="0.3">
      <c r="A206" s="39"/>
      <c r="D206" s="39"/>
      <c r="E206" s="39"/>
      <c r="H206" s="29"/>
      <c r="L206" s="41"/>
      <c r="M206" s="41"/>
      <c r="N206" s="41"/>
      <c r="O206" s="30"/>
      <c r="P206" s="30"/>
      <c r="Q206" s="30"/>
      <c r="R206" s="30"/>
      <c r="S206" s="30"/>
      <c r="T206" s="30"/>
      <c r="U206" s="30"/>
      <c r="V206" s="30"/>
      <c r="W206" s="30"/>
      <c r="X206" s="30"/>
    </row>
    <row r="207" spans="1:24" x14ac:dyDescent="0.3">
      <c r="A207" s="39"/>
      <c r="D207" s="39"/>
      <c r="E207" s="39"/>
      <c r="H207" s="29"/>
      <c r="L207" s="41"/>
      <c r="M207" s="41"/>
      <c r="N207" s="41"/>
      <c r="O207" s="30"/>
      <c r="P207" s="30"/>
      <c r="Q207" s="30"/>
      <c r="R207" s="30"/>
      <c r="S207" s="30"/>
      <c r="T207" s="30"/>
      <c r="U207" s="30"/>
      <c r="V207" s="30"/>
      <c r="W207" s="30"/>
      <c r="X207" s="30"/>
    </row>
    <row r="208" spans="1:24" x14ac:dyDescent="0.3">
      <c r="A208" s="39"/>
      <c r="D208" s="39"/>
      <c r="E208" s="39"/>
      <c r="H208" s="29"/>
      <c r="L208" s="41"/>
      <c r="M208" s="41"/>
      <c r="N208" s="41"/>
      <c r="O208" s="30"/>
      <c r="P208" s="30"/>
      <c r="Q208" s="30"/>
      <c r="R208" s="30"/>
      <c r="S208" s="30"/>
      <c r="T208" s="30"/>
      <c r="U208" s="30"/>
      <c r="V208" s="30"/>
      <c r="W208" s="30"/>
      <c r="X208" s="30"/>
    </row>
    <row r="209" spans="1:24" x14ac:dyDescent="0.3">
      <c r="A209" s="39"/>
      <c r="D209" s="39"/>
      <c r="E209" s="39"/>
      <c r="H209" s="29"/>
      <c r="L209" s="41"/>
      <c r="M209" s="41"/>
      <c r="N209" s="41"/>
      <c r="O209" s="30"/>
      <c r="P209" s="30"/>
      <c r="Q209" s="30"/>
      <c r="R209" s="30"/>
      <c r="S209" s="30"/>
      <c r="T209" s="30"/>
      <c r="U209" s="30"/>
      <c r="V209" s="30"/>
      <c r="W209" s="30"/>
      <c r="X209" s="30"/>
    </row>
    <row r="210" spans="1:24" x14ac:dyDescent="0.3">
      <c r="A210" s="39"/>
      <c r="D210" s="39"/>
      <c r="E210" s="39"/>
      <c r="H210" s="29"/>
      <c r="L210" s="41"/>
      <c r="M210" s="41"/>
      <c r="N210" s="41"/>
      <c r="O210" s="30"/>
      <c r="P210" s="30"/>
      <c r="Q210" s="30"/>
      <c r="R210" s="30"/>
      <c r="S210" s="30"/>
      <c r="T210" s="30"/>
      <c r="U210" s="30"/>
      <c r="V210" s="30"/>
      <c r="W210" s="30"/>
      <c r="X210" s="30"/>
    </row>
    <row r="211" spans="1:24" x14ac:dyDescent="0.3">
      <c r="A211" s="39"/>
      <c r="D211" s="39"/>
      <c r="E211" s="39"/>
      <c r="H211" s="29"/>
      <c r="L211" s="41"/>
      <c r="M211" s="41"/>
      <c r="N211" s="41"/>
      <c r="O211" s="30"/>
      <c r="P211" s="30"/>
      <c r="Q211" s="30"/>
      <c r="R211" s="30"/>
      <c r="S211" s="30"/>
      <c r="T211" s="30"/>
      <c r="U211" s="30"/>
      <c r="V211" s="30"/>
      <c r="W211" s="30"/>
      <c r="X211" s="30"/>
    </row>
    <row r="212" spans="1:24" x14ac:dyDescent="0.3">
      <c r="A212" s="39"/>
      <c r="D212" s="39"/>
      <c r="E212" s="39"/>
      <c r="H212" s="29"/>
      <c r="L212" s="41"/>
      <c r="M212" s="41"/>
      <c r="N212" s="41"/>
      <c r="O212" s="30"/>
      <c r="P212" s="30"/>
      <c r="Q212" s="30"/>
      <c r="R212" s="30"/>
      <c r="S212" s="30"/>
      <c r="T212" s="30"/>
      <c r="U212" s="30"/>
      <c r="V212" s="30"/>
      <c r="W212" s="30"/>
      <c r="X212" s="30"/>
    </row>
    <row r="213" spans="1:24" x14ac:dyDescent="0.3">
      <c r="A213" s="39"/>
      <c r="D213" s="39"/>
      <c r="E213" s="39"/>
      <c r="H213" s="29"/>
      <c r="L213" s="41"/>
      <c r="M213" s="41"/>
      <c r="N213" s="41"/>
      <c r="O213" s="30"/>
      <c r="P213" s="30"/>
      <c r="Q213" s="30"/>
      <c r="R213" s="30"/>
      <c r="S213" s="30"/>
      <c r="T213" s="30"/>
      <c r="U213" s="30"/>
      <c r="V213" s="30"/>
      <c r="W213" s="30"/>
      <c r="X213" s="30"/>
    </row>
    <row r="214" spans="1:24" x14ac:dyDescent="0.3">
      <c r="A214" s="39"/>
      <c r="D214" s="39"/>
      <c r="E214" s="39"/>
      <c r="H214" s="29"/>
      <c r="L214" s="41"/>
      <c r="M214" s="41"/>
      <c r="N214" s="41"/>
      <c r="O214" s="30"/>
      <c r="P214" s="30"/>
      <c r="Q214" s="30"/>
      <c r="R214" s="30"/>
      <c r="S214" s="30"/>
      <c r="T214" s="30"/>
      <c r="U214" s="30"/>
      <c r="V214" s="30"/>
      <c r="W214" s="30"/>
      <c r="X214" s="30"/>
    </row>
    <row r="215" spans="1:24" x14ac:dyDescent="0.3">
      <c r="A215" s="39"/>
      <c r="D215" s="39"/>
      <c r="E215" s="39"/>
      <c r="H215" s="29"/>
      <c r="L215" s="41"/>
      <c r="M215" s="41"/>
      <c r="N215" s="41"/>
      <c r="O215" s="30"/>
      <c r="P215" s="30"/>
      <c r="Q215" s="30"/>
      <c r="R215" s="30"/>
      <c r="S215" s="30"/>
      <c r="T215" s="30"/>
      <c r="U215" s="30"/>
      <c r="V215" s="30"/>
      <c r="W215" s="30"/>
      <c r="X215" s="30"/>
    </row>
    <row r="216" spans="1:24" x14ac:dyDescent="0.3">
      <c r="A216" s="39"/>
      <c r="D216" s="39"/>
      <c r="E216" s="39"/>
      <c r="H216" s="29"/>
      <c r="L216" s="41"/>
      <c r="M216" s="41"/>
      <c r="N216" s="41"/>
      <c r="O216" s="30"/>
      <c r="P216" s="30"/>
      <c r="Q216" s="30"/>
      <c r="R216" s="30"/>
      <c r="S216" s="30"/>
      <c r="T216" s="30"/>
      <c r="U216" s="30"/>
      <c r="V216" s="30"/>
      <c r="W216" s="30"/>
      <c r="X216" s="30"/>
    </row>
    <row r="217" spans="1:24" x14ac:dyDescent="0.3">
      <c r="A217" s="39"/>
      <c r="D217" s="39"/>
      <c r="E217" s="39"/>
      <c r="H217" s="29"/>
      <c r="L217" s="41"/>
      <c r="M217" s="41"/>
      <c r="N217" s="41"/>
      <c r="O217" s="30"/>
      <c r="P217" s="30"/>
      <c r="Q217" s="30"/>
      <c r="R217" s="30"/>
      <c r="S217" s="30"/>
      <c r="T217" s="30"/>
      <c r="U217" s="30"/>
      <c r="V217" s="30"/>
      <c r="W217" s="30"/>
      <c r="X217" s="30"/>
    </row>
    <row r="218" spans="1:24" x14ac:dyDescent="0.3">
      <c r="A218" s="39"/>
      <c r="D218" s="39"/>
      <c r="E218" s="39"/>
      <c r="H218" s="29"/>
      <c r="L218" s="41"/>
      <c r="M218" s="41"/>
      <c r="N218" s="41"/>
      <c r="O218" s="30"/>
      <c r="P218" s="30"/>
      <c r="Q218" s="30"/>
      <c r="R218" s="30"/>
      <c r="S218" s="30"/>
      <c r="T218" s="30"/>
      <c r="U218" s="30"/>
      <c r="V218" s="30"/>
      <c r="W218" s="30"/>
      <c r="X218" s="30"/>
    </row>
    <row r="219" spans="1:24" x14ac:dyDescent="0.3">
      <c r="A219" s="39"/>
      <c r="D219" s="39"/>
      <c r="E219" s="39"/>
      <c r="H219" s="29"/>
      <c r="L219" s="41"/>
      <c r="M219" s="41"/>
      <c r="N219" s="41"/>
      <c r="O219" s="30"/>
      <c r="P219" s="30"/>
      <c r="Q219" s="30"/>
      <c r="R219" s="30"/>
      <c r="S219" s="30"/>
      <c r="T219" s="30"/>
      <c r="U219" s="30"/>
      <c r="V219" s="30"/>
      <c r="W219" s="30"/>
      <c r="X219" s="30"/>
    </row>
    <row r="220" spans="1:24" x14ac:dyDescent="0.3">
      <c r="A220" s="39"/>
      <c r="D220" s="39"/>
      <c r="E220" s="39"/>
      <c r="H220" s="29"/>
      <c r="L220" s="41"/>
      <c r="M220" s="41"/>
      <c r="N220" s="41"/>
      <c r="O220" s="30"/>
      <c r="P220" s="30"/>
      <c r="Q220" s="30"/>
      <c r="R220" s="30"/>
      <c r="S220" s="30"/>
      <c r="T220" s="30"/>
      <c r="U220" s="30"/>
      <c r="V220" s="30"/>
      <c r="W220" s="30"/>
      <c r="X220" s="30"/>
    </row>
    <row r="221" spans="1:24" x14ac:dyDescent="0.3">
      <c r="A221" s="39"/>
      <c r="D221" s="39"/>
      <c r="E221" s="39"/>
      <c r="H221" s="29"/>
      <c r="L221" s="41"/>
      <c r="M221" s="41"/>
      <c r="N221" s="41"/>
      <c r="O221" s="30"/>
      <c r="P221" s="30"/>
      <c r="Q221" s="30"/>
      <c r="R221" s="30"/>
      <c r="S221" s="30"/>
      <c r="T221" s="30"/>
      <c r="U221" s="30"/>
      <c r="V221" s="30"/>
      <c r="W221" s="30"/>
      <c r="X221" s="30"/>
    </row>
    <row r="222" spans="1:24" x14ac:dyDescent="0.3">
      <c r="A222" s="39"/>
      <c r="D222" s="39"/>
      <c r="E222" s="39"/>
      <c r="H222" s="29"/>
      <c r="L222" s="41"/>
      <c r="M222" s="41"/>
      <c r="N222" s="41"/>
      <c r="O222" s="30"/>
      <c r="P222" s="30"/>
      <c r="Q222" s="30"/>
      <c r="R222" s="30"/>
      <c r="S222" s="30"/>
      <c r="T222" s="30"/>
      <c r="U222" s="30"/>
      <c r="V222" s="30"/>
      <c r="W222" s="30"/>
      <c r="X222" s="30"/>
    </row>
    <row r="223" spans="1:24" x14ac:dyDescent="0.3">
      <c r="A223" s="39"/>
      <c r="D223" s="39"/>
      <c r="E223" s="39"/>
      <c r="H223" s="29"/>
      <c r="L223" s="41"/>
      <c r="M223" s="41"/>
      <c r="N223" s="41"/>
      <c r="O223" s="30"/>
      <c r="P223" s="30"/>
      <c r="Q223" s="30"/>
      <c r="R223" s="30"/>
      <c r="S223" s="30"/>
      <c r="T223" s="30"/>
      <c r="U223" s="30"/>
      <c r="V223" s="30"/>
      <c r="W223" s="30"/>
      <c r="X223" s="30"/>
    </row>
    <row r="224" spans="1:24" x14ac:dyDescent="0.3">
      <c r="A224" s="39"/>
      <c r="D224" s="39"/>
      <c r="E224" s="39"/>
      <c r="H224" s="29"/>
      <c r="L224" s="41"/>
      <c r="M224" s="41"/>
      <c r="N224" s="41"/>
      <c r="O224" s="30"/>
      <c r="P224" s="30"/>
      <c r="Q224" s="30"/>
      <c r="R224" s="30"/>
      <c r="S224" s="30"/>
      <c r="T224" s="30"/>
      <c r="U224" s="30"/>
      <c r="V224" s="30"/>
      <c r="W224" s="30"/>
      <c r="X224" s="30"/>
    </row>
    <row r="225" spans="1:24" x14ac:dyDescent="0.3">
      <c r="A225" s="39"/>
      <c r="D225" s="39"/>
      <c r="E225" s="39"/>
      <c r="H225" s="29"/>
      <c r="L225" s="41"/>
      <c r="M225" s="41"/>
      <c r="N225" s="41"/>
      <c r="O225" s="30"/>
      <c r="P225" s="30"/>
      <c r="Q225" s="30"/>
      <c r="R225" s="30"/>
      <c r="S225" s="30"/>
      <c r="T225" s="30"/>
      <c r="U225" s="30"/>
      <c r="V225" s="30"/>
      <c r="W225" s="30"/>
      <c r="X225" s="30"/>
    </row>
    <row r="226" spans="1:24" x14ac:dyDescent="0.3">
      <c r="A226" s="39"/>
      <c r="D226" s="39"/>
      <c r="E226" s="39"/>
      <c r="H226" s="29"/>
      <c r="L226" s="41"/>
      <c r="M226" s="41"/>
      <c r="N226" s="41"/>
      <c r="O226" s="30"/>
      <c r="P226" s="30"/>
      <c r="Q226" s="30"/>
      <c r="R226" s="30"/>
      <c r="S226" s="30"/>
      <c r="T226" s="30"/>
      <c r="U226" s="30"/>
      <c r="V226" s="30"/>
      <c r="W226" s="30"/>
      <c r="X226" s="30"/>
    </row>
    <row r="227" spans="1:24" x14ac:dyDescent="0.3">
      <c r="A227" s="39"/>
      <c r="D227" s="39"/>
      <c r="E227" s="39"/>
      <c r="H227" s="29"/>
      <c r="L227" s="41"/>
      <c r="M227" s="41"/>
      <c r="N227" s="41"/>
      <c r="O227" s="30"/>
      <c r="P227" s="30"/>
      <c r="Q227" s="30"/>
      <c r="R227" s="30"/>
      <c r="S227" s="30"/>
      <c r="T227" s="30"/>
      <c r="U227" s="30"/>
      <c r="V227" s="30"/>
      <c r="W227" s="30"/>
      <c r="X227" s="30"/>
    </row>
    <row r="228" spans="1:24" x14ac:dyDescent="0.3">
      <c r="A228" s="39"/>
      <c r="D228" s="39"/>
      <c r="E228" s="39"/>
      <c r="H228" s="29"/>
      <c r="L228" s="41"/>
      <c r="M228" s="41"/>
      <c r="N228" s="41"/>
      <c r="O228" s="30"/>
      <c r="P228" s="30"/>
      <c r="Q228" s="30"/>
      <c r="R228" s="30"/>
      <c r="S228" s="30"/>
      <c r="T228" s="30"/>
      <c r="U228" s="30"/>
      <c r="V228" s="30"/>
      <c r="W228" s="30"/>
      <c r="X228" s="30"/>
    </row>
    <row r="229" spans="1:24" x14ac:dyDescent="0.3">
      <c r="A229" s="39"/>
      <c r="D229" s="39"/>
      <c r="E229" s="39"/>
      <c r="H229" s="29"/>
      <c r="L229" s="41"/>
      <c r="M229" s="41"/>
      <c r="N229" s="41"/>
      <c r="O229" s="30"/>
      <c r="P229" s="30"/>
      <c r="Q229" s="30"/>
      <c r="R229" s="30"/>
      <c r="S229" s="30"/>
      <c r="T229" s="30"/>
      <c r="U229" s="30"/>
      <c r="V229" s="30"/>
      <c r="W229" s="30"/>
      <c r="X229" s="30"/>
    </row>
    <row r="230" spans="1:24" x14ac:dyDescent="0.3">
      <c r="A230" s="39"/>
      <c r="D230" s="39"/>
      <c r="E230" s="39"/>
      <c r="H230" s="29"/>
      <c r="L230" s="41"/>
      <c r="M230" s="41"/>
      <c r="N230" s="41"/>
      <c r="O230" s="30"/>
      <c r="P230" s="30"/>
      <c r="Q230" s="30"/>
      <c r="R230" s="30"/>
      <c r="S230" s="30"/>
      <c r="T230" s="30"/>
      <c r="U230" s="30"/>
      <c r="V230" s="30"/>
      <c r="W230" s="30"/>
      <c r="X230" s="30"/>
    </row>
    <row r="231" spans="1:24" x14ac:dyDescent="0.3">
      <c r="A231" s="39"/>
      <c r="D231" s="39"/>
      <c r="E231" s="39"/>
      <c r="H231" s="29"/>
      <c r="L231" s="41"/>
      <c r="M231" s="41"/>
      <c r="N231" s="41"/>
      <c r="O231" s="30"/>
      <c r="P231" s="30"/>
      <c r="Q231" s="30"/>
      <c r="R231" s="30"/>
      <c r="S231" s="30"/>
      <c r="T231" s="30"/>
      <c r="U231" s="30"/>
      <c r="V231" s="30"/>
      <c r="W231" s="30"/>
      <c r="X231" s="30"/>
    </row>
    <row r="232" spans="1:24" x14ac:dyDescent="0.3">
      <c r="A232" s="39"/>
      <c r="D232" s="39"/>
      <c r="E232" s="39"/>
      <c r="H232" s="29"/>
      <c r="L232" s="41"/>
      <c r="M232" s="41"/>
      <c r="N232" s="41"/>
      <c r="O232" s="30"/>
      <c r="P232" s="30"/>
      <c r="Q232" s="30"/>
      <c r="R232" s="30"/>
      <c r="S232" s="30"/>
      <c r="T232" s="30"/>
      <c r="U232" s="30"/>
      <c r="V232" s="30"/>
      <c r="W232" s="30"/>
      <c r="X232" s="30"/>
    </row>
    <row r="233" spans="1:24" x14ac:dyDescent="0.3">
      <c r="A233" s="39"/>
      <c r="D233" s="39"/>
      <c r="E233" s="39"/>
      <c r="H233" s="29"/>
      <c r="L233" s="41"/>
      <c r="M233" s="41"/>
      <c r="N233" s="41"/>
      <c r="O233" s="30"/>
      <c r="P233" s="30"/>
      <c r="Q233" s="30"/>
      <c r="R233" s="30"/>
      <c r="S233" s="30"/>
      <c r="T233" s="30"/>
      <c r="U233" s="30"/>
      <c r="V233" s="30"/>
      <c r="W233" s="30"/>
      <c r="X233" s="30"/>
    </row>
    <row r="234" spans="1:24" x14ac:dyDescent="0.3">
      <c r="A234" s="39"/>
      <c r="D234" s="39"/>
      <c r="E234" s="39"/>
      <c r="H234" s="29"/>
      <c r="L234" s="41"/>
      <c r="M234" s="41"/>
      <c r="N234" s="41"/>
      <c r="O234" s="30"/>
      <c r="P234" s="30"/>
      <c r="Q234" s="30"/>
      <c r="R234" s="30"/>
      <c r="S234" s="30"/>
      <c r="T234" s="30"/>
      <c r="U234" s="30"/>
      <c r="V234" s="30"/>
      <c r="W234" s="30"/>
      <c r="X234" s="30"/>
    </row>
    <row r="235" spans="1:24" x14ac:dyDescent="0.3">
      <c r="A235" s="39"/>
      <c r="D235" s="39"/>
      <c r="E235" s="39"/>
      <c r="H235" s="29"/>
      <c r="L235" s="41"/>
      <c r="M235" s="41"/>
      <c r="N235" s="41"/>
      <c r="O235" s="30"/>
      <c r="P235" s="30"/>
      <c r="Q235" s="30"/>
      <c r="R235" s="30"/>
      <c r="S235" s="30"/>
      <c r="T235" s="30"/>
      <c r="U235" s="30"/>
      <c r="V235" s="30"/>
      <c r="W235" s="30"/>
      <c r="X235" s="30"/>
    </row>
    <row r="236" spans="1:24" x14ac:dyDescent="0.3">
      <c r="A236" s="39"/>
      <c r="D236" s="39"/>
      <c r="E236" s="39"/>
      <c r="H236" s="29"/>
      <c r="L236" s="41"/>
      <c r="M236" s="41"/>
      <c r="N236" s="41"/>
      <c r="O236" s="30"/>
      <c r="P236" s="30"/>
      <c r="Q236" s="30"/>
      <c r="R236" s="30"/>
      <c r="S236" s="30"/>
      <c r="T236" s="30"/>
      <c r="U236" s="30"/>
      <c r="V236" s="30"/>
      <c r="W236" s="30"/>
      <c r="X236" s="30"/>
    </row>
    <row r="237" spans="1:24" x14ac:dyDescent="0.3">
      <c r="A237" s="39"/>
      <c r="D237" s="39"/>
      <c r="E237" s="39"/>
      <c r="H237" s="29"/>
      <c r="L237" s="41"/>
      <c r="M237" s="41"/>
      <c r="N237" s="41"/>
      <c r="O237" s="30"/>
      <c r="P237" s="30"/>
      <c r="Q237" s="30"/>
      <c r="R237" s="30"/>
      <c r="S237" s="30"/>
      <c r="T237" s="30"/>
      <c r="U237" s="30"/>
      <c r="V237" s="30"/>
      <c r="W237" s="30"/>
      <c r="X237" s="30"/>
    </row>
    <row r="238" spans="1:24" x14ac:dyDescent="0.3">
      <c r="A238" s="39"/>
      <c r="D238" s="39"/>
      <c r="E238" s="39"/>
      <c r="H238" s="29"/>
      <c r="L238" s="41"/>
      <c r="M238" s="41"/>
      <c r="N238" s="41"/>
      <c r="O238" s="30"/>
      <c r="P238" s="30"/>
      <c r="Q238" s="30"/>
      <c r="R238" s="30"/>
      <c r="S238" s="30"/>
      <c r="T238" s="30"/>
      <c r="U238" s="30"/>
      <c r="V238" s="30"/>
      <c r="W238" s="30"/>
      <c r="X238" s="30"/>
    </row>
    <row r="239" spans="1:24" x14ac:dyDescent="0.3">
      <c r="A239" s="39"/>
      <c r="D239" s="39"/>
      <c r="E239" s="39"/>
      <c r="H239" s="29"/>
      <c r="L239" s="41"/>
      <c r="M239" s="41"/>
      <c r="N239" s="41"/>
      <c r="O239" s="30"/>
      <c r="P239" s="30"/>
      <c r="Q239" s="30"/>
      <c r="R239" s="30"/>
      <c r="S239" s="30"/>
      <c r="T239" s="30"/>
      <c r="U239" s="30"/>
      <c r="V239" s="30"/>
      <c r="W239" s="30"/>
      <c r="X239" s="30"/>
    </row>
    <row r="240" spans="1:24" x14ac:dyDescent="0.3">
      <c r="A240" s="39"/>
      <c r="D240" s="39"/>
      <c r="E240" s="39"/>
      <c r="H240" s="29"/>
      <c r="L240" s="41"/>
      <c r="M240" s="41"/>
      <c r="N240" s="41"/>
      <c r="O240" s="30"/>
      <c r="P240" s="30"/>
      <c r="Q240" s="30"/>
      <c r="R240" s="30"/>
      <c r="S240" s="30"/>
      <c r="T240" s="30"/>
      <c r="U240" s="30"/>
      <c r="V240" s="30"/>
      <c r="W240" s="30"/>
      <c r="X240" s="30"/>
    </row>
    <row r="241" spans="1:24" x14ac:dyDescent="0.3">
      <c r="A241" s="39"/>
      <c r="D241" s="39"/>
      <c r="E241" s="39"/>
      <c r="H241" s="29"/>
      <c r="L241" s="41"/>
      <c r="M241" s="41"/>
      <c r="N241" s="41"/>
      <c r="O241" s="30"/>
      <c r="P241" s="30"/>
      <c r="Q241" s="30"/>
      <c r="R241" s="30"/>
      <c r="S241" s="30"/>
      <c r="T241" s="30"/>
      <c r="U241" s="30"/>
      <c r="V241" s="30"/>
      <c r="W241" s="30"/>
      <c r="X241" s="30"/>
    </row>
    <row r="242" spans="1:24" x14ac:dyDescent="0.3">
      <c r="A242" s="39"/>
      <c r="D242" s="39"/>
      <c r="E242" s="39"/>
      <c r="H242" s="29"/>
      <c r="L242" s="41"/>
      <c r="M242" s="41"/>
      <c r="N242" s="41"/>
      <c r="O242" s="30"/>
      <c r="P242" s="30"/>
      <c r="Q242" s="30"/>
      <c r="R242" s="30"/>
      <c r="S242" s="30"/>
      <c r="T242" s="30"/>
      <c r="U242" s="30"/>
      <c r="V242" s="30"/>
      <c r="W242" s="30"/>
      <c r="X242" s="30"/>
    </row>
    <row r="243" spans="1:24" x14ac:dyDescent="0.3">
      <c r="A243" s="39"/>
      <c r="D243" s="39"/>
      <c r="E243" s="39"/>
      <c r="H243" s="29"/>
      <c r="L243" s="41"/>
      <c r="M243" s="41"/>
      <c r="N243" s="41"/>
      <c r="O243" s="30"/>
      <c r="P243" s="30"/>
      <c r="Q243" s="30"/>
      <c r="R243" s="30"/>
      <c r="S243" s="30"/>
      <c r="T243" s="30"/>
      <c r="U243" s="30"/>
      <c r="V243" s="30"/>
      <c r="W243" s="30"/>
      <c r="X243" s="30"/>
    </row>
    <row r="244" spans="1:24" x14ac:dyDescent="0.3">
      <c r="A244" s="39"/>
      <c r="D244" s="39"/>
      <c r="E244" s="39"/>
      <c r="H244" s="29"/>
      <c r="L244" s="41"/>
      <c r="M244" s="41"/>
      <c r="N244" s="41"/>
      <c r="O244" s="30"/>
      <c r="P244" s="30"/>
      <c r="Q244" s="30"/>
      <c r="R244" s="30"/>
      <c r="S244" s="30"/>
      <c r="T244" s="30"/>
      <c r="U244" s="30"/>
      <c r="V244" s="30"/>
      <c r="W244" s="30"/>
      <c r="X244" s="30"/>
    </row>
    <row r="245" spans="1:24" x14ac:dyDescent="0.3">
      <c r="A245" s="39"/>
      <c r="D245" s="39"/>
      <c r="E245" s="39"/>
      <c r="H245" s="29"/>
      <c r="L245" s="41"/>
      <c r="M245" s="41"/>
      <c r="N245" s="41"/>
      <c r="O245" s="30"/>
      <c r="P245" s="30"/>
      <c r="Q245" s="30"/>
      <c r="R245" s="30"/>
      <c r="S245" s="30"/>
      <c r="T245" s="30"/>
      <c r="U245" s="30"/>
      <c r="V245" s="30"/>
      <c r="W245" s="30"/>
      <c r="X245" s="30"/>
    </row>
    <row r="246" spans="1:24" x14ac:dyDescent="0.3">
      <c r="A246" s="39"/>
      <c r="D246" s="39"/>
      <c r="E246" s="39"/>
      <c r="H246" s="29"/>
      <c r="L246" s="41"/>
      <c r="M246" s="41"/>
      <c r="N246" s="41"/>
      <c r="O246" s="30"/>
      <c r="P246" s="30"/>
      <c r="Q246" s="30"/>
      <c r="R246" s="30"/>
      <c r="S246" s="30"/>
      <c r="T246" s="30"/>
      <c r="U246" s="30"/>
      <c r="V246" s="30"/>
      <c r="W246" s="30"/>
      <c r="X246" s="30"/>
    </row>
    <row r="247" spans="1:24" x14ac:dyDescent="0.3">
      <c r="A247" s="39"/>
      <c r="D247" s="39"/>
      <c r="E247" s="39"/>
      <c r="H247" s="29"/>
      <c r="L247" s="41"/>
      <c r="M247" s="41"/>
      <c r="N247" s="41"/>
      <c r="O247" s="30"/>
      <c r="P247" s="30"/>
      <c r="Q247" s="30"/>
      <c r="R247" s="30"/>
      <c r="S247" s="30"/>
      <c r="T247" s="30"/>
      <c r="U247" s="30"/>
      <c r="V247" s="30"/>
      <c r="W247" s="30"/>
      <c r="X247" s="30"/>
    </row>
    <row r="248" spans="1:24" x14ac:dyDescent="0.3">
      <c r="A248" s="39"/>
      <c r="D248" s="39"/>
      <c r="E248" s="39"/>
      <c r="H248" s="29"/>
      <c r="L248" s="41"/>
      <c r="M248" s="41"/>
      <c r="N248" s="41"/>
      <c r="O248" s="30"/>
      <c r="P248" s="30"/>
      <c r="Q248" s="30"/>
      <c r="R248" s="30"/>
      <c r="S248" s="30"/>
      <c r="T248" s="30"/>
      <c r="U248" s="30"/>
      <c r="V248" s="30"/>
      <c r="W248" s="30"/>
      <c r="X248" s="30"/>
    </row>
    <row r="249" spans="1:24" x14ac:dyDescent="0.3">
      <c r="A249" s="39"/>
      <c r="D249" s="39"/>
      <c r="E249" s="39"/>
      <c r="H249" s="29"/>
      <c r="L249" s="41"/>
      <c r="M249" s="41"/>
      <c r="N249" s="41"/>
      <c r="O249" s="30"/>
      <c r="P249" s="30"/>
      <c r="Q249" s="30"/>
      <c r="R249" s="30"/>
      <c r="S249" s="30"/>
      <c r="T249" s="30"/>
      <c r="U249" s="30"/>
      <c r="V249" s="30"/>
      <c r="W249" s="30"/>
      <c r="X249" s="30"/>
    </row>
    <row r="250" spans="1:24" x14ac:dyDescent="0.3">
      <c r="A250" s="39"/>
      <c r="D250" s="39"/>
      <c r="E250" s="39"/>
      <c r="H250" s="29"/>
      <c r="L250" s="41"/>
      <c r="M250" s="41"/>
      <c r="N250" s="41"/>
      <c r="O250" s="30"/>
      <c r="P250" s="30"/>
      <c r="Q250" s="30"/>
      <c r="R250" s="30"/>
      <c r="S250" s="30"/>
      <c r="T250" s="30"/>
      <c r="U250" s="30"/>
      <c r="V250" s="30"/>
      <c r="W250" s="30"/>
      <c r="X250" s="30"/>
    </row>
    <row r="251" spans="1:24" x14ac:dyDescent="0.3">
      <c r="A251" s="39"/>
      <c r="D251" s="39"/>
      <c r="E251" s="39"/>
      <c r="H251" s="29"/>
      <c r="L251" s="41"/>
      <c r="M251" s="41"/>
      <c r="N251" s="41"/>
      <c r="O251" s="30"/>
      <c r="P251" s="30"/>
      <c r="Q251" s="30"/>
      <c r="R251" s="30"/>
      <c r="S251" s="30"/>
      <c r="T251" s="30"/>
      <c r="U251" s="30"/>
      <c r="V251" s="30"/>
      <c r="W251" s="30"/>
      <c r="X251" s="30"/>
    </row>
    <row r="252" spans="1:24" x14ac:dyDescent="0.3">
      <c r="A252" s="39"/>
      <c r="D252" s="39"/>
      <c r="E252" s="39"/>
      <c r="H252" s="29"/>
      <c r="L252" s="41"/>
      <c r="M252" s="41"/>
      <c r="N252" s="41"/>
      <c r="O252" s="30"/>
      <c r="P252" s="30"/>
      <c r="Q252" s="30"/>
      <c r="R252" s="30"/>
      <c r="S252" s="30"/>
      <c r="T252" s="30"/>
      <c r="U252" s="30"/>
      <c r="V252" s="30"/>
      <c r="W252" s="30"/>
      <c r="X252" s="30"/>
    </row>
    <row r="253" spans="1:24" x14ac:dyDescent="0.3">
      <c r="A253" s="39"/>
      <c r="D253" s="39"/>
      <c r="E253" s="39"/>
      <c r="H253" s="29"/>
      <c r="L253" s="41"/>
      <c r="M253" s="41"/>
      <c r="N253" s="41"/>
      <c r="O253" s="30"/>
      <c r="P253" s="30"/>
      <c r="Q253" s="30"/>
      <c r="R253" s="30"/>
      <c r="S253" s="30"/>
      <c r="T253" s="30"/>
      <c r="U253" s="30"/>
      <c r="V253" s="30"/>
      <c r="W253" s="30"/>
      <c r="X253" s="30"/>
    </row>
    <row r="254" spans="1:24" x14ac:dyDescent="0.3">
      <c r="A254" s="39"/>
      <c r="D254" s="39"/>
      <c r="E254" s="39"/>
      <c r="H254" s="29"/>
      <c r="L254" s="41"/>
      <c r="M254" s="41"/>
      <c r="N254" s="41"/>
      <c r="O254" s="30"/>
      <c r="P254" s="30"/>
      <c r="Q254" s="30"/>
      <c r="R254" s="30"/>
      <c r="S254" s="30"/>
      <c r="T254" s="30"/>
      <c r="U254" s="30"/>
      <c r="V254" s="30"/>
      <c r="W254" s="30"/>
      <c r="X254" s="30"/>
    </row>
    <row r="255" spans="1:24" x14ac:dyDescent="0.3">
      <c r="A255" s="39"/>
      <c r="D255" s="39"/>
      <c r="E255" s="39"/>
      <c r="H255" s="29"/>
      <c r="L255" s="41"/>
      <c r="M255" s="41"/>
      <c r="N255" s="41"/>
      <c r="O255" s="30"/>
      <c r="P255" s="30"/>
      <c r="Q255" s="30"/>
      <c r="R255" s="30"/>
      <c r="S255" s="30"/>
      <c r="T255" s="30"/>
      <c r="U255" s="30"/>
      <c r="V255" s="30"/>
      <c r="W255" s="30"/>
      <c r="X255" s="30"/>
    </row>
    <row r="256" spans="1:24" x14ac:dyDescent="0.3">
      <c r="A256" s="39"/>
      <c r="D256" s="39"/>
      <c r="E256" s="39"/>
      <c r="H256" s="29"/>
      <c r="L256" s="41"/>
      <c r="M256" s="41"/>
      <c r="N256" s="41"/>
      <c r="O256" s="30"/>
      <c r="P256" s="30"/>
      <c r="Q256" s="30"/>
      <c r="R256" s="30"/>
      <c r="S256" s="30"/>
      <c r="T256" s="30"/>
      <c r="U256" s="30"/>
      <c r="V256" s="30"/>
      <c r="W256" s="30"/>
      <c r="X256" s="30"/>
    </row>
    <row r="257" spans="1:24" x14ac:dyDescent="0.3">
      <c r="A257" s="39"/>
      <c r="D257" s="39"/>
      <c r="E257" s="39"/>
      <c r="H257" s="29"/>
      <c r="L257" s="41"/>
      <c r="M257" s="41"/>
      <c r="N257" s="41"/>
      <c r="O257" s="30"/>
      <c r="P257" s="30"/>
      <c r="Q257" s="30"/>
      <c r="R257" s="30"/>
      <c r="S257" s="30"/>
      <c r="T257" s="30"/>
      <c r="U257" s="30"/>
      <c r="V257" s="30"/>
      <c r="W257" s="30"/>
      <c r="X257" s="30"/>
    </row>
    <row r="258" spans="1:24" x14ac:dyDescent="0.3">
      <c r="A258" s="39"/>
      <c r="D258" s="39"/>
      <c r="E258" s="39"/>
      <c r="H258" s="29"/>
      <c r="L258" s="41"/>
      <c r="M258" s="41"/>
      <c r="N258" s="41"/>
      <c r="O258" s="30"/>
      <c r="P258" s="30"/>
      <c r="Q258" s="30"/>
      <c r="R258" s="30"/>
      <c r="S258" s="30"/>
      <c r="T258" s="30"/>
      <c r="U258" s="30"/>
      <c r="V258" s="30"/>
      <c r="W258" s="30"/>
      <c r="X258" s="30"/>
    </row>
    <row r="259" spans="1:24" x14ac:dyDescent="0.3">
      <c r="A259" s="39"/>
      <c r="D259" s="39"/>
      <c r="E259" s="39"/>
      <c r="H259" s="29"/>
      <c r="L259" s="41"/>
      <c r="M259" s="41"/>
      <c r="N259" s="41"/>
      <c r="O259" s="30"/>
      <c r="P259" s="30"/>
      <c r="Q259" s="30"/>
      <c r="R259" s="30"/>
      <c r="S259" s="30"/>
      <c r="T259" s="30"/>
      <c r="U259" s="30"/>
      <c r="V259" s="30"/>
      <c r="W259" s="30"/>
      <c r="X259" s="30"/>
    </row>
    <row r="260" spans="1:24" x14ac:dyDescent="0.3">
      <c r="A260" s="39"/>
      <c r="D260" s="39"/>
      <c r="E260" s="39"/>
      <c r="H260" s="29"/>
      <c r="L260" s="41"/>
      <c r="M260" s="41"/>
      <c r="N260" s="41"/>
      <c r="O260" s="30"/>
      <c r="P260" s="30"/>
      <c r="Q260" s="30"/>
      <c r="R260" s="30"/>
      <c r="S260" s="30"/>
      <c r="T260" s="30"/>
      <c r="U260" s="30"/>
      <c r="V260" s="30"/>
      <c r="W260" s="30"/>
      <c r="X260" s="30"/>
    </row>
    <row r="261" spans="1:24" x14ac:dyDescent="0.3">
      <c r="A261" s="39"/>
      <c r="D261" s="39"/>
      <c r="E261" s="39"/>
      <c r="H261" s="29"/>
      <c r="L261" s="41"/>
      <c r="M261" s="41"/>
      <c r="N261" s="41"/>
      <c r="O261" s="30"/>
      <c r="P261" s="30"/>
      <c r="Q261" s="30"/>
      <c r="R261" s="30"/>
      <c r="S261" s="30"/>
      <c r="T261" s="30"/>
      <c r="U261" s="30"/>
      <c r="V261" s="30"/>
      <c r="W261" s="30"/>
      <c r="X261" s="30"/>
    </row>
    <row r="262" spans="1:24" x14ac:dyDescent="0.3">
      <c r="A262" s="39"/>
      <c r="D262" s="39"/>
      <c r="E262" s="39"/>
      <c r="H262" s="29"/>
      <c r="L262" s="41"/>
      <c r="M262" s="41"/>
      <c r="N262" s="41"/>
      <c r="O262" s="30"/>
      <c r="P262" s="30"/>
      <c r="Q262" s="30"/>
      <c r="R262" s="30"/>
      <c r="S262" s="30"/>
      <c r="T262" s="30"/>
      <c r="U262" s="30"/>
      <c r="V262" s="30"/>
      <c r="W262" s="30"/>
      <c r="X262" s="30"/>
    </row>
    <row r="263" spans="1:24" x14ac:dyDescent="0.3">
      <c r="A263" s="39"/>
      <c r="D263" s="39"/>
      <c r="E263" s="39"/>
      <c r="H263" s="29"/>
      <c r="L263" s="41"/>
      <c r="M263" s="41"/>
      <c r="N263" s="41"/>
      <c r="O263" s="30"/>
      <c r="P263" s="30"/>
      <c r="Q263" s="30"/>
      <c r="R263" s="30"/>
      <c r="S263" s="30"/>
      <c r="T263" s="30"/>
      <c r="U263" s="30"/>
      <c r="V263" s="30"/>
      <c r="W263" s="30"/>
      <c r="X263" s="30"/>
    </row>
    <row r="264" spans="1:24" x14ac:dyDescent="0.3">
      <c r="A264" s="39"/>
      <c r="D264" s="39"/>
      <c r="E264" s="39"/>
      <c r="H264" s="29"/>
      <c r="L264" s="41"/>
      <c r="M264" s="41"/>
      <c r="N264" s="41"/>
      <c r="O264" s="30"/>
      <c r="P264" s="30"/>
      <c r="Q264" s="30"/>
      <c r="R264" s="30"/>
      <c r="S264" s="30"/>
      <c r="T264" s="30"/>
      <c r="U264" s="30"/>
      <c r="V264" s="30"/>
      <c r="W264" s="30"/>
      <c r="X264" s="30"/>
    </row>
    <row r="265" spans="1:24" x14ac:dyDescent="0.3">
      <c r="A265" s="39"/>
      <c r="D265" s="39"/>
      <c r="E265" s="39"/>
      <c r="H265" s="29"/>
      <c r="L265" s="41"/>
      <c r="M265" s="41"/>
      <c r="N265" s="41"/>
      <c r="O265" s="30"/>
      <c r="P265" s="30"/>
      <c r="Q265" s="30"/>
      <c r="R265" s="30"/>
      <c r="S265" s="30"/>
      <c r="T265" s="30"/>
      <c r="U265" s="30"/>
      <c r="V265" s="30"/>
      <c r="W265" s="30"/>
      <c r="X265" s="30"/>
    </row>
    <row r="266" spans="1:24" x14ac:dyDescent="0.3">
      <c r="A266" s="39"/>
      <c r="D266" s="39"/>
      <c r="E266" s="39"/>
      <c r="H266" s="29"/>
      <c r="L266" s="41"/>
      <c r="M266" s="41"/>
      <c r="N266" s="41"/>
      <c r="O266" s="30"/>
      <c r="P266" s="30"/>
      <c r="Q266" s="30"/>
      <c r="R266" s="30"/>
      <c r="S266" s="30"/>
      <c r="T266" s="30"/>
      <c r="U266" s="30"/>
      <c r="V266" s="30"/>
      <c r="W266" s="30"/>
      <c r="X266" s="30"/>
    </row>
    <row r="267" spans="1:24" x14ac:dyDescent="0.3">
      <c r="A267" s="39"/>
      <c r="D267" s="39"/>
      <c r="E267" s="39"/>
      <c r="H267" s="29"/>
      <c r="L267" s="41"/>
      <c r="M267" s="41"/>
      <c r="N267" s="41"/>
      <c r="O267" s="30"/>
      <c r="P267" s="30"/>
      <c r="Q267" s="30"/>
      <c r="R267" s="30"/>
      <c r="S267" s="30"/>
      <c r="T267" s="30"/>
      <c r="U267" s="30"/>
      <c r="V267" s="30"/>
      <c r="W267" s="30"/>
      <c r="X267" s="30"/>
    </row>
    <row r="268" spans="1:24" x14ac:dyDescent="0.3">
      <c r="A268" s="39"/>
      <c r="D268" s="39"/>
      <c r="E268" s="39"/>
      <c r="H268" s="29"/>
      <c r="L268" s="41"/>
      <c r="M268" s="41"/>
      <c r="N268" s="41"/>
      <c r="O268" s="30"/>
      <c r="P268" s="30"/>
      <c r="Q268" s="30"/>
      <c r="R268" s="30"/>
      <c r="S268" s="30"/>
      <c r="T268" s="30"/>
      <c r="U268" s="30"/>
      <c r="V268" s="30"/>
      <c r="W268" s="30"/>
      <c r="X268" s="30"/>
    </row>
    <row r="269" spans="1:24" x14ac:dyDescent="0.3">
      <c r="A269" s="39"/>
      <c r="D269" s="39"/>
      <c r="E269" s="39"/>
      <c r="H269" s="29"/>
      <c r="L269" s="41"/>
      <c r="M269" s="41"/>
      <c r="N269" s="41"/>
      <c r="O269" s="30"/>
      <c r="P269" s="30"/>
      <c r="Q269" s="30"/>
      <c r="R269" s="30"/>
      <c r="S269" s="30"/>
      <c r="T269" s="30"/>
      <c r="U269" s="30"/>
      <c r="V269" s="30"/>
      <c r="W269" s="30"/>
      <c r="X269" s="30"/>
    </row>
    <row r="270" spans="1:24" x14ac:dyDescent="0.3">
      <c r="A270" s="39"/>
      <c r="D270" s="39"/>
      <c r="E270" s="39"/>
      <c r="H270" s="29"/>
      <c r="L270" s="41"/>
      <c r="M270" s="41"/>
      <c r="N270" s="41"/>
      <c r="O270" s="30"/>
      <c r="P270" s="30"/>
      <c r="Q270" s="30"/>
      <c r="R270" s="30"/>
      <c r="S270" s="30"/>
      <c r="T270" s="30"/>
      <c r="U270" s="30"/>
      <c r="V270" s="30"/>
      <c r="W270" s="30"/>
      <c r="X270" s="30"/>
    </row>
    <row r="271" spans="1:24" x14ac:dyDescent="0.3">
      <c r="A271" s="39"/>
      <c r="D271" s="39"/>
      <c r="E271" s="39"/>
      <c r="H271" s="29"/>
      <c r="L271" s="41"/>
      <c r="M271" s="41"/>
      <c r="N271" s="41"/>
      <c r="O271" s="30"/>
      <c r="P271" s="30"/>
      <c r="Q271" s="30"/>
      <c r="R271" s="30"/>
      <c r="S271" s="30"/>
      <c r="T271" s="30"/>
      <c r="U271" s="30"/>
      <c r="V271" s="30"/>
      <c r="W271" s="30"/>
      <c r="X271" s="30"/>
    </row>
    <row r="272" spans="1:24" x14ac:dyDescent="0.3">
      <c r="A272" s="39"/>
      <c r="D272" s="39"/>
      <c r="E272" s="39"/>
      <c r="H272" s="29"/>
      <c r="L272" s="41"/>
      <c r="M272" s="41"/>
      <c r="N272" s="41"/>
      <c r="O272" s="30"/>
      <c r="P272" s="30"/>
      <c r="Q272" s="30"/>
      <c r="R272" s="30"/>
      <c r="S272" s="30"/>
      <c r="T272" s="30"/>
      <c r="U272" s="30"/>
      <c r="V272" s="30"/>
      <c r="W272" s="30"/>
      <c r="X272" s="30"/>
    </row>
    <row r="273" spans="1:24" x14ac:dyDescent="0.3">
      <c r="A273" s="39"/>
      <c r="D273" s="39"/>
      <c r="E273" s="39"/>
      <c r="H273" s="29"/>
      <c r="L273" s="41"/>
      <c r="M273" s="41"/>
      <c r="N273" s="41"/>
      <c r="O273" s="30"/>
      <c r="P273" s="30"/>
      <c r="Q273" s="30"/>
      <c r="R273" s="30"/>
      <c r="S273" s="30"/>
      <c r="T273" s="30"/>
      <c r="U273" s="30"/>
      <c r="V273" s="30"/>
      <c r="W273" s="30"/>
      <c r="X273" s="30"/>
    </row>
    <row r="274" spans="1:24" x14ac:dyDescent="0.3">
      <c r="A274" s="39"/>
      <c r="D274" s="39"/>
      <c r="E274" s="39"/>
      <c r="H274" s="29"/>
      <c r="L274" s="41"/>
      <c r="M274" s="41"/>
      <c r="N274" s="41"/>
      <c r="O274" s="30"/>
      <c r="P274" s="30"/>
      <c r="Q274" s="30"/>
      <c r="R274" s="30"/>
      <c r="S274" s="30"/>
      <c r="T274" s="30"/>
      <c r="U274" s="30"/>
      <c r="V274" s="30"/>
      <c r="W274" s="30"/>
      <c r="X274" s="30"/>
    </row>
    <row r="275" spans="1:24" x14ac:dyDescent="0.3">
      <c r="A275" s="39"/>
      <c r="D275" s="39"/>
      <c r="E275" s="39"/>
      <c r="H275" s="29"/>
      <c r="L275" s="41"/>
      <c r="M275" s="41"/>
      <c r="N275" s="41"/>
      <c r="O275" s="30"/>
      <c r="P275" s="30"/>
      <c r="Q275" s="30"/>
      <c r="R275" s="30"/>
      <c r="S275" s="30"/>
      <c r="T275" s="30"/>
      <c r="U275" s="30"/>
      <c r="V275" s="30"/>
      <c r="W275" s="30"/>
      <c r="X275" s="30"/>
    </row>
    <row r="276" spans="1:24" x14ac:dyDescent="0.3">
      <c r="A276" s="39"/>
      <c r="D276" s="39"/>
      <c r="E276" s="39"/>
      <c r="H276" s="29"/>
      <c r="L276" s="41"/>
      <c r="M276" s="41"/>
      <c r="N276" s="41"/>
      <c r="O276" s="30"/>
      <c r="P276" s="30"/>
      <c r="Q276" s="30"/>
      <c r="R276" s="30"/>
      <c r="S276" s="30"/>
      <c r="T276" s="30"/>
      <c r="U276" s="30"/>
      <c r="V276" s="30"/>
      <c r="W276" s="30"/>
      <c r="X276" s="30"/>
    </row>
    <row r="277" spans="1:24" x14ac:dyDescent="0.3">
      <c r="A277" s="39"/>
      <c r="D277" s="39"/>
      <c r="E277" s="39"/>
      <c r="H277" s="29"/>
      <c r="L277" s="41"/>
      <c r="M277" s="41"/>
      <c r="N277" s="41"/>
      <c r="O277" s="30"/>
      <c r="P277" s="30"/>
      <c r="Q277" s="30"/>
      <c r="R277" s="30"/>
      <c r="S277" s="30"/>
      <c r="T277" s="30"/>
      <c r="U277" s="30"/>
      <c r="V277" s="30"/>
      <c r="W277" s="30"/>
      <c r="X277" s="30"/>
    </row>
    <row r="278" spans="1:24" x14ac:dyDescent="0.3">
      <c r="A278" s="39"/>
      <c r="D278" s="39"/>
      <c r="E278" s="39"/>
      <c r="H278" s="29"/>
      <c r="L278" s="41"/>
      <c r="M278" s="41"/>
      <c r="N278" s="41"/>
      <c r="O278" s="30"/>
      <c r="P278" s="30"/>
      <c r="Q278" s="30"/>
      <c r="R278" s="30"/>
      <c r="S278" s="30"/>
      <c r="T278" s="30"/>
      <c r="U278" s="30"/>
      <c r="V278" s="30"/>
      <c r="W278" s="30"/>
      <c r="X278" s="30"/>
    </row>
    <row r="279" spans="1:24" x14ac:dyDescent="0.3">
      <c r="A279" s="39"/>
      <c r="D279" s="39"/>
      <c r="E279" s="39"/>
      <c r="H279" s="29"/>
      <c r="L279" s="41"/>
      <c r="M279" s="41"/>
      <c r="N279" s="41"/>
      <c r="O279" s="30"/>
      <c r="P279" s="30"/>
      <c r="Q279" s="30"/>
      <c r="R279" s="30"/>
      <c r="S279" s="30"/>
      <c r="T279" s="30"/>
      <c r="U279" s="30"/>
      <c r="V279" s="30"/>
      <c r="W279" s="30"/>
      <c r="X279" s="30"/>
    </row>
    <row r="280" spans="1:24" x14ac:dyDescent="0.3">
      <c r="A280" s="39"/>
      <c r="D280" s="39"/>
      <c r="E280" s="39"/>
      <c r="H280" s="29"/>
      <c r="L280" s="41"/>
      <c r="M280" s="41"/>
      <c r="N280" s="41"/>
      <c r="O280" s="30"/>
      <c r="P280" s="30"/>
      <c r="Q280" s="30"/>
      <c r="R280" s="30"/>
      <c r="S280" s="30"/>
      <c r="T280" s="30"/>
      <c r="U280" s="30"/>
      <c r="V280" s="30"/>
      <c r="W280" s="30"/>
      <c r="X280" s="30"/>
    </row>
    <row r="281" spans="1:24" x14ac:dyDescent="0.3">
      <c r="A281" s="39"/>
      <c r="D281" s="39"/>
      <c r="E281" s="39"/>
      <c r="H281" s="29"/>
      <c r="L281" s="41"/>
      <c r="M281" s="41"/>
      <c r="N281" s="41"/>
      <c r="O281" s="30"/>
      <c r="P281" s="30"/>
      <c r="Q281" s="30"/>
      <c r="R281" s="30"/>
      <c r="S281" s="30"/>
      <c r="T281" s="30"/>
      <c r="U281" s="30"/>
      <c r="V281" s="30"/>
      <c r="W281" s="30"/>
      <c r="X281" s="30"/>
    </row>
    <row r="282" spans="1:24" x14ac:dyDescent="0.3">
      <c r="A282" s="39"/>
      <c r="D282" s="39"/>
      <c r="E282" s="39"/>
      <c r="H282" s="29"/>
      <c r="L282" s="41"/>
      <c r="M282" s="41"/>
      <c r="N282" s="41"/>
      <c r="O282" s="30"/>
      <c r="P282" s="30"/>
      <c r="Q282" s="30"/>
      <c r="R282" s="30"/>
      <c r="S282" s="30"/>
      <c r="T282" s="30"/>
      <c r="U282" s="30"/>
      <c r="V282" s="30"/>
      <c r="W282" s="30"/>
      <c r="X282" s="30"/>
    </row>
    <row r="283" spans="1:24" x14ac:dyDescent="0.3">
      <c r="A283" s="39"/>
      <c r="D283" s="39"/>
      <c r="E283" s="39"/>
      <c r="H283" s="29"/>
      <c r="L283" s="41"/>
      <c r="M283" s="41"/>
      <c r="N283" s="41"/>
      <c r="O283" s="30"/>
      <c r="P283" s="30"/>
      <c r="Q283" s="30"/>
      <c r="R283" s="30"/>
      <c r="S283" s="30"/>
      <c r="T283" s="30"/>
      <c r="U283" s="30"/>
      <c r="V283" s="30"/>
      <c r="W283" s="30"/>
      <c r="X283" s="30"/>
    </row>
    <row r="284" spans="1:24" x14ac:dyDescent="0.3">
      <c r="A284" s="39"/>
      <c r="D284" s="39"/>
      <c r="E284" s="39"/>
      <c r="H284" s="29"/>
      <c r="L284" s="41"/>
      <c r="M284" s="41"/>
      <c r="N284" s="41"/>
      <c r="O284" s="30"/>
      <c r="P284" s="30"/>
      <c r="Q284" s="30"/>
      <c r="R284" s="30"/>
      <c r="S284" s="30"/>
      <c r="T284" s="30"/>
      <c r="U284" s="30"/>
      <c r="V284" s="30"/>
      <c r="W284" s="30"/>
      <c r="X284" s="30"/>
    </row>
    <row r="285" spans="1:24" x14ac:dyDescent="0.3">
      <c r="A285" s="39"/>
      <c r="D285" s="39"/>
      <c r="E285" s="39"/>
      <c r="H285" s="29"/>
      <c r="L285" s="41"/>
      <c r="M285" s="41"/>
      <c r="N285" s="41"/>
      <c r="O285" s="30"/>
      <c r="P285" s="30"/>
      <c r="Q285" s="30"/>
      <c r="R285" s="30"/>
      <c r="S285" s="30"/>
      <c r="T285" s="30"/>
      <c r="U285" s="30"/>
      <c r="V285" s="30"/>
      <c r="W285" s="30"/>
      <c r="X285" s="30"/>
    </row>
    <row r="286" spans="1:24" x14ac:dyDescent="0.3">
      <c r="A286" s="39"/>
      <c r="D286" s="39"/>
      <c r="E286" s="39"/>
      <c r="H286" s="29"/>
      <c r="L286" s="41"/>
      <c r="M286" s="41"/>
      <c r="N286" s="41"/>
      <c r="O286" s="30"/>
      <c r="P286" s="30"/>
      <c r="Q286" s="30"/>
      <c r="R286" s="30"/>
      <c r="S286" s="30"/>
      <c r="T286" s="30"/>
      <c r="U286" s="30"/>
      <c r="V286" s="30"/>
      <c r="W286" s="30"/>
      <c r="X286" s="30"/>
    </row>
    <row r="287" spans="1:24" x14ac:dyDescent="0.3">
      <c r="A287" s="39"/>
      <c r="D287" s="39"/>
      <c r="E287" s="39"/>
      <c r="H287" s="29"/>
      <c r="L287" s="41"/>
      <c r="M287" s="41"/>
      <c r="N287" s="41"/>
      <c r="O287" s="30"/>
      <c r="P287" s="30"/>
      <c r="Q287" s="30"/>
      <c r="R287" s="30"/>
      <c r="S287" s="30"/>
      <c r="T287" s="30"/>
      <c r="U287" s="30"/>
      <c r="V287" s="30"/>
      <c r="W287" s="30"/>
      <c r="X287" s="30"/>
    </row>
    <row r="288" spans="1:24" x14ac:dyDescent="0.3">
      <c r="A288" s="39"/>
      <c r="D288" s="39"/>
      <c r="E288" s="39"/>
      <c r="H288" s="29"/>
      <c r="L288" s="41"/>
      <c r="M288" s="41"/>
      <c r="N288" s="41"/>
      <c r="O288" s="30"/>
      <c r="P288" s="30"/>
      <c r="Q288" s="30"/>
      <c r="R288" s="30"/>
      <c r="S288" s="30"/>
      <c r="T288" s="30"/>
      <c r="U288" s="30"/>
      <c r="V288" s="30"/>
      <c r="W288" s="30"/>
      <c r="X288" s="30"/>
    </row>
    <row r="289" spans="1:24" x14ac:dyDescent="0.3">
      <c r="A289" s="39"/>
      <c r="D289" s="39"/>
      <c r="E289" s="39"/>
      <c r="H289" s="29"/>
      <c r="L289" s="41"/>
      <c r="M289" s="41"/>
      <c r="N289" s="41"/>
      <c r="O289" s="30"/>
      <c r="P289" s="30"/>
      <c r="Q289" s="30"/>
      <c r="R289" s="30"/>
      <c r="S289" s="30"/>
      <c r="T289" s="30"/>
      <c r="U289" s="30"/>
      <c r="V289" s="30"/>
      <c r="W289" s="30"/>
      <c r="X289" s="30"/>
    </row>
    <row r="290" spans="1:24" x14ac:dyDescent="0.3">
      <c r="A290" s="39"/>
      <c r="D290" s="39"/>
      <c r="E290" s="39"/>
      <c r="H290" s="29"/>
      <c r="L290" s="41"/>
      <c r="M290" s="41"/>
      <c r="N290" s="41"/>
      <c r="O290" s="30"/>
      <c r="P290" s="30"/>
      <c r="Q290" s="30"/>
      <c r="R290" s="30"/>
      <c r="S290" s="30"/>
      <c r="T290" s="30"/>
      <c r="U290" s="30"/>
      <c r="V290" s="30"/>
      <c r="W290" s="30"/>
      <c r="X290" s="30"/>
    </row>
    <row r="291" spans="1:24" x14ac:dyDescent="0.3">
      <c r="A291" s="39"/>
      <c r="D291" s="39"/>
      <c r="E291" s="39"/>
      <c r="H291" s="29"/>
      <c r="L291" s="41"/>
      <c r="M291" s="41"/>
      <c r="N291" s="41"/>
      <c r="O291" s="30"/>
      <c r="P291" s="30"/>
      <c r="Q291" s="30"/>
      <c r="R291" s="30"/>
      <c r="S291" s="30"/>
      <c r="T291" s="30"/>
      <c r="U291" s="30"/>
      <c r="V291" s="30"/>
      <c r="W291" s="30"/>
      <c r="X291" s="30"/>
    </row>
    <row r="292" spans="1:24" x14ac:dyDescent="0.3">
      <c r="A292" s="39"/>
      <c r="D292" s="39"/>
      <c r="E292" s="39"/>
      <c r="H292" s="29"/>
      <c r="L292" s="41"/>
      <c r="M292" s="41"/>
      <c r="N292" s="41"/>
      <c r="O292" s="30"/>
      <c r="P292" s="30"/>
      <c r="Q292" s="30"/>
      <c r="R292" s="30"/>
      <c r="S292" s="30"/>
      <c r="T292" s="30"/>
      <c r="U292" s="30"/>
      <c r="V292" s="30"/>
      <c r="W292" s="30"/>
      <c r="X292" s="30"/>
    </row>
    <row r="293" spans="1:24" x14ac:dyDescent="0.3">
      <c r="A293" s="39"/>
      <c r="D293" s="39"/>
      <c r="E293" s="39"/>
      <c r="H293" s="29"/>
      <c r="L293" s="41"/>
      <c r="M293" s="41"/>
      <c r="N293" s="41"/>
      <c r="O293" s="30"/>
      <c r="P293" s="30"/>
      <c r="Q293" s="30"/>
      <c r="R293" s="30"/>
      <c r="S293" s="30"/>
      <c r="T293" s="30"/>
      <c r="U293" s="30"/>
      <c r="V293" s="30"/>
      <c r="W293" s="30"/>
      <c r="X293" s="30"/>
    </row>
    <row r="294" spans="1:24" x14ac:dyDescent="0.3">
      <c r="A294" s="39"/>
      <c r="D294" s="39"/>
      <c r="E294" s="39"/>
      <c r="H294" s="29"/>
      <c r="L294" s="41"/>
      <c r="M294" s="41"/>
      <c r="N294" s="41"/>
      <c r="O294" s="30"/>
      <c r="P294" s="30"/>
      <c r="Q294" s="30"/>
      <c r="R294" s="30"/>
      <c r="S294" s="30"/>
      <c r="T294" s="30"/>
      <c r="U294" s="30"/>
      <c r="V294" s="30"/>
      <c r="W294" s="30"/>
      <c r="X294" s="30"/>
    </row>
    <row r="295" spans="1:24" x14ac:dyDescent="0.3">
      <c r="A295" s="39"/>
      <c r="D295" s="39"/>
      <c r="E295" s="39"/>
      <c r="H295" s="29"/>
      <c r="L295" s="41"/>
      <c r="M295" s="41"/>
      <c r="N295" s="41"/>
      <c r="O295" s="30"/>
      <c r="P295" s="30"/>
      <c r="Q295" s="30"/>
      <c r="R295" s="30"/>
      <c r="S295" s="30"/>
      <c r="T295" s="30"/>
      <c r="U295" s="30"/>
      <c r="V295" s="30"/>
      <c r="W295" s="30"/>
      <c r="X295" s="30"/>
    </row>
    <row r="296" spans="1:24" x14ac:dyDescent="0.3">
      <c r="A296" s="39"/>
      <c r="D296" s="39"/>
      <c r="E296" s="39"/>
      <c r="H296" s="29"/>
      <c r="L296" s="41"/>
      <c r="M296" s="41"/>
      <c r="N296" s="41"/>
      <c r="O296" s="30"/>
      <c r="P296" s="30"/>
      <c r="Q296" s="30"/>
      <c r="R296" s="30"/>
      <c r="S296" s="30"/>
      <c r="T296" s="30"/>
      <c r="U296" s="30"/>
      <c r="V296" s="30"/>
      <c r="W296" s="30"/>
      <c r="X296" s="30"/>
    </row>
    <row r="297" spans="1:24" x14ac:dyDescent="0.3">
      <c r="A297" s="39"/>
      <c r="D297" s="39"/>
      <c r="E297" s="39"/>
      <c r="H297" s="29"/>
      <c r="L297" s="41"/>
      <c r="M297" s="41"/>
      <c r="N297" s="41"/>
      <c r="O297" s="30"/>
      <c r="P297" s="30"/>
      <c r="Q297" s="30"/>
      <c r="R297" s="30"/>
      <c r="S297" s="30"/>
      <c r="T297" s="30"/>
      <c r="U297" s="30"/>
      <c r="V297" s="30"/>
      <c r="W297" s="30"/>
      <c r="X297" s="30"/>
    </row>
    <row r="298" spans="1:24" x14ac:dyDescent="0.3">
      <c r="A298" s="39"/>
      <c r="D298" s="39"/>
      <c r="E298" s="39"/>
      <c r="H298" s="29"/>
      <c r="L298" s="41"/>
      <c r="M298" s="41"/>
      <c r="N298" s="41"/>
      <c r="O298" s="30"/>
      <c r="P298" s="30"/>
      <c r="Q298" s="30"/>
      <c r="R298" s="30"/>
      <c r="S298" s="30"/>
      <c r="T298" s="30"/>
      <c r="U298" s="30"/>
      <c r="V298" s="30"/>
      <c r="W298" s="30"/>
      <c r="X298" s="30"/>
    </row>
    <row r="299" spans="1:24" x14ac:dyDescent="0.3">
      <c r="A299" s="39"/>
      <c r="D299" s="39"/>
      <c r="E299" s="39"/>
      <c r="H299" s="29"/>
      <c r="L299" s="41"/>
      <c r="M299" s="41"/>
      <c r="N299" s="41"/>
      <c r="O299" s="30"/>
      <c r="P299" s="30"/>
      <c r="Q299" s="30"/>
      <c r="R299" s="30"/>
      <c r="S299" s="30"/>
      <c r="T299" s="30"/>
      <c r="U299" s="30"/>
      <c r="V299" s="30"/>
      <c r="W299" s="30"/>
      <c r="X299" s="30"/>
    </row>
    <row r="300" spans="1:24" x14ac:dyDescent="0.3">
      <c r="A300" s="39"/>
      <c r="D300" s="39"/>
      <c r="E300" s="39"/>
      <c r="H300" s="29"/>
      <c r="L300" s="41"/>
      <c r="M300" s="41"/>
      <c r="N300" s="41"/>
      <c r="O300" s="30"/>
      <c r="P300" s="30"/>
      <c r="Q300" s="30"/>
      <c r="R300" s="30"/>
      <c r="S300" s="30"/>
      <c r="T300" s="30"/>
      <c r="U300" s="30"/>
      <c r="V300" s="30"/>
      <c r="W300" s="30"/>
      <c r="X300" s="30"/>
    </row>
    <row r="301" spans="1:24" x14ac:dyDescent="0.3">
      <c r="A301" s="39"/>
      <c r="D301" s="39"/>
      <c r="E301" s="39"/>
      <c r="H301" s="29"/>
      <c r="L301" s="41"/>
      <c r="M301" s="41"/>
      <c r="N301" s="41"/>
      <c r="O301" s="30"/>
      <c r="P301" s="30"/>
      <c r="Q301" s="30"/>
      <c r="R301" s="30"/>
      <c r="S301" s="30"/>
      <c r="T301" s="30"/>
      <c r="U301" s="30"/>
      <c r="V301" s="30"/>
      <c r="W301" s="30"/>
      <c r="X301" s="30"/>
    </row>
    <row r="302" spans="1:24" x14ac:dyDescent="0.3">
      <c r="A302" s="39"/>
      <c r="D302" s="39"/>
      <c r="E302" s="39"/>
      <c r="H302" s="29"/>
      <c r="L302" s="41"/>
      <c r="M302" s="41"/>
      <c r="N302" s="41"/>
      <c r="O302" s="30"/>
      <c r="P302" s="30"/>
      <c r="Q302" s="30"/>
      <c r="R302" s="30"/>
      <c r="S302" s="30"/>
      <c r="T302" s="30"/>
      <c r="U302" s="30"/>
      <c r="V302" s="30"/>
      <c r="W302" s="30"/>
      <c r="X302" s="30"/>
    </row>
    <row r="303" spans="1:24" x14ac:dyDescent="0.3">
      <c r="A303" s="39"/>
      <c r="D303" s="39"/>
      <c r="E303" s="39"/>
      <c r="H303" s="29"/>
      <c r="L303" s="41"/>
      <c r="M303" s="41"/>
      <c r="N303" s="41"/>
      <c r="O303" s="30"/>
      <c r="P303" s="30"/>
      <c r="Q303" s="30"/>
      <c r="R303" s="30"/>
      <c r="S303" s="30"/>
      <c r="T303" s="30"/>
      <c r="U303" s="30"/>
      <c r="V303" s="30"/>
      <c r="W303" s="30"/>
      <c r="X303" s="30"/>
    </row>
    <row r="304" spans="1:24" x14ac:dyDescent="0.3">
      <c r="A304" s="39"/>
      <c r="D304" s="39"/>
      <c r="E304" s="39"/>
      <c r="H304" s="29"/>
      <c r="L304" s="41"/>
      <c r="M304" s="41"/>
      <c r="N304" s="41"/>
      <c r="O304" s="30"/>
      <c r="P304" s="30"/>
      <c r="Q304" s="30"/>
      <c r="R304" s="30"/>
      <c r="S304" s="30"/>
      <c r="T304" s="30"/>
      <c r="U304" s="30"/>
      <c r="V304" s="30"/>
      <c r="W304" s="30"/>
      <c r="X304" s="30"/>
    </row>
    <row r="305" spans="1:24" x14ac:dyDescent="0.3">
      <c r="A305" s="39"/>
      <c r="E305" s="39"/>
      <c r="H305" s="29"/>
      <c r="L305" s="41"/>
      <c r="M305" s="41"/>
      <c r="N305" s="41"/>
      <c r="O305" s="30"/>
      <c r="P305" s="30"/>
      <c r="Q305" s="30"/>
      <c r="R305" s="30"/>
      <c r="S305" s="30"/>
      <c r="T305" s="30"/>
      <c r="U305" s="30"/>
      <c r="V305" s="30"/>
      <c r="W305" s="30"/>
      <c r="X305" s="30"/>
    </row>
    <row r="306" spans="1:24" x14ac:dyDescent="0.3">
      <c r="A306" s="39"/>
      <c r="E306" s="39"/>
      <c r="H306" s="29"/>
      <c r="L306" s="41"/>
      <c r="M306" s="41"/>
      <c r="N306" s="41"/>
      <c r="O306" s="30"/>
      <c r="P306" s="30"/>
      <c r="Q306" s="30"/>
      <c r="R306" s="30"/>
      <c r="S306" s="30"/>
      <c r="T306" s="30"/>
      <c r="U306" s="30"/>
      <c r="V306" s="30"/>
      <c r="W306" s="30"/>
      <c r="X306" s="30"/>
    </row>
    <row r="307" spans="1:24" x14ac:dyDescent="0.3">
      <c r="A307" s="39"/>
      <c r="E307" s="39"/>
      <c r="H307" s="29"/>
      <c r="L307" s="41"/>
      <c r="M307" s="41"/>
      <c r="N307" s="41"/>
      <c r="O307" s="30"/>
      <c r="P307" s="30"/>
      <c r="Q307" s="30"/>
      <c r="R307" s="30"/>
      <c r="S307" s="30"/>
      <c r="T307" s="30"/>
      <c r="U307" s="30"/>
      <c r="V307" s="30"/>
      <c r="W307" s="30"/>
      <c r="X307" s="30"/>
    </row>
    <row r="308" spans="1:24" x14ac:dyDescent="0.3">
      <c r="A308" s="39"/>
      <c r="E308" s="39"/>
      <c r="H308" s="29"/>
      <c r="L308" s="41"/>
      <c r="M308" s="41"/>
      <c r="N308" s="41"/>
      <c r="O308" s="30"/>
      <c r="P308" s="30"/>
      <c r="Q308" s="30"/>
      <c r="R308" s="30"/>
      <c r="S308" s="30"/>
      <c r="T308" s="30"/>
      <c r="U308" s="30"/>
      <c r="V308" s="30"/>
      <c r="W308" s="30"/>
      <c r="X308" s="30"/>
    </row>
    <row r="309" spans="1:24" x14ac:dyDescent="0.3">
      <c r="A309" s="39"/>
      <c r="E309" s="39"/>
      <c r="H309" s="29"/>
      <c r="L309" s="41"/>
      <c r="M309" s="41"/>
      <c r="N309" s="41"/>
      <c r="O309" s="30"/>
      <c r="P309" s="30"/>
      <c r="Q309" s="30"/>
      <c r="R309" s="30"/>
      <c r="S309" s="30"/>
      <c r="T309" s="30"/>
      <c r="U309" s="30"/>
      <c r="V309" s="30"/>
      <c r="W309" s="30"/>
      <c r="X309" s="30"/>
    </row>
    <row r="310" spans="1:24" x14ac:dyDescent="0.3">
      <c r="A310" s="39"/>
      <c r="E310" s="39"/>
      <c r="H310" s="29"/>
      <c r="L310" s="41"/>
      <c r="M310" s="41"/>
      <c r="N310" s="41"/>
      <c r="O310" s="30"/>
      <c r="P310" s="30"/>
      <c r="Q310" s="30"/>
      <c r="R310" s="30"/>
      <c r="S310" s="30"/>
      <c r="T310" s="30"/>
      <c r="U310" s="30"/>
      <c r="V310" s="30"/>
      <c r="W310" s="30"/>
      <c r="X310" s="30"/>
    </row>
    <row r="311" spans="1:24" x14ac:dyDescent="0.3">
      <c r="A311" s="39"/>
      <c r="E311" s="39"/>
      <c r="H311" s="29"/>
      <c r="L311" s="41"/>
      <c r="M311" s="41"/>
      <c r="N311" s="41"/>
      <c r="O311" s="30"/>
      <c r="P311" s="30"/>
      <c r="Q311" s="30"/>
      <c r="R311" s="30"/>
      <c r="S311" s="30"/>
      <c r="T311" s="30"/>
      <c r="U311" s="30"/>
      <c r="V311" s="30"/>
      <c r="W311" s="30"/>
      <c r="X311" s="30"/>
    </row>
    <row r="312" spans="1:24" x14ac:dyDescent="0.3">
      <c r="A312" s="39"/>
      <c r="L312" s="41"/>
      <c r="M312" s="41"/>
      <c r="N312" s="41"/>
      <c r="O312" s="30"/>
      <c r="P312" s="30"/>
      <c r="Q312" s="30"/>
      <c r="R312" s="30"/>
      <c r="S312" s="30"/>
      <c r="T312" s="30"/>
      <c r="U312" s="30"/>
      <c r="V312" s="30"/>
      <c r="W312" s="30"/>
      <c r="X312" s="30"/>
    </row>
    <row r="313" spans="1:24" x14ac:dyDescent="0.3">
      <c r="A313" s="39"/>
      <c r="L313" s="41"/>
      <c r="M313" s="41"/>
      <c r="N313" s="41"/>
      <c r="O313" s="30"/>
      <c r="P313" s="30"/>
      <c r="Q313" s="30"/>
      <c r="R313" s="30"/>
      <c r="S313" s="30"/>
      <c r="T313" s="30"/>
      <c r="U313" s="30"/>
      <c r="V313" s="30"/>
      <c r="W313" s="30"/>
      <c r="X313" s="30"/>
    </row>
    <row r="314" spans="1:24" x14ac:dyDescent="0.3">
      <c r="L314" s="41"/>
      <c r="M314" s="41"/>
      <c r="N314" s="41"/>
      <c r="O314" s="30"/>
      <c r="P314" s="30"/>
      <c r="Q314" s="30"/>
      <c r="R314" s="30"/>
      <c r="S314" s="30"/>
      <c r="T314" s="30"/>
      <c r="U314" s="30"/>
      <c r="V314" s="30"/>
      <c r="W314" s="30"/>
      <c r="X314" s="30"/>
    </row>
    <row r="315" spans="1:24" x14ac:dyDescent="0.3">
      <c r="L315" s="41"/>
      <c r="M315" s="41"/>
      <c r="N315" s="41"/>
      <c r="O315" s="30"/>
      <c r="P315" s="30"/>
      <c r="Q315" s="30"/>
      <c r="R315" s="30"/>
      <c r="S315" s="30"/>
      <c r="T315" s="30"/>
      <c r="U315" s="30"/>
      <c r="V315" s="30"/>
      <c r="W315" s="30"/>
      <c r="X315" s="30"/>
    </row>
    <row r="316" spans="1:24" x14ac:dyDescent="0.3">
      <c r="L316" s="41"/>
      <c r="M316" s="41"/>
      <c r="N316" s="41"/>
      <c r="O316" s="30"/>
      <c r="P316" s="30"/>
      <c r="Q316" s="30"/>
      <c r="R316" s="30"/>
      <c r="S316" s="30"/>
      <c r="T316" s="30"/>
      <c r="U316" s="30"/>
      <c r="V316" s="30"/>
      <c r="W316" s="30"/>
      <c r="X316" s="30"/>
    </row>
    <row r="317" spans="1:24" x14ac:dyDescent="0.3">
      <c r="L317" s="41"/>
      <c r="M317" s="41"/>
      <c r="N317" s="41"/>
      <c r="O317" s="30"/>
      <c r="P317" s="30"/>
      <c r="Q317" s="30"/>
      <c r="R317" s="30"/>
      <c r="S317" s="30"/>
      <c r="T317" s="30"/>
      <c r="U317" s="30"/>
      <c r="V317" s="30"/>
      <c r="W317" s="30"/>
      <c r="X317" s="30"/>
    </row>
    <row r="318" spans="1:24" x14ac:dyDescent="0.3">
      <c r="L318" s="41"/>
      <c r="M318" s="41"/>
      <c r="N318" s="41"/>
      <c r="O318" s="30"/>
      <c r="P318" s="30"/>
      <c r="Q318" s="30"/>
      <c r="R318" s="30"/>
      <c r="S318" s="30"/>
      <c r="T318" s="30"/>
      <c r="U318" s="30"/>
      <c r="V318" s="30"/>
      <c r="W318" s="30"/>
      <c r="X318" s="30"/>
    </row>
    <row r="319" spans="1:24" x14ac:dyDescent="0.3">
      <c r="L319" s="41"/>
      <c r="M319" s="41"/>
      <c r="N319" s="41"/>
      <c r="O319" s="30"/>
      <c r="P319" s="30"/>
      <c r="Q319" s="30"/>
      <c r="R319" s="30"/>
      <c r="S319" s="30"/>
      <c r="T319" s="30"/>
      <c r="U319" s="30"/>
      <c r="V319" s="30"/>
      <c r="W319" s="30"/>
      <c r="X319" s="30"/>
    </row>
    <row r="320" spans="1:24" x14ac:dyDescent="0.3">
      <c r="L320" s="41"/>
      <c r="M320" s="41"/>
      <c r="N320" s="41"/>
      <c r="O320" s="30"/>
      <c r="P320" s="30"/>
      <c r="Q320" s="30"/>
      <c r="R320" s="30"/>
      <c r="S320" s="30"/>
      <c r="T320" s="30"/>
      <c r="U320" s="30"/>
      <c r="V320" s="30"/>
      <c r="W320" s="30"/>
      <c r="X320" s="30"/>
    </row>
    <row r="321" spans="12:24" x14ac:dyDescent="0.3">
      <c r="L321" s="41"/>
      <c r="M321" s="41"/>
      <c r="N321" s="41"/>
      <c r="O321" s="30"/>
      <c r="P321" s="30"/>
      <c r="Q321" s="30"/>
      <c r="R321" s="30"/>
      <c r="S321" s="30"/>
      <c r="T321" s="30"/>
      <c r="U321" s="30"/>
      <c r="V321" s="30"/>
      <c r="W321" s="30"/>
      <c r="X321" s="30"/>
    </row>
    <row r="322" spans="12:24" x14ac:dyDescent="0.3">
      <c r="L322" s="41"/>
      <c r="M322" s="41"/>
      <c r="N322" s="41"/>
      <c r="O322" s="30"/>
      <c r="P322" s="30"/>
      <c r="Q322" s="30"/>
      <c r="R322" s="30"/>
      <c r="S322" s="30"/>
      <c r="T322" s="30"/>
      <c r="U322" s="30"/>
      <c r="V322" s="30"/>
      <c r="W322" s="30"/>
      <c r="X322" s="30"/>
    </row>
    <row r="323" spans="12:24" x14ac:dyDescent="0.3">
      <c r="L323" s="41"/>
      <c r="M323" s="41"/>
      <c r="N323" s="41"/>
      <c r="O323" s="30"/>
      <c r="P323" s="30"/>
      <c r="Q323" s="30"/>
      <c r="R323" s="30"/>
      <c r="S323" s="30"/>
      <c r="T323" s="30"/>
      <c r="U323" s="30"/>
      <c r="V323" s="30"/>
      <c r="W323" s="30"/>
      <c r="X323" s="30"/>
    </row>
    <row r="324" spans="12:24" x14ac:dyDescent="0.3">
      <c r="L324" s="41"/>
      <c r="M324" s="41"/>
      <c r="N324" s="41"/>
      <c r="O324" s="30"/>
      <c r="P324" s="30"/>
      <c r="Q324" s="30"/>
      <c r="R324" s="30"/>
      <c r="S324" s="30"/>
      <c r="T324" s="30"/>
      <c r="U324" s="30"/>
      <c r="V324" s="30"/>
      <c r="W324" s="30"/>
      <c r="X324" s="30"/>
    </row>
    <row r="325" spans="12:24" x14ac:dyDescent="0.3">
      <c r="L325" s="41"/>
      <c r="M325" s="41"/>
      <c r="N325" s="41"/>
      <c r="O325" s="30"/>
      <c r="P325" s="30"/>
      <c r="Q325" s="30"/>
      <c r="R325" s="30"/>
      <c r="S325" s="30"/>
      <c r="T325" s="30"/>
      <c r="U325" s="30"/>
      <c r="V325" s="30"/>
      <c r="W325" s="30"/>
      <c r="X325" s="30"/>
    </row>
    <row r="326" spans="12:24" x14ac:dyDescent="0.3">
      <c r="L326" s="41"/>
      <c r="M326" s="41"/>
      <c r="N326" s="41"/>
      <c r="O326" s="30"/>
      <c r="P326" s="30"/>
      <c r="Q326" s="30"/>
      <c r="R326" s="30"/>
      <c r="S326" s="30"/>
      <c r="T326" s="30"/>
      <c r="U326" s="30"/>
      <c r="V326" s="30"/>
      <c r="W326" s="30"/>
      <c r="X326" s="30"/>
    </row>
    <row r="327" spans="12:24" x14ac:dyDescent="0.3">
      <c r="L327" s="41"/>
      <c r="M327" s="41"/>
      <c r="N327" s="41"/>
      <c r="O327" s="30"/>
      <c r="P327" s="30"/>
      <c r="Q327" s="30"/>
      <c r="R327" s="30"/>
      <c r="S327" s="30"/>
      <c r="T327" s="30"/>
      <c r="U327" s="30"/>
      <c r="V327" s="30"/>
      <c r="W327" s="30"/>
      <c r="X327" s="30"/>
    </row>
    <row r="328" spans="12:24" x14ac:dyDescent="0.3">
      <c r="L328" s="41"/>
      <c r="M328" s="41"/>
      <c r="N328" s="41"/>
      <c r="O328" s="30"/>
      <c r="P328" s="30"/>
      <c r="Q328" s="30"/>
      <c r="R328" s="30"/>
      <c r="S328" s="30"/>
      <c r="T328" s="30"/>
      <c r="U328" s="30"/>
      <c r="V328" s="30"/>
      <c r="W328" s="30"/>
      <c r="X328" s="30"/>
    </row>
    <row r="329" spans="12:24" x14ac:dyDescent="0.3">
      <c r="L329" s="41"/>
      <c r="M329" s="41"/>
      <c r="N329" s="41"/>
      <c r="O329" s="30"/>
      <c r="P329" s="30"/>
      <c r="Q329" s="30"/>
      <c r="R329" s="30"/>
      <c r="S329" s="30"/>
      <c r="T329" s="30"/>
      <c r="U329" s="30"/>
      <c r="V329" s="30"/>
      <c r="W329" s="30"/>
      <c r="X329" s="30"/>
    </row>
    <row r="330" spans="12:24" x14ac:dyDescent="0.3">
      <c r="L330" s="41"/>
      <c r="M330" s="41"/>
      <c r="N330" s="41"/>
      <c r="O330" s="30"/>
      <c r="P330" s="30"/>
      <c r="Q330" s="30"/>
      <c r="R330" s="30"/>
      <c r="S330" s="30"/>
      <c r="T330" s="30"/>
      <c r="U330" s="30"/>
      <c r="V330" s="30"/>
      <c r="W330" s="30"/>
      <c r="X330" s="30"/>
    </row>
    <row r="331" spans="12:24" x14ac:dyDescent="0.3">
      <c r="L331" s="41"/>
      <c r="M331" s="41"/>
      <c r="N331" s="41"/>
      <c r="O331" s="30"/>
      <c r="P331" s="30"/>
      <c r="Q331" s="30"/>
      <c r="R331" s="30"/>
      <c r="S331" s="30"/>
      <c r="T331" s="30"/>
      <c r="U331" s="30"/>
      <c r="V331" s="30"/>
      <c r="W331" s="30"/>
      <c r="X331" s="30"/>
    </row>
    <row r="332" spans="12:24" x14ac:dyDescent="0.3">
      <c r="L332" s="41"/>
      <c r="M332" s="41"/>
      <c r="N332" s="41"/>
      <c r="O332" s="30"/>
      <c r="P332" s="30"/>
      <c r="Q332" s="30"/>
      <c r="R332" s="30"/>
      <c r="S332" s="30"/>
      <c r="T332" s="30"/>
      <c r="U332" s="30"/>
      <c r="V332" s="30"/>
      <c r="W332" s="30"/>
      <c r="X332" s="30"/>
    </row>
    <row r="333" spans="12:24" x14ac:dyDescent="0.3">
      <c r="L333" s="41"/>
      <c r="M333" s="41"/>
      <c r="N333" s="41"/>
      <c r="O333" s="30"/>
      <c r="P333" s="30"/>
      <c r="Q333" s="30"/>
      <c r="R333" s="30"/>
      <c r="S333" s="30"/>
      <c r="T333" s="30"/>
      <c r="U333" s="30"/>
      <c r="V333" s="30"/>
      <c r="W333" s="30"/>
      <c r="X333" s="30"/>
    </row>
    <row r="334" spans="12:24" x14ac:dyDescent="0.3">
      <c r="L334" s="41"/>
      <c r="M334" s="41"/>
      <c r="N334" s="41"/>
      <c r="O334" s="30"/>
      <c r="P334" s="30"/>
      <c r="Q334" s="30"/>
      <c r="R334" s="30"/>
      <c r="S334" s="30"/>
      <c r="T334" s="30"/>
      <c r="U334" s="30"/>
      <c r="V334" s="30"/>
      <c r="W334" s="30"/>
      <c r="X334" s="30"/>
    </row>
    <row r="335" spans="12:24" x14ac:dyDescent="0.3">
      <c r="L335" s="41"/>
      <c r="M335" s="41"/>
      <c r="N335" s="41"/>
      <c r="O335" s="30"/>
      <c r="P335" s="30"/>
      <c r="Q335" s="30"/>
      <c r="R335" s="30"/>
      <c r="S335" s="30"/>
      <c r="T335" s="30"/>
      <c r="U335" s="30"/>
      <c r="V335" s="30"/>
      <c r="W335" s="30"/>
      <c r="X335" s="30"/>
    </row>
    <row r="336" spans="12:24" x14ac:dyDescent="0.3">
      <c r="L336" s="41"/>
      <c r="M336" s="41"/>
      <c r="N336" s="41"/>
      <c r="O336" s="30"/>
      <c r="P336" s="30"/>
      <c r="Q336" s="30"/>
      <c r="R336" s="30"/>
      <c r="S336" s="30"/>
      <c r="T336" s="30"/>
      <c r="U336" s="30"/>
      <c r="V336" s="30"/>
      <c r="W336" s="30"/>
      <c r="X336" s="30"/>
    </row>
    <row r="337" spans="12:24" x14ac:dyDescent="0.3">
      <c r="L337" s="41"/>
      <c r="M337" s="41"/>
      <c r="N337" s="41"/>
      <c r="O337" s="30"/>
      <c r="P337" s="30"/>
      <c r="Q337" s="30"/>
      <c r="R337" s="30"/>
      <c r="S337" s="30"/>
      <c r="T337" s="30"/>
      <c r="U337" s="30"/>
      <c r="V337" s="30"/>
      <c r="W337" s="30"/>
      <c r="X337" s="30"/>
    </row>
    <row r="338" spans="12:24" x14ac:dyDescent="0.3">
      <c r="L338" s="41"/>
      <c r="M338" s="41"/>
      <c r="N338" s="41"/>
      <c r="O338" s="30"/>
      <c r="P338" s="30"/>
      <c r="Q338" s="30"/>
      <c r="R338" s="30"/>
      <c r="S338" s="30"/>
      <c r="T338" s="30"/>
      <c r="U338" s="30"/>
      <c r="V338" s="30"/>
      <c r="W338" s="30"/>
      <c r="X338" s="30"/>
    </row>
    <row r="339" spans="12:24" x14ac:dyDescent="0.3">
      <c r="L339" s="41"/>
      <c r="M339" s="41"/>
      <c r="N339" s="41"/>
      <c r="O339" s="30"/>
      <c r="P339" s="30"/>
      <c r="Q339" s="30"/>
      <c r="R339" s="30"/>
      <c r="S339" s="30"/>
      <c r="T339" s="30"/>
      <c r="U339" s="30"/>
      <c r="V339" s="30"/>
      <c r="W339" s="30"/>
      <c r="X339" s="30"/>
    </row>
    <row r="340" spans="12:24" x14ac:dyDescent="0.3">
      <c r="L340" s="41"/>
      <c r="M340" s="41"/>
      <c r="N340" s="41"/>
      <c r="O340" s="30"/>
      <c r="P340" s="30"/>
      <c r="Q340" s="30"/>
      <c r="R340" s="30"/>
      <c r="S340" s="30"/>
      <c r="T340" s="30"/>
      <c r="U340" s="30"/>
      <c r="V340" s="30"/>
      <c r="W340" s="30"/>
      <c r="X340" s="30"/>
    </row>
    <row r="341" spans="12:24" x14ac:dyDescent="0.3">
      <c r="L341" s="41"/>
      <c r="M341" s="41"/>
      <c r="N341" s="41"/>
      <c r="O341" s="30"/>
      <c r="P341" s="30"/>
      <c r="Q341" s="30"/>
      <c r="R341" s="30"/>
      <c r="S341" s="30"/>
      <c r="T341" s="30"/>
      <c r="U341" s="30"/>
      <c r="V341" s="30"/>
      <c r="W341" s="30"/>
      <c r="X341" s="30"/>
    </row>
    <row r="342" spans="12:24" x14ac:dyDescent="0.3">
      <c r="L342" s="41"/>
      <c r="M342" s="41"/>
      <c r="N342" s="41"/>
      <c r="O342" s="30"/>
      <c r="P342" s="30"/>
      <c r="Q342" s="30"/>
      <c r="R342" s="30"/>
      <c r="S342" s="30"/>
      <c r="T342" s="30"/>
      <c r="U342" s="30"/>
      <c r="V342" s="30"/>
      <c r="W342" s="30"/>
      <c r="X342" s="30"/>
    </row>
    <row r="343" spans="12:24" x14ac:dyDescent="0.3">
      <c r="L343" s="41"/>
      <c r="M343" s="41"/>
      <c r="N343" s="41"/>
      <c r="O343" s="30"/>
      <c r="P343" s="30"/>
      <c r="Q343" s="30"/>
      <c r="R343" s="30"/>
      <c r="S343" s="30"/>
      <c r="T343" s="30"/>
      <c r="U343" s="30"/>
      <c r="V343" s="30"/>
      <c r="W343" s="30"/>
      <c r="X343" s="30"/>
    </row>
    <row r="344" spans="12:24" x14ac:dyDescent="0.3">
      <c r="L344" s="41"/>
      <c r="M344" s="41"/>
      <c r="N344" s="41"/>
      <c r="O344" s="30"/>
      <c r="P344" s="30"/>
      <c r="Q344" s="30"/>
      <c r="R344" s="30"/>
      <c r="S344" s="30"/>
      <c r="T344" s="30"/>
      <c r="U344" s="30"/>
      <c r="V344" s="30"/>
      <c r="W344" s="30"/>
      <c r="X344" s="30"/>
    </row>
    <row r="345" spans="12:24" x14ac:dyDescent="0.3">
      <c r="L345" s="41"/>
      <c r="M345" s="41"/>
      <c r="N345" s="41"/>
      <c r="O345" s="30"/>
      <c r="P345" s="30"/>
      <c r="Q345" s="30"/>
      <c r="R345" s="30"/>
      <c r="S345" s="30"/>
      <c r="T345" s="30"/>
      <c r="U345" s="30"/>
      <c r="V345" s="30"/>
      <c r="W345" s="30"/>
      <c r="X345" s="30"/>
    </row>
    <row r="346" spans="12:24" x14ac:dyDescent="0.3">
      <c r="L346" s="41"/>
      <c r="M346" s="41"/>
      <c r="N346" s="41"/>
      <c r="O346" s="30"/>
      <c r="P346" s="30"/>
      <c r="Q346" s="30"/>
      <c r="R346" s="30"/>
      <c r="S346" s="30"/>
      <c r="T346" s="30"/>
      <c r="U346" s="30"/>
      <c r="V346" s="30"/>
      <c r="W346" s="30"/>
      <c r="X346" s="30"/>
    </row>
    <row r="347" spans="12:24" x14ac:dyDescent="0.3">
      <c r="L347" s="41"/>
      <c r="M347" s="41"/>
      <c r="N347" s="41"/>
      <c r="O347" s="30"/>
      <c r="P347" s="30"/>
      <c r="Q347" s="30"/>
      <c r="R347" s="30"/>
      <c r="S347" s="30"/>
      <c r="T347" s="30"/>
      <c r="U347" s="30"/>
      <c r="V347" s="30"/>
      <c r="W347" s="30"/>
      <c r="X347" s="30"/>
    </row>
    <row r="348" spans="12:24" x14ac:dyDescent="0.3">
      <c r="L348" s="41"/>
      <c r="M348" s="41"/>
      <c r="N348" s="41"/>
      <c r="O348" s="30"/>
      <c r="P348" s="30"/>
      <c r="Q348" s="30"/>
      <c r="R348" s="30"/>
      <c r="S348" s="30"/>
      <c r="T348" s="30"/>
      <c r="U348" s="30"/>
      <c r="V348" s="30"/>
      <c r="W348" s="30"/>
      <c r="X348" s="30"/>
    </row>
    <row r="349" spans="12:24" x14ac:dyDescent="0.3">
      <c r="L349" s="41"/>
      <c r="M349" s="41"/>
      <c r="N349" s="41"/>
      <c r="O349" s="30"/>
      <c r="P349" s="30"/>
      <c r="Q349" s="30"/>
      <c r="R349" s="30"/>
      <c r="S349" s="30"/>
      <c r="T349" s="30"/>
      <c r="U349" s="30"/>
      <c r="V349" s="30"/>
      <c r="W349" s="30"/>
      <c r="X349" s="30"/>
    </row>
    <row r="350" spans="12:24" x14ac:dyDescent="0.3">
      <c r="L350" s="41"/>
      <c r="M350" s="41"/>
      <c r="N350" s="41"/>
      <c r="O350" s="30"/>
      <c r="P350" s="30"/>
      <c r="Q350" s="30"/>
      <c r="R350" s="30"/>
      <c r="S350" s="30"/>
      <c r="T350" s="30"/>
      <c r="U350" s="30"/>
      <c r="V350" s="30"/>
      <c r="W350" s="30"/>
      <c r="X350" s="30"/>
    </row>
    <row r="351" spans="12:24" x14ac:dyDescent="0.3">
      <c r="L351" s="41"/>
      <c r="M351" s="41"/>
      <c r="N351" s="41"/>
      <c r="O351" s="30"/>
      <c r="P351" s="30"/>
      <c r="Q351" s="30"/>
      <c r="R351" s="30"/>
      <c r="S351" s="30"/>
      <c r="T351" s="30"/>
      <c r="U351" s="30"/>
      <c r="V351" s="30"/>
      <c r="W351" s="30"/>
      <c r="X351" s="30"/>
    </row>
    <row r="352" spans="12:24" x14ac:dyDescent="0.3">
      <c r="L352" s="41"/>
      <c r="M352" s="41"/>
      <c r="N352" s="41"/>
      <c r="O352" s="30"/>
      <c r="P352" s="30"/>
      <c r="Q352" s="30"/>
      <c r="R352" s="30"/>
      <c r="S352" s="30"/>
      <c r="T352" s="30"/>
      <c r="U352" s="30"/>
      <c r="V352" s="30"/>
      <c r="W352" s="30"/>
      <c r="X352" s="30"/>
    </row>
    <row r="353" spans="12:24" x14ac:dyDescent="0.3">
      <c r="L353" s="41"/>
      <c r="M353" s="41"/>
      <c r="N353" s="41"/>
      <c r="O353" s="30"/>
      <c r="P353" s="30"/>
      <c r="Q353" s="30"/>
      <c r="R353" s="30"/>
      <c r="S353" s="30"/>
      <c r="T353" s="30"/>
      <c r="U353" s="30"/>
      <c r="V353" s="30"/>
      <c r="W353" s="30"/>
      <c r="X353" s="30"/>
    </row>
    <row r="354" spans="12:24" x14ac:dyDescent="0.3">
      <c r="L354" s="41"/>
      <c r="M354" s="41"/>
      <c r="N354" s="41"/>
      <c r="O354" s="30"/>
      <c r="P354" s="30"/>
      <c r="Q354" s="30"/>
      <c r="R354" s="30"/>
      <c r="S354" s="30"/>
      <c r="T354" s="30"/>
      <c r="U354" s="30"/>
      <c r="V354" s="30"/>
      <c r="W354" s="30"/>
      <c r="X354" s="30"/>
    </row>
    <row r="355" spans="12:24" x14ac:dyDescent="0.3">
      <c r="L355" s="41"/>
      <c r="M355" s="41"/>
      <c r="N355" s="41"/>
      <c r="O355" s="30"/>
      <c r="P355" s="30"/>
      <c r="Q355" s="30"/>
      <c r="R355" s="30"/>
      <c r="S355" s="30"/>
      <c r="T355" s="30"/>
      <c r="U355" s="30"/>
      <c r="V355" s="30"/>
      <c r="W355" s="30"/>
      <c r="X355" s="30"/>
    </row>
    <row r="356" spans="12:24" x14ac:dyDescent="0.3">
      <c r="L356" s="41"/>
      <c r="M356" s="41"/>
      <c r="N356" s="41"/>
      <c r="O356" s="30"/>
      <c r="P356" s="30"/>
      <c r="Q356" s="30"/>
      <c r="R356" s="30"/>
      <c r="S356" s="30"/>
      <c r="T356" s="30"/>
      <c r="U356" s="30"/>
      <c r="V356" s="30"/>
      <c r="W356" s="30"/>
      <c r="X356" s="30"/>
    </row>
    <row r="357" spans="12:24" x14ac:dyDescent="0.3">
      <c r="L357" s="41"/>
      <c r="M357" s="41"/>
      <c r="N357" s="41"/>
      <c r="O357" s="30"/>
      <c r="P357" s="30"/>
      <c r="Q357" s="30"/>
      <c r="R357" s="30"/>
      <c r="S357" s="30"/>
      <c r="T357" s="30"/>
      <c r="U357" s="30"/>
      <c r="V357" s="30"/>
      <c r="W357" s="30"/>
      <c r="X357" s="30"/>
    </row>
    <row r="358" spans="12:24" x14ac:dyDescent="0.3">
      <c r="L358" s="41"/>
      <c r="M358" s="41"/>
      <c r="N358" s="41"/>
      <c r="O358" s="30"/>
      <c r="P358" s="30"/>
      <c r="Q358" s="30"/>
      <c r="R358" s="30"/>
      <c r="S358" s="30"/>
      <c r="T358" s="30"/>
      <c r="U358" s="30"/>
      <c r="V358" s="30"/>
      <c r="W358" s="30"/>
      <c r="X358" s="30"/>
    </row>
    <row r="359" spans="12:24" x14ac:dyDescent="0.3">
      <c r="L359" s="41"/>
      <c r="M359" s="41"/>
      <c r="N359" s="41"/>
      <c r="O359" s="30"/>
      <c r="P359" s="30"/>
      <c r="Q359" s="30"/>
      <c r="R359" s="30"/>
      <c r="S359" s="30"/>
      <c r="T359" s="30"/>
      <c r="U359" s="30"/>
      <c r="V359" s="30"/>
      <c r="W359" s="30"/>
      <c r="X359" s="30"/>
    </row>
    <row r="360" spans="12:24" x14ac:dyDescent="0.3">
      <c r="L360" s="41"/>
      <c r="M360" s="41"/>
      <c r="N360" s="41"/>
      <c r="O360" s="30"/>
      <c r="P360" s="30"/>
      <c r="Q360" s="30"/>
      <c r="R360" s="30"/>
      <c r="S360" s="30"/>
      <c r="T360" s="30"/>
      <c r="U360" s="30"/>
      <c r="V360" s="30"/>
      <c r="W360" s="30"/>
      <c r="X360" s="30"/>
    </row>
    <row r="361" spans="12:24" x14ac:dyDescent="0.3">
      <c r="L361" s="41"/>
      <c r="M361" s="41"/>
      <c r="N361" s="41"/>
      <c r="O361" s="30"/>
      <c r="P361" s="30"/>
      <c r="Q361" s="30"/>
      <c r="R361" s="30"/>
      <c r="S361" s="30"/>
      <c r="T361" s="30"/>
      <c r="U361" s="30"/>
      <c r="V361" s="30"/>
      <c r="W361" s="30"/>
      <c r="X361" s="30"/>
    </row>
    <row r="362" spans="12:24" x14ac:dyDescent="0.3">
      <c r="L362" s="41"/>
      <c r="M362" s="41"/>
      <c r="N362" s="41"/>
      <c r="O362" s="30"/>
      <c r="P362" s="30"/>
      <c r="Q362" s="30"/>
      <c r="R362" s="30"/>
      <c r="S362" s="30"/>
      <c r="T362" s="30"/>
      <c r="U362" s="30"/>
      <c r="V362" s="30"/>
      <c r="W362" s="30"/>
      <c r="X362" s="30"/>
    </row>
    <row r="363" spans="12:24" x14ac:dyDescent="0.3">
      <c r="L363" s="41"/>
      <c r="M363" s="41"/>
      <c r="N363" s="41"/>
      <c r="O363" s="30"/>
      <c r="P363" s="30"/>
      <c r="Q363" s="30"/>
      <c r="R363" s="30"/>
      <c r="S363" s="30"/>
      <c r="T363" s="30"/>
      <c r="U363" s="30"/>
      <c r="V363" s="30"/>
      <c r="W363" s="30"/>
      <c r="X363" s="30"/>
    </row>
    <row r="364" spans="12:24" x14ac:dyDescent="0.3">
      <c r="L364" s="41"/>
      <c r="M364" s="41"/>
      <c r="N364" s="41"/>
      <c r="O364" s="30"/>
      <c r="P364" s="30"/>
      <c r="Q364" s="30"/>
      <c r="R364" s="30"/>
      <c r="S364" s="30"/>
      <c r="T364" s="30"/>
      <c r="U364" s="30"/>
      <c r="V364" s="30"/>
      <c r="W364" s="30"/>
      <c r="X364" s="30"/>
    </row>
    <row r="365" spans="12:24" x14ac:dyDescent="0.3">
      <c r="L365" s="41"/>
      <c r="M365" s="41"/>
      <c r="N365" s="41"/>
      <c r="O365" s="30"/>
      <c r="P365" s="30"/>
      <c r="Q365" s="30"/>
      <c r="R365" s="30"/>
      <c r="S365" s="30"/>
      <c r="T365" s="30"/>
      <c r="U365" s="30"/>
      <c r="V365" s="30"/>
      <c r="W365" s="30"/>
      <c r="X365" s="30"/>
    </row>
    <row r="366" spans="12:24" x14ac:dyDescent="0.3">
      <c r="L366" s="41"/>
      <c r="M366" s="41"/>
      <c r="N366" s="41"/>
      <c r="O366" s="30"/>
      <c r="P366" s="30"/>
      <c r="Q366" s="30"/>
      <c r="R366" s="30"/>
      <c r="S366" s="30"/>
      <c r="T366" s="30"/>
      <c r="U366" s="30"/>
      <c r="V366" s="30"/>
      <c r="W366" s="30"/>
      <c r="X366" s="30"/>
    </row>
    <row r="367" spans="12:24" x14ac:dyDescent="0.3">
      <c r="L367" s="41"/>
      <c r="M367" s="41"/>
      <c r="N367" s="41"/>
      <c r="O367" s="30"/>
      <c r="P367" s="30"/>
      <c r="Q367" s="30"/>
      <c r="R367" s="30"/>
      <c r="S367" s="30"/>
      <c r="T367" s="30"/>
      <c r="U367" s="30"/>
      <c r="V367" s="30"/>
      <c r="W367" s="30"/>
      <c r="X367" s="30"/>
    </row>
    <row r="368" spans="12:24" x14ac:dyDescent="0.3">
      <c r="L368" s="41"/>
      <c r="M368" s="41"/>
      <c r="N368" s="41"/>
      <c r="O368" s="30"/>
      <c r="P368" s="30"/>
      <c r="Q368" s="30"/>
      <c r="R368" s="30"/>
      <c r="S368" s="30"/>
      <c r="T368" s="30"/>
      <c r="U368" s="30"/>
      <c r="V368" s="30"/>
      <c r="W368" s="30"/>
      <c r="X368" s="30"/>
    </row>
    <row r="369" spans="12:24" x14ac:dyDescent="0.3">
      <c r="L369" s="41"/>
      <c r="M369" s="41"/>
      <c r="N369" s="41"/>
      <c r="O369" s="30"/>
      <c r="P369" s="30"/>
      <c r="Q369" s="30"/>
      <c r="R369" s="30"/>
      <c r="S369" s="30"/>
      <c r="T369" s="30"/>
      <c r="U369" s="30"/>
      <c r="V369" s="30"/>
      <c r="W369" s="30"/>
      <c r="X369" s="30"/>
    </row>
    <row r="370" spans="12:24" x14ac:dyDescent="0.3">
      <c r="L370" s="41"/>
      <c r="M370" s="41"/>
      <c r="N370" s="41"/>
      <c r="O370" s="30"/>
      <c r="P370" s="30"/>
      <c r="Q370" s="30"/>
      <c r="R370" s="30"/>
      <c r="S370" s="30"/>
      <c r="T370" s="30"/>
      <c r="U370" s="30"/>
      <c r="V370" s="30"/>
      <c r="W370" s="30"/>
      <c r="X370" s="30"/>
    </row>
    <row r="371" spans="12:24" x14ac:dyDescent="0.3">
      <c r="L371" s="41"/>
      <c r="M371" s="41"/>
      <c r="N371" s="41"/>
      <c r="O371" s="30"/>
      <c r="P371" s="30"/>
      <c r="Q371" s="30"/>
      <c r="R371" s="30"/>
      <c r="S371" s="30"/>
      <c r="T371" s="30"/>
      <c r="U371" s="30"/>
      <c r="V371" s="30"/>
      <c r="W371" s="30"/>
      <c r="X371" s="30"/>
    </row>
    <row r="372" spans="12:24" x14ac:dyDescent="0.3">
      <c r="L372" s="41"/>
      <c r="M372" s="41"/>
      <c r="N372" s="41"/>
      <c r="O372" s="30"/>
      <c r="P372" s="30"/>
      <c r="Q372" s="30"/>
      <c r="R372" s="30"/>
      <c r="S372" s="30"/>
      <c r="T372" s="30"/>
      <c r="U372" s="30"/>
      <c r="V372" s="30"/>
      <c r="W372" s="30"/>
      <c r="X372" s="30"/>
    </row>
    <row r="373" spans="12:24" x14ac:dyDescent="0.3">
      <c r="L373" s="41"/>
      <c r="M373" s="41"/>
      <c r="N373" s="41"/>
      <c r="O373" s="30"/>
      <c r="P373" s="30"/>
      <c r="Q373" s="30"/>
      <c r="R373" s="30"/>
      <c r="S373" s="30"/>
      <c r="T373" s="30"/>
      <c r="U373" s="30"/>
      <c r="V373" s="30"/>
      <c r="W373" s="30"/>
      <c r="X373" s="30"/>
    </row>
    <row r="374" spans="12:24" x14ac:dyDescent="0.3">
      <c r="L374" s="41"/>
      <c r="M374" s="41"/>
      <c r="N374" s="41"/>
      <c r="O374" s="30"/>
      <c r="P374" s="30"/>
      <c r="Q374" s="30"/>
      <c r="R374" s="30"/>
      <c r="S374" s="30"/>
      <c r="T374" s="30"/>
      <c r="U374" s="30"/>
      <c r="V374" s="30"/>
      <c r="W374" s="30"/>
      <c r="X374" s="30"/>
    </row>
    <row r="375" spans="12:24" x14ac:dyDescent="0.3">
      <c r="L375" s="41"/>
      <c r="M375" s="41"/>
      <c r="N375" s="41"/>
      <c r="O375" s="30"/>
      <c r="P375" s="30"/>
      <c r="Q375" s="30"/>
      <c r="R375" s="30"/>
      <c r="S375" s="30"/>
      <c r="T375" s="30"/>
      <c r="U375" s="30"/>
      <c r="V375" s="30"/>
      <c r="W375" s="30"/>
      <c r="X375" s="30"/>
    </row>
    <row r="376" spans="12:24" x14ac:dyDescent="0.3">
      <c r="L376" s="41"/>
      <c r="M376" s="41"/>
      <c r="N376" s="41"/>
      <c r="O376" s="30"/>
      <c r="P376" s="30"/>
      <c r="Q376" s="30"/>
      <c r="R376" s="30"/>
      <c r="S376" s="30"/>
      <c r="T376" s="30"/>
      <c r="U376" s="30"/>
      <c r="V376" s="30"/>
      <c r="W376" s="30"/>
      <c r="X376" s="30"/>
    </row>
    <row r="377" spans="12:24" x14ac:dyDescent="0.3">
      <c r="L377" s="41"/>
      <c r="M377" s="41"/>
      <c r="N377" s="41"/>
      <c r="O377" s="30"/>
      <c r="P377" s="30"/>
      <c r="Q377" s="30"/>
      <c r="R377" s="30"/>
      <c r="S377" s="30"/>
      <c r="T377" s="30"/>
      <c r="U377" s="30"/>
      <c r="V377" s="30"/>
      <c r="W377" s="30"/>
      <c r="X377" s="30"/>
    </row>
    <row r="378" spans="12:24" x14ac:dyDescent="0.3">
      <c r="L378" s="41"/>
      <c r="M378" s="41"/>
      <c r="N378" s="41"/>
      <c r="O378" s="30"/>
      <c r="P378" s="30"/>
      <c r="Q378" s="30"/>
      <c r="R378" s="30"/>
      <c r="S378" s="30"/>
      <c r="T378" s="30"/>
      <c r="U378" s="30"/>
      <c r="V378" s="30"/>
      <c r="W378" s="30"/>
      <c r="X378" s="30"/>
    </row>
    <row r="379" spans="12:24" x14ac:dyDescent="0.3">
      <c r="L379" s="41"/>
      <c r="M379" s="41"/>
      <c r="N379" s="41"/>
      <c r="O379" s="30"/>
      <c r="P379" s="30"/>
      <c r="Q379" s="30"/>
      <c r="R379" s="30"/>
      <c r="S379" s="30"/>
      <c r="T379" s="30"/>
      <c r="U379" s="30"/>
      <c r="V379" s="30"/>
      <c r="W379" s="30"/>
      <c r="X379" s="30"/>
    </row>
    <row r="380" spans="12:24" x14ac:dyDescent="0.3">
      <c r="L380" s="41"/>
      <c r="M380" s="41"/>
      <c r="N380" s="41"/>
      <c r="O380" s="30"/>
      <c r="P380" s="30"/>
      <c r="Q380" s="30"/>
      <c r="R380" s="30"/>
      <c r="S380" s="30"/>
      <c r="T380" s="30"/>
      <c r="U380" s="30"/>
      <c r="V380" s="30"/>
      <c r="W380" s="30"/>
      <c r="X380" s="30"/>
    </row>
    <row r="381" spans="12:24" x14ac:dyDescent="0.3">
      <c r="L381" s="41"/>
      <c r="M381" s="41"/>
      <c r="N381" s="41"/>
      <c r="O381" s="30"/>
      <c r="P381" s="30"/>
      <c r="Q381" s="30"/>
      <c r="R381" s="30"/>
      <c r="S381" s="30"/>
      <c r="T381" s="30"/>
      <c r="U381" s="30"/>
      <c r="V381" s="30"/>
      <c r="W381" s="30"/>
      <c r="X381" s="30"/>
    </row>
    <row r="382" spans="12:24" x14ac:dyDescent="0.3">
      <c r="L382" s="41"/>
      <c r="M382" s="41"/>
      <c r="N382" s="41"/>
      <c r="O382" s="30"/>
      <c r="P382" s="30"/>
      <c r="Q382" s="30"/>
      <c r="R382" s="30"/>
      <c r="S382" s="30"/>
      <c r="T382" s="30"/>
      <c r="U382" s="30"/>
      <c r="V382" s="30"/>
      <c r="W382" s="30"/>
      <c r="X382" s="30"/>
    </row>
    <row r="383" spans="12:24" x14ac:dyDescent="0.3">
      <c r="L383" s="41"/>
      <c r="M383" s="41"/>
      <c r="N383" s="41"/>
      <c r="O383" s="30"/>
      <c r="P383" s="30"/>
      <c r="Q383" s="30"/>
      <c r="R383" s="30"/>
      <c r="S383" s="30"/>
      <c r="T383" s="30"/>
      <c r="U383" s="30"/>
      <c r="V383" s="30"/>
      <c r="W383" s="30"/>
      <c r="X383" s="30"/>
    </row>
    <row r="384" spans="12:24" x14ac:dyDescent="0.3">
      <c r="L384" s="41"/>
      <c r="M384" s="41"/>
      <c r="N384" s="41"/>
      <c r="O384" s="30"/>
      <c r="P384" s="30"/>
      <c r="Q384" s="30"/>
      <c r="R384" s="30"/>
      <c r="S384" s="30"/>
      <c r="T384" s="30"/>
      <c r="U384" s="30"/>
      <c r="V384" s="30"/>
      <c r="W384" s="30"/>
      <c r="X384" s="30"/>
    </row>
    <row r="385" spans="12:24" x14ac:dyDescent="0.3">
      <c r="L385" s="41"/>
      <c r="M385" s="41"/>
      <c r="N385" s="41"/>
      <c r="O385" s="30"/>
      <c r="P385" s="30"/>
      <c r="Q385" s="30"/>
      <c r="R385" s="30"/>
      <c r="S385" s="30"/>
      <c r="T385" s="30"/>
      <c r="U385" s="30"/>
      <c r="V385" s="30"/>
      <c r="W385" s="30"/>
      <c r="X385" s="30"/>
    </row>
    <row r="386" spans="12:24" x14ac:dyDescent="0.3">
      <c r="L386" s="41"/>
      <c r="M386" s="41"/>
      <c r="N386" s="41"/>
      <c r="O386" s="30"/>
      <c r="P386" s="30"/>
      <c r="Q386" s="30"/>
      <c r="R386" s="30"/>
      <c r="S386" s="30"/>
      <c r="T386" s="30"/>
      <c r="U386" s="30"/>
      <c r="V386" s="30"/>
      <c r="W386" s="30"/>
      <c r="X386" s="30"/>
    </row>
    <row r="387" spans="12:24" x14ac:dyDescent="0.3">
      <c r="L387" s="41"/>
      <c r="M387" s="41"/>
      <c r="N387" s="41"/>
      <c r="O387" s="30"/>
      <c r="P387" s="30"/>
      <c r="Q387" s="30"/>
      <c r="R387" s="30"/>
      <c r="S387" s="30"/>
      <c r="T387" s="30"/>
      <c r="U387" s="30"/>
      <c r="V387" s="30"/>
      <c r="W387" s="30"/>
      <c r="X387" s="30"/>
    </row>
    <row r="388" spans="12:24" x14ac:dyDescent="0.3">
      <c r="L388" s="41"/>
      <c r="M388" s="41"/>
      <c r="N388" s="41"/>
      <c r="O388" s="30"/>
      <c r="P388" s="30"/>
      <c r="Q388" s="30"/>
      <c r="R388" s="30"/>
      <c r="S388" s="30"/>
      <c r="T388" s="30"/>
      <c r="U388" s="30"/>
      <c r="V388" s="30"/>
      <c r="W388" s="30"/>
      <c r="X388" s="30"/>
    </row>
    <row r="389" spans="12:24" x14ac:dyDescent="0.3">
      <c r="L389" s="41"/>
      <c r="M389" s="41"/>
      <c r="N389" s="41"/>
      <c r="O389" s="30"/>
      <c r="P389" s="30"/>
      <c r="Q389" s="30"/>
      <c r="R389" s="30"/>
      <c r="S389" s="30"/>
      <c r="T389" s="30"/>
      <c r="U389" s="30"/>
      <c r="V389" s="30"/>
      <c r="W389" s="30"/>
      <c r="X389" s="30"/>
    </row>
    <row r="390" spans="12:24" x14ac:dyDescent="0.3">
      <c r="L390" s="41"/>
      <c r="M390" s="41"/>
      <c r="N390" s="41"/>
      <c r="O390" s="30"/>
      <c r="P390" s="30"/>
      <c r="Q390" s="30"/>
      <c r="R390" s="30"/>
      <c r="S390" s="30"/>
      <c r="T390" s="30"/>
      <c r="U390" s="30"/>
      <c r="V390" s="30"/>
      <c r="W390" s="30"/>
      <c r="X390" s="30"/>
    </row>
    <row r="391" spans="12:24" x14ac:dyDescent="0.3">
      <c r="L391" s="41"/>
      <c r="M391" s="41"/>
      <c r="N391" s="41"/>
      <c r="O391" s="30"/>
      <c r="P391" s="30"/>
      <c r="Q391" s="30"/>
      <c r="R391" s="30"/>
      <c r="S391" s="30"/>
      <c r="T391" s="30"/>
      <c r="U391" s="30"/>
      <c r="V391" s="30"/>
      <c r="W391" s="30"/>
      <c r="X391" s="30"/>
    </row>
    <row r="392" spans="12:24" x14ac:dyDescent="0.3">
      <c r="L392" s="41"/>
      <c r="M392" s="41"/>
      <c r="N392" s="41"/>
      <c r="O392" s="30"/>
      <c r="P392" s="30"/>
      <c r="Q392" s="30"/>
      <c r="R392" s="30"/>
      <c r="S392" s="30"/>
      <c r="T392" s="30"/>
      <c r="U392" s="30"/>
      <c r="V392" s="30"/>
      <c r="W392" s="30"/>
      <c r="X392" s="30"/>
    </row>
  </sheetData>
  <mergeCells count="3">
    <mergeCell ref="F3:G3"/>
    <mergeCell ref="I3:J3"/>
    <mergeCell ref="I2:M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790A4-866D-48D3-BC1B-4CBF2AF95618}">
  <dimension ref="A1:AH393"/>
  <sheetViews>
    <sheetView workbookViewId="0"/>
  </sheetViews>
  <sheetFormatPr defaultRowHeight="14.4" x14ac:dyDescent="0.3"/>
  <cols>
    <col min="6" max="7" width="0" hidden="1" customWidth="1"/>
    <col min="11" max="11" width="11.33203125" customWidth="1"/>
    <col min="12" max="12" width="4.77734375" customWidth="1"/>
    <col min="13" max="13" width="12" customWidth="1"/>
    <col min="26" max="26" width="20.44140625" customWidth="1"/>
  </cols>
  <sheetData>
    <row r="1" spans="1:34" ht="15.6" x14ac:dyDescent="0.35">
      <c r="A1">
        <v>265</v>
      </c>
      <c r="D1" s="41">
        <v>2.1676600000000001</v>
      </c>
      <c r="E1" s="41">
        <f>AVERAGE(E6:E19)</f>
        <v>2.2046478333333335</v>
      </c>
      <c r="I1" s="40">
        <f>AVERAGE(I6:I19)</f>
        <v>0.4509285714285714</v>
      </c>
      <c r="J1">
        <f>AVERAGE(J6:J19)</f>
        <v>7.654285714285713</v>
      </c>
      <c r="K1" s="30">
        <f>(10^(-J1))^2/(10^(-8.89)+10^(-J1))/I1</f>
        <v>4.6459421720890655E-8</v>
      </c>
      <c r="L1" s="30"/>
      <c r="Z1" s="31" t="s">
        <v>44</v>
      </c>
      <c r="AA1" s="31" t="s">
        <v>45</v>
      </c>
      <c r="AB1" s="32">
        <f>0.0338844156139202*0.115/0.145</f>
        <v>2.6873846866212577E-2</v>
      </c>
      <c r="AG1" t="s">
        <v>46</v>
      </c>
      <c r="AH1" s="30">
        <v>1.2564274868501863E-8</v>
      </c>
    </row>
    <row r="2" spans="1:34" ht="15" thickBot="1" x14ac:dyDescent="0.35">
      <c r="D2" s="41"/>
      <c r="E2" s="41"/>
      <c r="I2" s="40"/>
      <c r="K2" s="30"/>
      <c r="L2" s="30"/>
      <c r="Z2" s="31"/>
      <c r="AA2" s="31"/>
      <c r="AB2" s="32"/>
      <c r="AH2" s="30"/>
    </row>
    <row r="3" spans="1:34" x14ac:dyDescent="0.3">
      <c r="D3" s="41"/>
      <c r="E3" s="41"/>
      <c r="I3" s="112" t="s">
        <v>98</v>
      </c>
      <c r="J3" s="113"/>
      <c r="K3" s="113"/>
      <c r="L3" s="113"/>
      <c r="M3" s="114"/>
      <c r="Z3" s="31"/>
      <c r="AA3" s="31"/>
      <c r="AB3" s="32"/>
      <c r="AH3" s="30"/>
    </row>
    <row r="4" spans="1:34" ht="15.6" x14ac:dyDescent="0.35">
      <c r="F4" s="86" t="s">
        <v>47</v>
      </c>
      <c r="G4" s="86"/>
      <c r="H4" s="33"/>
      <c r="I4" s="104" t="s">
        <v>111</v>
      </c>
      <c r="J4" s="105"/>
      <c r="K4" s="68" t="s">
        <v>53</v>
      </c>
      <c r="L4" s="65"/>
      <c r="M4" s="66" t="s">
        <v>112</v>
      </c>
      <c r="N4" s="34"/>
      <c r="O4" s="34" t="s">
        <v>48</v>
      </c>
      <c r="P4" s="33"/>
      <c r="Q4" s="33"/>
      <c r="R4" s="33"/>
      <c r="S4" s="33"/>
      <c r="T4" s="34" t="s">
        <v>48</v>
      </c>
      <c r="U4" s="33"/>
      <c r="V4" s="33"/>
      <c r="W4" s="33"/>
      <c r="X4" s="33"/>
      <c r="Y4" s="33"/>
      <c r="AA4" s="31" t="s">
        <v>49</v>
      </c>
      <c r="AB4" s="35">
        <f>4.3*10^(-7)</f>
        <v>4.2999999999999996E-7</v>
      </c>
      <c r="AE4" t="s">
        <v>50</v>
      </c>
      <c r="AF4" s="30"/>
    </row>
    <row r="5" spans="1:34" ht="16.2" thickBot="1" x14ac:dyDescent="0.4">
      <c r="A5" t="s">
        <v>109</v>
      </c>
      <c r="B5" t="s">
        <v>54</v>
      </c>
      <c r="C5" t="s">
        <v>14</v>
      </c>
      <c r="D5" t="s">
        <v>53</v>
      </c>
      <c r="E5" t="s">
        <v>53</v>
      </c>
      <c r="F5" s="36" t="s">
        <v>54</v>
      </c>
      <c r="G5" s="36" t="s">
        <v>14</v>
      </c>
      <c r="H5" s="36" t="s">
        <v>104</v>
      </c>
      <c r="I5" s="60" t="s">
        <v>54</v>
      </c>
      <c r="J5" s="61" t="s">
        <v>14</v>
      </c>
      <c r="K5" s="61" t="s">
        <v>105</v>
      </c>
      <c r="L5" s="61" t="s">
        <v>110</v>
      </c>
      <c r="M5" s="62" t="s">
        <v>106</v>
      </c>
      <c r="N5" s="36" t="s">
        <v>64</v>
      </c>
      <c r="O5" s="37" t="s">
        <v>65</v>
      </c>
      <c r="P5" s="36" t="s">
        <v>66</v>
      </c>
      <c r="Q5" s="36" t="s">
        <v>67</v>
      </c>
      <c r="R5" s="36" t="s">
        <v>68</v>
      </c>
      <c r="S5" s="36" t="s">
        <v>69</v>
      </c>
      <c r="T5" s="37" t="s">
        <v>65</v>
      </c>
      <c r="U5" s="36" t="s">
        <v>66</v>
      </c>
      <c r="V5" s="36" t="s">
        <v>67</v>
      </c>
      <c r="W5" s="36" t="s">
        <v>68</v>
      </c>
      <c r="X5" s="36" t="s">
        <v>69</v>
      </c>
      <c r="Y5" s="36"/>
      <c r="AA5" s="31" t="s">
        <v>70</v>
      </c>
      <c r="AB5" s="35">
        <f>6.2*10^(-8)</f>
        <v>6.1999999999999999E-8</v>
      </c>
      <c r="AE5" s="38" t="s">
        <v>65</v>
      </c>
      <c r="AF5" t="s">
        <v>71</v>
      </c>
      <c r="AG5" t="s">
        <v>72</v>
      </c>
      <c r="AH5" t="s">
        <v>73</v>
      </c>
    </row>
    <row r="6" spans="1:34" x14ac:dyDescent="0.3">
      <c r="A6">
        <v>270</v>
      </c>
      <c r="B6">
        <v>0.44900000000000001</v>
      </c>
      <c r="C6">
        <v>7.65</v>
      </c>
      <c r="D6" s="39"/>
      <c r="E6" s="41">
        <f t="shared" ref="E6:E30" si="0">$D$1+($D$31-$D$1)*(A6-$A$1)/($A$31-$A$1)</f>
        <v>2.1837416666666667</v>
      </c>
      <c r="F6">
        <v>0.47399999999999998</v>
      </c>
      <c r="G6">
        <v>7.32</v>
      </c>
      <c r="H6" s="40">
        <f>E6/14</f>
        <v>0.15598154761904762</v>
      </c>
      <c r="I6" s="56">
        <f>B6</f>
        <v>0.44900000000000001</v>
      </c>
      <c r="J6" s="56">
        <f>C6</f>
        <v>7.65</v>
      </c>
      <c r="K6" s="57">
        <f>-LOG10(($K$1*I6+(($K$1*I6)^2+4*$K$1*I6*10^(-8.89))^0.5)/2)</f>
        <v>7.6560500389645183</v>
      </c>
      <c r="L6" s="57">
        <f t="shared" ref="L6:L69" si="1">-LOG10(($AH$20*I6+(($AH$20*I6)^2-4*H6*(-$AH$20*I6*10^(-8.89)))^0.5)/(2*H6))</f>
        <v>7.6559264596372749</v>
      </c>
      <c r="M6" s="57">
        <f>-LOG10(S6)</f>
        <v>7.6513741275757834</v>
      </c>
      <c r="N6" s="41">
        <f>-LOG(X6)</f>
        <v>7.6515438965995051</v>
      </c>
      <c r="O6" s="30">
        <f>$AC$11*(1/($AB$5/10^(-L6)+1)-1/($AB$5/10^(-$AA$17)+1))</f>
        <v>-1.6215870337059103E-3</v>
      </c>
      <c r="P6" s="30">
        <f>H6+O6</f>
        <v>0.15435996058534171</v>
      </c>
      <c r="Q6" s="30">
        <f t="shared" ref="Q6:Q69" si="2">O6*10^(-8.89)-$AH$20*I6</f>
        <v>-3.2568848897079024E-9</v>
      </c>
      <c r="R6" s="30">
        <f t="shared" ref="R6:R69" si="3">-$AH$20*I6*10^(-8.89)</f>
        <v>-4.1929893344719223E-18</v>
      </c>
      <c r="S6" s="30">
        <f>(-Q6+(Q6*Q6-4*P6*R6)^0.5)/(2*P6)</f>
        <v>2.2316489169555263E-8</v>
      </c>
      <c r="T6" s="30">
        <f>$AC$11*(1/($AB$5/10^(-M6)+1)-1/($AB$5/10^(-$AA$17)+1))</f>
        <v>-1.5614164695682867E-3</v>
      </c>
      <c r="U6" s="30">
        <f>H6+T6</f>
        <v>0.15442013114947933</v>
      </c>
      <c r="V6" s="30">
        <f t="shared" ref="V6:V69" si="4">T6*10^(-8.89)-$AH$20*I6</f>
        <v>-3.2568073750056269E-9</v>
      </c>
      <c r="W6" s="30">
        <f t="shared" ref="W6:W69" si="5">-$AH$20*I6*10^(-8.89)</f>
        <v>-4.1929893344719223E-18</v>
      </c>
      <c r="X6" s="30">
        <f>(-V6+(V6*V6-4*U6*W6)^0.5)/(2*U6)</f>
        <v>2.2307767188669656E-8</v>
      </c>
      <c r="Z6" s="31"/>
      <c r="AA6" s="31"/>
      <c r="AB6" s="31"/>
      <c r="AC6" s="32"/>
      <c r="AD6" s="31"/>
      <c r="AE6" s="30">
        <f>$AC$11*(1/($AB$5/(10^(-J6))+1)-1/($AB$5/(10^(-$AA$17))+1))</f>
        <v>-1.5431953837740256E-3</v>
      </c>
      <c r="AF6" s="29">
        <f>(10^(-J6)/(10^(-8.89)+10^(-J6)))*(E6/14)</f>
        <v>0.14749414543819253</v>
      </c>
      <c r="AG6" s="29">
        <f>AF6+AE6</f>
        <v>0.14595095005441849</v>
      </c>
      <c r="AH6" s="30">
        <f>AG6*10^(-J6)/I6</f>
        <v>7.2771375741861502E-9</v>
      </c>
    </row>
    <row r="7" spans="1:34" ht="16.5" customHeight="1" x14ac:dyDescent="0.3">
      <c r="A7">
        <v>271</v>
      </c>
      <c r="B7">
        <v>0.45</v>
      </c>
      <c r="C7">
        <v>7.65</v>
      </c>
      <c r="D7" s="39"/>
      <c r="E7" s="41">
        <f t="shared" si="0"/>
        <v>2.1869580000000002</v>
      </c>
      <c r="F7">
        <v>0.48</v>
      </c>
      <c r="G7">
        <v>7.3</v>
      </c>
      <c r="H7" s="40">
        <f t="shared" ref="H7:H70" si="6">E7/14</f>
        <v>0.15621128571428572</v>
      </c>
      <c r="I7" s="54">
        <f t="shared" ref="I7:J70" si="7">B7</f>
        <v>0.45</v>
      </c>
      <c r="J7" s="54">
        <f t="shared" si="7"/>
        <v>7.65</v>
      </c>
      <c r="K7" s="55">
        <f t="shared" ref="K7:K70" si="8">-LOG10(($K$1*I7+(($K$1*I7)^2+4*$K$1*I7*10^(-8.89))^0.5)/2)</f>
        <v>7.6551343041373103</v>
      </c>
      <c r="L7" s="55">
        <f t="shared" si="1"/>
        <v>7.6556165452666605</v>
      </c>
      <c r="M7" s="55">
        <f t="shared" ref="M7:M70" si="9">-LOG10(S7)</f>
        <v>7.6510824775780879</v>
      </c>
      <c r="N7" s="41">
        <f t="shared" ref="N7:N70" si="10">-LOG(X7)</f>
        <v>7.6512513644924249</v>
      </c>
      <c r="O7" s="30">
        <f t="shared" ref="O7:O70" si="11">$AC$11*(1/($AB$5/10^(-L7)+1)-1/($AB$5/10^(-$AA$17)+1))</f>
        <v>-1.6175001948551166E-3</v>
      </c>
      <c r="P7" s="30">
        <f t="shared" ref="P7:P70" si="12">H7+O7</f>
        <v>0.15459378551943059</v>
      </c>
      <c r="Q7" s="30">
        <f t="shared" si="2"/>
        <v>-3.2641286134385573E-9</v>
      </c>
      <c r="R7" s="30">
        <f t="shared" si="3"/>
        <v>-4.2023278407847772E-18</v>
      </c>
      <c r="S7" s="30">
        <f t="shared" ref="S7:S70" si="13">(-Q7+(Q7*Q7-4*P7*R7)^0.5)/(2*P7)</f>
        <v>2.2331480817385319E-8</v>
      </c>
      <c r="T7" s="30">
        <f t="shared" ref="T7:T70" si="14">$AC$11*(1/($AB$5/10^(-M7)+1)-1/($AB$5/10^(-$AA$17)+1))</f>
        <v>-1.557551423517376E-3</v>
      </c>
      <c r="U7" s="30">
        <f t="shared" ref="U7:U70" si="15">H7+T7</f>
        <v>0.15465373429076834</v>
      </c>
      <c r="V7" s="30">
        <f t="shared" si="4"/>
        <v>-3.2640513844607572E-9</v>
      </c>
      <c r="W7" s="30">
        <f t="shared" si="5"/>
        <v>-4.2023278407847772E-18</v>
      </c>
      <c r="X7" s="30">
        <f t="shared" ref="X7:X70" si="16">(-V7+(V7*V7-4*U7*W7)^0.5)/(2*U7)</f>
        <v>2.2322798317797675E-8</v>
      </c>
      <c r="AE7" s="30">
        <f t="shared" ref="AE7:AE19" si="17">$AC$11*(1/($AB$5/(10^(-J7))+1)-1/($AB$5/(10^(-$AA$17))+1))</f>
        <v>-1.5431953837740256E-3</v>
      </c>
      <c r="AF7" s="29">
        <f t="shared" ref="AF7:AF19" si="18">(10^(-J7)/(10^(-8.89)+10^(-J7)))*(E7/14)</f>
        <v>0.14771138282651811</v>
      </c>
      <c r="AG7" s="29">
        <f t="shared" ref="AG7:AG19" si="19">AF7+AE7</f>
        <v>0.14616818744274407</v>
      </c>
      <c r="AH7" s="30">
        <f t="shared" ref="AH7:AH19" si="20">AG7*10^(-J7)/I7</f>
        <v>7.2717735780953337E-9</v>
      </c>
    </row>
    <row r="8" spans="1:34" x14ac:dyDescent="0.3">
      <c r="A8">
        <v>272</v>
      </c>
      <c r="B8">
        <v>0.45200000000000001</v>
      </c>
      <c r="C8">
        <v>7.63</v>
      </c>
      <c r="D8" s="39"/>
      <c r="E8" s="41">
        <f t="shared" si="0"/>
        <v>2.1901743333333332</v>
      </c>
      <c r="F8">
        <v>0.47699999999999998</v>
      </c>
      <c r="G8">
        <v>7.29</v>
      </c>
      <c r="H8" s="40">
        <f t="shared" si="6"/>
        <v>0.15644102380952379</v>
      </c>
      <c r="I8" s="54">
        <f t="shared" si="7"/>
        <v>0.45200000000000001</v>
      </c>
      <c r="J8" s="54">
        <f t="shared" si="7"/>
        <v>7.63</v>
      </c>
      <c r="K8" s="55">
        <f t="shared" si="8"/>
        <v>7.653308639815104</v>
      </c>
      <c r="L8" s="55">
        <f t="shared" si="1"/>
        <v>7.6543960074041708</v>
      </c>
      <c r="M8" s="55">
        <f t="shared" si="9"/>
        <v>7.6499140249308795</v>
      </c>
      <c r="N8" s="41">
        <f t="shared" si="10"/>
        <v>7.6500809209240854</v>
      </c>
      <c r="O8" s="30">
        <f t="shared" si="11"/>
        <v>-1.6013915156191038E-3</v>
      </c>
      <c r="P8" s="30">
        <f t="shared" si="12"/>
        <v>0.15483963229390468</v>
      </c>
      <c r="Q8" s="30">
        <f t="shared" si="2"/>
        <v>-3.2786058386376987E-9</v>
      </c>
      <c r="R8" s="30">
        <f t="shared" si="3"/>
        <v>-4.2210048534104877E-18</v>
      </c>
      <c r="S8" s="30">
        <f t="shared" si="13"/>
        <v>2.23916437067346E-8</v>
      </c>
      <c r="T8" s="30">
        <f t="shared" si="14"/>
        <v>-1.542054444128067E-3</v>
      </c>
      <c r="U8" s="30">
        <f t="shared" si="15"/>
        <v>0.15489896936539574</v>
      </c>
      <c r="V8" s="30">
        <f t="shared" si="4"/>
        <v>-3.2785293976819517E-9</v>
      </c>
      <c r="W8" s="30">
        <f t="shared" si="5"/>
        <v>-4.2210048534104877E-18</v>
      </c>
      <c r="X8" s="30">
        <f t="shared" si="16"/>
        <v>2.2383040425322883E-8</v>
      </c>
      <c r="Z8" s="31" t="s">
        <v>74</v>
      </c>
      <c r="AA8" s="31" t="s">
        <v>75</v>
      </c>
      <c r="AB8" t="s">
        <v>76</v>
      </c>
      <c r="AE8" s="30">
        <f t="shared" si="17"/>
        <v>-1.2749439224666759E-3</v>
      </c>
      <c r="AF8" s="29">
        <f t="shared" si="18"/>
        <v>0.14829178414502733</v>
      </c>
      <c r="AG8" s="29">
        <f t="shared" si="19"/>
        <v>0.14701684022256065</v>
      </c>
      <c r="AH8" s="30">
        <f t="shared" si="20"/>
        <v>7.6248033890931644E-9</v>
      </c>
    </row>
    <row r="9" spans="1:34" x14ac:dyDescent="0.3">
      <c r="A9">
        <v>273</v>
      </c>
      <c r="B9">
        <v>0.45100000000000001</v>
      </c>
      <c r="C9">
        <v>7.62</v>
      </c>
      <c r="D9" s="39"/>
      <c r="E9" s="41">
        <f t="shared" si="0"/>
        <v>2.1933906666666667</v>
      </c>
      <c r="F9">
        <v>0.47599999999999998</v>
      </c>
      <c r="G9">
        <v>7.29</v>
      </c>
      <c r="H9" s="40">
        <f t="shared" si="6"/>
        <v>0.1566707619047619</v>
      </c>
      <c r="I9" s="54">
        <f t="shared" si="7"/>
        <v>0.45100000000000001</v>
      </c>
      <c r="J9" s="54">
        <f t="shared" si="7"/>
        <v>7.62</v>
      </c>
      <c r="K9" s="55">
        <f t="shared" si="8"/>
        <v>7.6542205071631146</v>
      </c>
      <c r="L9" s="55">
        <f t="shared" si="1"/>
        <v>7.6559117973568309</v>
      </c>
      <c r="M9" s="55">
        <f t="shared" si="9"/>
        <v>7.6513801398351262</v>
      </c>
      <c r="N9" s="41">
        <f t="shared" si="10"/>
        <v>7.6515483874950574</v>
      </c>
      <c r="O9" s="30">
        <f t="shared" si="11"/>
        <v>-1.6213937134988336E-3</v>
      </c>
      <c r="P9" s="30">
        <f t="shared" si="12"/>
        <v>0.15504936819126305</v>
      </c>
      <c r="Q9" s="30">
        <f t="shared" si="2"/>
        <v>-3.2713826178611777E-9</v>
      </c>
      <c r="R9" s="30">
        <f t="shared" si="3"/>
        <v>-4.2116663470976329E-18</v>
      </c>
      <c r="S9" s="30">
        <f t="shared" si="13"/>
        <v>2.2316180228048124E-8</v>
      </c>
      <c r="T9" s="30">
        <f t="shared" si="14"/>
        <v>-1.5614961332483862E-3</v>
      </c>
      <c r="U9" s="30">
        <f t="shared" si="15"/>
        <v>0.15510926577151352</v>
      </c>
      <c r="V9" s="30">
        <f t="shared" si="4"/>
        <v>-3.2713054548302725E-9</v>
      </c>
      <c r="W9" s="30">
        <f t="shared" si="5"/>
        <v>-4.2116663470976329E-18</v>
      </c>
      <c r="X9" s="30">
        <f t="shared" si="16"/>
        <v>2.2307536512622303E-8</v>
      </c>
      <c r="Z9" s="31" t="s">
        <v>77</v>
      </c>
      <c r="AA9">
        <v>0.46799999999999997</v>
      </c>
      <c r="AB9" s="39">
        <v>136</v>
      </c>
      <c r="AC9" s="29">
        <f>AA9/AB9</f>
        <v>3.4411764705882353E-3</v>
      </c>
      <c r="AD9" t="s">
        <v>78</v>
      </c>
      <c r="AE9" s="30">
        <f t="shared" si="17"/>
        <v>-1.1386989628898855E-3</v>
      </c>
      <c r="AF9" s="29">
        <f t="shared" si="18"/>
        <v>0.1486858585344035</v>
      </c>
      <c r="AG9" s="29">
        <f t="shared" si="19"/>
        <v>0.14754715957151363</v>
      </c>
      <c r="AH9" s="30">
        <f t="shared" si="20"/>
        <v>7.8479153766733476E-9</v>
      </c>
    </row>
    <row r="10" spans="1:34" x14ac:dyDescent="0.3">
      <c r="A10">
        <v>274</v>
      </c>
      <c r="B10">
        <v>0.44900000000000001</v>
      </c>
      <c r="C10">
        <v>7.66</v>
      </c>
      <c r="D10" s="39"/>
      <c r="E10" s="41">
        <f t="shared" si="0"/>
        <v>2.1966070000000002</v>
      </c>
      <c r="F10">
        <v>0.46800000000000003</v>
      </c>
      <c r="G10">
        <v>7.37</v>
      </c>
      <c r="H10" s="40">
        <f t="shared" si="6"/>
        <v>0.15690050000000003</v>
      </c>
      <c r="I10" s="54">
        <f t="shared" si="7"/>
        <v>0.44900000000000001</v>
      </c>
      <c r="J10" s="54">
        <f t="shared" si="7"/>
        <v>7.66</v>
      </c>
      <c r="K10" s="55">
        <f t="shared" si="8"/>
        <v>7.6560500389645183</v>
      </c>
      <c r="L10" s="55">
        <f t="shared" si="1"/>
        <v>7.6583439603150314</v>
      </c>
      <c r="M10" s="55">
        <f t="shared" si="9"/>
        <v>7.6537289735643608</v>
      </c>
      <c r="N10" s="41">
        <f t="shared" si="10"/>
        <v>7.6538996560597354</v>
      </c>
      <c r="O10" s="30">
        <f t="shared" si="11"/>
        <v>-1.6534190607753415E-3</v>
      </c>
      <c r="P10" s="30">
        <f t="shared" si="12"/>
        <v>0.15524708093922468</v>
      </c>
      <c r="Q10" s="30">
        <f t="shared" si="2"/>
        <v>-3.2569258973025038E-9</v>
      </c>
      <c r="R10" s="30">
        <f t="shared" si="3"/>
        <v>-4.1929893344719223E-18</v>
      </c>
      <c r="S10" s="30">
        <f t="shared" si="13"/>
        <v>2.2195811426622347E-8</v>
      </c>
      <c r="T10" s="30">
        <f t="shared" si="14"/>
        <v>-1.5925789285344842E-3</v>
      </c>
      <c r="U10" s="30">
        <f t="shared" si="15"/>
        <v>0.15530792107146554</v>
      </c>
      <c r="V10" s="30">
        <f t="shared" si="4"/>
        <v>-3.2568475200294196E-9</v>
      </c>
      <c r="W10" s="30">
        <f t="shared" si="5"/>
        <v>-4.1929893344719223E-18</v>
      </c>
      <c r="X10" s="30">
        <f t="shared" si="16"/>
        <v>2.2187089943186669E-8</v>
      </c>
      <c r="Z10" s="31" t="s">
        <v>79</v>
      </c>
      <c r="AA10" s="41">
        <v>3.7099500000000001</v>
      </c>
      <c r="AB10" s="39">
        <v>142</v>
      </c>
      <c r="AC10" s="29">
        <f>AA10/AB10</f>
        <v>2.6126408450704224E-2</v>
      </c>
      <c r="AD10" t="s">
        <v>78</v>
      </c>
      <c r="AE10" s="30">
        <f t="shared" si="17"/>
        <v>-1.6751759872702182E-3</v>
      </c>
      <c r="AF10" s="29">
        <f t="shared" si="18"/>
        <v>0.14817529194572954</v>
      </c>
      <c r="AG10" s="29">
        <f t="shared" si="19"/>
        <v>0.14650011595845933</v>
      </c>
      <c r="AH10" s="30">
        <f t="shared" si="20"/>
        <v>7.1382479197789816E-9</v>
      </c>
    </row>
    <row r="11" spans="1:34" x14ac:dyDescent="0.3">
      <c r="A11">
        <v>275</v>
      </c>
      <c r="B11">
        <v>0.45400000000000001</v>
      </c>
      <c r="C11">
        <v>7.65</v>
      </c>
      <c r="D11" s="39"/>
      <c r="E11" s="41">
        <f t="shared" si="0"/>
        <v>2.1998233333333332</v>
      </c>
      <c r="F11">
        <v>0.47399999999999998</v>
      </c>
      <c r="G11">
        <v>7.32</v>
      </c>
      <c r="H11" s="40">
        <f t="shared" si="6"/>
        <v>0.1571302380952381</v>
      </c>
      <c r="I11" s="54">
        <f t="shared" si="7"/>
        <v>0.45400000000000001</v>
      </c>
      <c r="J11" s="54">
        <f t="shared" si="7"/>
        <v>7.65</v>
      </c>
      <c r="K11" s="55">
        <f t="shared" si="8"/>
        <v>7.6514906613524838</v>
      </c>
      <c r="L11" s="55">
        <f t="shared" si="1"/>
        <v>7.6543881406272876</v>
      </c>
      <c r="M11" s="55">
        <f t="shared" si="9"/>
        <v>7.6499262095100589</v>
      </c>
      <c r="N11" s="41">
        <f t="shared" si="10"/>
        <v>7.6500916223582527</v>
      </c>
      <c r="O11" s="30">
        <f t="shared" si="11"/>
        <v>-1.6012876201915317E-3</v>
      </c>
      <c r="P11" s="30">
        <f t="shared" si="12"/>
        <v>0.15552895047504656</v>
      </c>
      <c r="Q11" s="30">
        <f t="shared" si="2"/>
        <v>-3.2931036819924059E-9</v>
      </c>
      <c r="R11" s="30">
        <f t="shared" si="3"/>
        <v>-4.2396818660361975E-18</v>
      </c>
      <c r="S11" s="30">
        <f t="shared" si="13"/>
        <v>2.2391015494911054E-8</v>
      </c>
      <c r="T11" s="30">
        <f t="shared" si="14"/>
        <v>-1.542216147095464E-3</v>
      </c>
      <c r="U11" s="30">
        <f t="shared" si="15"/>
        <v>0.15558802194814264</v>
      </c>
      <c r="V11" s="30">
        <f t="shared" si="4"/>
        <v>-3.2930275831936721E-9</v>
      </c>
      <c r="W11" s="30">
        <f t="shared" si="5"/>
        <v>-4.2396818660361975E-18</v>
      </c>
      <c r="X11" s="30">
        <f t="shared" si="16"/>
        <v>2.2382488892451904E-8</v>
      </c>
      <c r="Z11" s="31" t="s">
        <v>80</v>
      </c>
      <c r="AA11" s="41">
        <v>0.16875000000000001</v>
      </c>
      <c r="AB11" t="s">
        <v>81</v>
      </c>
      <c r="AC11" s="29">
        <f>AC9+AC10</f>
        <v>2.956758492129246E-2</v>
      </c>
      <c r="AD11" t="s">
        <v>78</v>
      </c>
      <c r="AE11" s="30">
        <f t="shared" si="17"/>
        <v>-1.5431953837740256E-3</v>
      </c>
      <c r="AF11" s="29">
        <f t="shared" si="18"/>
        <v>0.14858033237982032</v>
      </c>
      <c r="AG11" s="29">
        <f t="shared" si="19"/>
        <v>0.14703713699604629</v>
      </c>
      <c r="AH11" s="30">
        <f t="shared" si="20"/>
        <v>7.2505538931193214E-9</v>
      </c>
    </row>
    <row r="12" spans="1:34" x14ac:dyDescent="0.3">
      <c r="A12">
        <v>276</v>
      </c>
      <c r="B12">
        <v>0.44400000000000001</v>
      </c>
      <c r="C12">
        <v>7.69</v>
      </c>
      <c r="D12" s="39"/>
      <c r="E12" s="41">
        <f t="shared" si="0"/>
        <v>2.2030396666666667</v>
      </c>
      <c r="F12">
        <v>0.47399999999999998</v>
      </c>
      <c r="G12">
        <v>7.3</v>
      </c>
      <c r="H12" s="40">
        <f t="shared" si="6"/>
        <v>0.1573599761904762</v>
      </c>
      <c r="I12" s="54">
        <f t="shared" si="7"/>
        <v>0.44400000000000001</v>
      </c>
      <c r="J12" s="54">
        <f t="shared" si="7"/>
        <v>7.69</v>
      </c>
      <c r="K12" s="55">
        <f t="shared" si="8"/>
        <v>7.660658072568693</v>
      </c>
      <c r="L12" s="55">
        <f t="shared" si="1"/>
        <v>7.6641533456485993</v>
      </c>
      <c r="M12" s="55">
        <f t="shared" si="9"/>
        <v>7.6593384349615619</v>
      </c>
      <c r="N12" s="41">
        <f t="shared" si="10"/>
        <v>7.6595149739980641</v>
      </c>
      <c r="O12" s="30">
        <f t="shared" si="11"/>
        <v>-1.7295678102177208E-3</v>
      </c>
      <c r="P12" s="30">
        <f t="shared" si="12"/>
        <v>0.15563040838025849</v>
      </c>
      <c r="Q12" s="30">
        <f t="shared" si="2"/>
        <v>-3.2207790528999722E-9</v>
      </c>
      <c r="R12" s="30">
        <f t="shared" si="3"/>
        <v>-4.1462968029076472E-18</v>
      </c>
      <c r="S12" s="30">
        <f t="shared" si="13"/>
        <v>2.1910968022716219E-8</v>
      </c>
      <c r="T12" s="30">
        <f t="shared" si="14"/>
        <v>-1.6664891479030444E-3</v>
      </c>
      <c r="U12" s="30">
        <f t="shared" si="15"/>
        <v>0.15569348704257316</v>
      </c>
      <c r="V12" s="30">
        <f t="shared" si="4"/>
        <v>-3.2206977918415242E-9</v>
      </c>
      <c r="W12" s="30">
        <f t="shared" si="5"/>
        <v>-4.1462968029076472E-18</v>
      </c>
      <c r="X12" s="30">
        <f t="shared" si="16"/>
        <v>2.1902063108518672E-8</v>
      </c>
      <c r="Z12" s="31" t="s">
        <v>82</v>
      </c>
      <c r="AA12">
        <v>0.22499999999999998</v>
      </c>
      <c r="AB12" s="31"/>
      <c r="AC12" s="35"/>
      <c r="AE12" s="30">
        <f t="shared" si="17"/>
        <v>-2.0624032695988094E-3</v>
      </c>
      <c r="AF12" s="29">
        <f t="shared" si="18"/>
        <v>0.1480205131969424</v>
      </c>
      <c r="AG12" s="29">
        <f t="shared" si="19"/>
        <v>0.14595810992734359</v>
      </c>
      <c r="AH12" s="30">
        <f t="shared" si="20"/>
        <v>6.7118966524978242E-9</v>
      </c>
    </row>
    <row r="13" spans="1:34" x14ac:dyDescent="0.3">
      <c r="A13">
        <v>277</v>
      </c>
      <c r="B13">
        <v>0.44700000000000001</v>
      </c>
      <c r="C13">
        <v>7.71</v>
      </c>
      <c r="D13" s="39"/>
      <c r="E13" s="41">
        <f t="shared" si="0"/>
        <v>2.2062560000000002</v>
      </c>
      <c r="F13">
        <v>0.47</v>
      </c>
      <c r="G13">
        <v>7.28</v>
      </c>
      <c r="H13" s="40">
        <f t="shared" si="6"/>
        <v>0.15758971428571431</v>
      </c>
      <c r="I13" s="54">
        <f t="shared" si="7"/>
        <v>0.44700000000000001</v>
      </c>
      <c r="J13" s="54">
        <f t="shared" si="7"/>
        <v>7.71</v>
      </c>
      <c r="K13" s="55">
        <f t="shared" si="8"/>
        <v>7.6578873553506126</v>
      </c>
      <c r="L13" s="55">
        <f t="shared" si="1"/>
        <v>7.6619838334267589</v>
      </c>
      <c r="M13" s="55">
        <f t="shared" si="9"/>
        <v>7.6572554411626923</v>
      </c>
      <c r="N13" s="41">
        <f t="shared" si="10"/>
        <v>7.6574289228709782</v>
      </c>
      <c r="O13" s="30">
        <f t="shared" si="11"/>
        <v>-1.7011872420206063E-3</v>
      </c>
      <c r="P13" s="30">
        <f t="shared" si="12"/>
        <v>0.15588852704369369</v>
      </c>
      <c r="Q13" s="30">
        <f t="shared" si="2"/>
        <v>-3.2424894574426331E-9</v>
      </c>
      <c r="R13" s="30">
        <f t="shared" si="3"/>
        <v>-4.1743123218462118E-18</v>
      </c>
      <c r="S13" s="30">
        <f t="shared" si="13"/>
        <v>2.2016311377279731E-8</v>
      </c>
      <c r="T13" s="30">
        <f t="shared" si="14"/>
        <v>-1.6390966053803735E-3</v>
      </c>
      <c r="U13" s="30">
        <f t="shared" si="15"/>
        <v>0.15595061768033394</v>
      </c>
      <c r="V13" s="30">
        <f t="shared" si="4"/>
        <v>-3.2424094692078171E-9</v>
      </c>
      <c r="W13" s="30">
        <f t="shared" si="5"/>
        <v>-4.1743123218462118E-18</v>
      </c>
      <c r="X13" s="30">
        <f t="shared" si="16"/>
        <v>2.2007518577183847E-8</v>
      </c>
      <c r="Z13" s="31" t="s">
        <v>83</v>
      </c>
      <c r="AA13">
        <v>5.85</v>
      </c>
      <c r="AB13" s="31"/>
      <c r="AC13" s="35"/>
      <c r="AE13" s="30">
        <f t="shared" si="17"/>
        <v>-2.3132009255829901E-3</v>
      </c>
      <c r="AF13" s="29">
        <f t="shared" si="18"/>
        <v>0.14782313651009885</v>
      </c>
      <c r="AG13" s="29">
        <f t="shared" si="19"/>
        <v>0.14550993558451586</v>
      </c>
      <c r="AH13" s="30">
        <f t="shared" si="20"/>
        <v>6.3472430002373382E-9</v>
      </c>
    </row>
    <row r="14" spans="1:34" x14ac:dyDescent="0.3">
      <c r="A14">
        <v>278</v>
      </c>
      <c r="B14">
        <v>0.45400000000000001</v>
      </c>
      <c r="C14">
        <v>7.64</v>
      </c>
      <c r="D14" s="39"/>
      <c r="E14" s="41">
        <f t="shared" si="0"/>
        <v>2.2094723333333333</v>
      </c>
      <c r="F14">
        <v>0.46700000000000003</v>
      </c>
      <c r="G14">
        <v>7.29</v>
      </c>
      <c r="H14" s="40">
        <f t="shared" si="6"/>
        <v>0.15781945238095238</v>
      </c>
      <c r="I14" s="54">
        <f t="shared" si="7"/>
        <v>0.45400000000000001</v>
      </c>
      <c r="J14" s="54">
        <f t="shared" si="7"/>
        <v>7.64</v>
      </c>
      <c r="K14" s="55">
        <f t="shared" si="8"/>
        <v>7.6514906613524838</v>
      </c>
      <c r="L14" s="55">
        <f t="shared" si="1"/>
        <v>7.6561897389371438</v>
      </c>
      <c r="M14" s="55">
        <f t="shared" si="9"/>
        <v>7.6516810004519673</v>
      </c>
      <c r="N14" s="41">
        <f t="shared" si="10"/>
        <v>7.651847118735466</v>
      </c>
      <c r="O14" s="30">
        <f t="shared" si="11"/>
        <v>-1.625057808726664E-3</v>
      </c>
      <c r="P14" s="30">
        <f t="shared" si="12"/>
        <v>0.15619439457222573</v>
      </c>
      <c r="Q14" s="30">
        <f t="shared" si="2"/>
        <v>-3.29313430392713E-9</v>
      </c>
      <c r="R14" s="30">
        <f t="shared" si="3"/>
        <v>-4.2396818660361975E-18</v>
      </c>
      <c r="S14" s="30">
        <f t="shared" si="13"/>
        <v>2.2300725887827272E-8</v>
      </c>
      <c r="T14" s="30">
        <f t="shared" si="14"/>
        <v>-1.5654819357319857E-3</v>
      </c>
      <c r="U14" s="30">
        <f t="shared" si="15"/>
        <v>0.15625397044522038</v>
      </c>
      <c r="V14" s="30">
        <f t="shared" si="4"/>
        <v>-3.2930575553354529E-9</v>
      </c>
      <c r="W14" s="30">
        <f t="shared" si="5"/>
        <v>-4.2396818660361975E-18</v>
      </c>
      <c r="X14" s="30">
        <f t="shared" si="16"/>
        <v>2.2292197458269913E-8</v>
      </c>
      <c r="Z14" s="31" t="s">
        <v>84</v>
      </c>
      <c r="AA14" s="43">
        <v>34.954999999999998</v>
      </c>
      <c r="AB14" s="31"/>
      <c r="AE14" s="30">
        <f t="shared" si="17"/>
        <v>-1.4097805504923629E-3</v>
      </c>
      <c r="AF14" s="29">
        <f t="shared" si="18"/>
        <v>0.14941711077312514</v>
      </c>
      <c r="AG14" s="29">
        <f t="shared" si="19"/>
        <v>0.14800733022263277</v>
      </c>
      <c r="AH14" s="30">
        <f t="shared" si="20"/>
        <v>7.4683965898578609E-9</v>
      </c>
    </row>
    <row r="15" spans="1:34" x14ac:dyDescent="0.3">
      <c r="A15">
        <v>279</v>
      </c>
      <c r="B15">
        <v>0.45300000000000001</v>
      </c>
      <c r="C15">
        <v>7.68</v>
      </c>
      <c r="D15" s="39"/>
      <c r="E15" s="41">
        <f t="shared" si="0"/>
        <v>2.2126886666666667</v>
      </c>
      <c r="F15">
        <v>0.46700000000000003</v>
      </c>
      <c r="G15">
        <v>7.32</v>
      </c>
      <c r="H15" s="40">
        <f t="shared" si="6"/>
        <v>0.15804919047619048</v>
      </c>
      <c r="I15" s="54">
        <f t="shared" si="7"/>
        <v>0.45300000000000001</v>
      </c>
      <c r="J15" s="54">
        <f t="shared" si="7"/>
        <v>7.68</v>
      </c>
      <c r="K15" s="55">
        <f t="shared" si="8"/>
        <v>7.652398693918971</v>
      </c>
      <c r="L15" s="55">
        <f t="shared" si="1"/>
        <v>7.6576959294996652</v>
      </c>
      <c r="M15" s="55">
        <f t="shared" si="9"/>
        <v>7.6531384433727716</v>
      </c>
      <c r="N15" s="41">
        <f t="shared" si="10"/>
        <v>7.6533058646193952</v>
      </c>
      <c r="O15" s="30">
        <f t="shared" si="11"/>
        <v>-1.6448944976713254E-3</v>
      </c>
      <c r="P15" s="30">
        <f t="shared" si="12"/>
        <v>0.15640429597851915</v>
      </c>
      <c r="Q15" s="30">
        <f t="shared" si="2"/>
        <v>-3.2859108699337977E-9</v>
      </c>
      <c r="R15" s="30">
        <f t="shared" si="3"/>
        <v>-4.2303433597233426E-18</v>
      </c>
      <c r="S15" s="30">
        <f t="shared" si="13"/>
        <v>2.2226012621107853E-8</v>
      </c>
      <c r="T15" s="30">
        <f t="shared" si="14"/>
        <v>-1.5847717351937275E-3</v>
      </c>
      <c r="U15" s="30">
        <f t="shared" si="15"/>
        <v>0.15646441874099676</v>
      </c>
      <c r="V15" s="30">
        <f t="shared" si="4"/>
        <v>-3.2858334168119892E-9</v>
      </c>
      <c r="W15" s="30">
        <f t="shared" si="5"/>
        <v>-4.2303433597233426E-18</v>
      </c>
      <c r="X15" s="30">
        <f t="shared" si="16"/>
        <v>2.2217446107506487E-8</v>
      </c>
      <c r="Z15" s="31" t="s">
        <v>85</v>
      </c>
      <c r="AA15">
        <v>1.8</v>
      </c>
      <c r="AB15" s="31"/>
      <c r="AC15" s="41"/>
      <c r="AE15" s="30">
        <f t="shared" si="17"/>
        <v>-1.9347898434529838E-3</v>
      </c>
      <c r="AF15" s="29">
        <f t="shared" si="18"/>
        <v>0.14886994412848811</v>
      </c>
      <c r="AG15" s="29">
        <f t="shared" si="19"/>
        <v>0.14693515428503512</v>
      </c>
      <c r="AH15" s="30">
        <f t="shared" si="20"/>
        <v>6.7768443561625784E-9</v>
      </c>
    </row>
    <row r="16" spans="1:34" x14ac:dyDescent="0.3">
      <c r="A16">
        <v>280</v>
      </c>
      <c r="B16">
        <v>0.45400000000000001</v>
      </c>
      <c r="C16">
        <v>7.63</v>
      </c>
      <c r="D16" s="39"/>
      <c r="E16" s="41">
        <f t="shared" si="0"/>
        <v>2.2159050000000002</v>
      </c>
      <c r="F16">
        <v>0.41299999999999998</v>
      </c>
      <c r="G16">
        <v>7.32</v>
      </c>
      <c r="H16" s="40">
        <f t="shared" si="6"/>
        <v>0.15827892857142858</v>
      </c>
      <c r="I16" s="54">
        <f t="shared" si="7"/>
        <v>0.45400000000000001</v>
      </c>
      <c r="J16" s="54">
        <f t="shared" si="7"/>
        <v>7.63</v>
      </c>
      <c r="K16" s="55">
        <f t="shared" si="8"/>
        <v>7.6514906613524838</v>
      </c>
      <c r="L16" s="55">
        <f t="shared" si="1"/>
        <v>7.6573862348839201</v>
      </c>
      <c r="M16" s="55">
        <f t="shared" si="9"/>
        <v>7.6528467528502038</v>
      </c>
      <c r="N16" s="41">
        <f t="shared" si="10"/>
        <v>7.6530133179557103</v>
      </c>
      <c r="O16" s="30">
        <f t="shared" si="11"/>
        <v>-1.6408184594451311E-3</v>
      </c>
      <c r="P16" s="30">
        <f t="shared" si="12"/>
        <v>0.15663811011198345</v>
      </c>
      <c r="Q16" s="30">
        <f t="shared" si="2"/>
        <v>-3.2931546075783523E-9</v>
      </c>
      <c r="R16" s="30">
        <f t="shared" si="3"/>
        <v>-4.2396818660361975E-18</v>
      </c>
      <c r="S16" s="30">
        <f t="shared" si="13"/>
        <v>2.2240945564448167E-8</v>
      </c>
      <c r="T16" s="30">
        <f t="shared" si="14"/>
        <v>-1.5809135463084147E-3</v>
      </c>
      <c r="U16" s="30">
        <f t="shared" si="15"/>
        <v>0.15669801502512018</v>
      </c>
      <c r="V16" s="30">
        <f t="shared" si="4"/>
        <v>-3.29307743510086E-9</v>
      </c>
      <c r="W16" s="30">
        <f t="shared" si="5"/>
        <v>-4.2396818660361975E-18</v>
      </c>
      <c r="X16" s="30">
        <f t="shared" si="16"/>
        <v>2.2232417122842181E-8</v>
      </c>
      <c r="Z16" s="31" t="s">
        <v>86</v>
      </c>
      <c r="AA16" s="43">
        <v>44.999600000000001</v>
      </c>
      <c r="AB16" s="31"/>
      <c r="AC16" s="29"/>
      <c r="AE16" s="30">
        <f t="shared" si="17"/>
        <v>-1.2749439224666759E-3</v>
      </c>
      <c r="AF16" s="29">
        <f t="shared" si="18"/>
        <v>0.15003394978415882</v>
      </c>
      <c r="AG16" s="29">
        <f t="shared" si="19"/>
        <v>0.14875900586169213</v>
      </c>
      <c r="AH16" s="30">
        <f t="shared" si="20"/>
        <v>7.6811706625401607E-9</v>
      </c>
    </row>
    <row r="17" spans="1:34" x14ac:dyDescent="0.3">
      <c r="A17">
        <v>281</v>
      </c>
      <c r="B17">
        <v>0.45200000000000001</v>
      </c>
      <c r="C17">
        <v>7.65</v>
      </c>
      <c r="D17" s="39"/>
      <c r="E17" s="41">
        <f t="shared" si="0"/>
        <v>2.2191213333333333</v>
      </c>
      <c r="F17">
        <v>0.41499999999999998</v>
      </c>
      <c r="G17">
        <v>7.28</v>
      </c>
      <c r="H17" s="40">
        <f t="shared" si="6"/>
        <v>0.15850866666666666</v>
      </c>
      <c r="I17" s="54">
        <f t="shared" si="7"/>
        <v>0.45200000000000001</v>
      </c>
      <c r="J17" s="54">
        <f t="shared" si="7"/>
        <v>7.65</v>
      </c>
      <c r="K17" s="55">
        <f t="shared" si="8"/>
        <v>7.653308639815104</v>
      </c>
      <c r="L17" s="55">
        <f t="shared" si="1"/>
        <v>7.6597997583005437</v>
      </c>
      <c r="M17" s="55">
        <f t="shared" si="9"/>
        <v>7.6551786226710234</v>
      </c>
      <c r="N17" s="41">
        <f t="shared" si="10"/>
        <v>7.6553475357060616</v>
      </c>
      <c r="O17" s="30">
        <f t="shared" si="11"/>
        <v>-1.6725473329292353E-3</v>
      </c>
      <c r="P17" s="30">
        <f t="shared" si="12"/>
        <v>0.15683611933373742</v>
      </c>
      <c r="Q17" s="30">
        <f t="shared" si="2"/>
        <v>-3.2786975050874489E-9</v>
      </c>
      <c r="R17" s="30">
        <f t="shared" si="3"/>
        <v>-4.2210048534104877E-18</v>
      </c>
      <c r="S17" s="30">
        <f t="shared" si="13"/>
        <v>2.2121846644132539E-8</v>
      </c>
      <c r="T17" s="30">
        <f t="shared" si="14"/>
        <v>-1.6117229530721656E-3</v>
      </c>
      <c r="U17" s="30">
        <f t="shared" si="15"/>
        <v>0.1568969437135945</v>
      </c>
      <c r="V17" s="30">
        <f t="shared" si="4"/>
        <v>-3.2786191481073662E-9</v>
      </c>
      <c r="W17" s="30">
        <f t="shared" si="5"/>
        <v>-4.2210048534104877E-18</v>
      </c>
      <c r="X17" s="30">
        <f t="shared" si="16"/>
        <v>2.2113244320493629E-8</v>
      </c>
      <c r="Z17" s="31" t="s">
        <v>14</v>
      </c>
      <c r="AA17">
        <v>7.54</v>
      </c>
      <c r="AB17" s="31"/>
      <c r="AC17" s="29"/>
      <c r="AE17" s="30">
        <f t="shared" si="17"/>
        <v>-1.5431953837740256E-3</v>
      </c>
      <c r="AF17" s="29">
        <f t="shared" si="18"/>
        <v>0.14988375670977369</v>
      </c>
      <c r="AG17" s="29">
        <f t="shared" si="19"/>
        <v>0.14834056132599965</v>
      </c>
      <c r="AH17" s="30">
        <f t="shared" si="20"/>
        <v>7.3471935917612406E-9</v>
      </c>
    </row>
    <row r="18" spans="1:34" x14ac:dyDescent="0.3">
      <c r="A18">
        <v>282</v>
      </c>
      <c r="B18">
        <v>0.45300000000000001</v>
      </c>
      <c r="C18">
        <v>7.63</v>
      </c>
      <c r="D18" s="39"/>
      <c r="E18" s="41">
        <f t="shared" si="0"/>
        <v>2.2223376666666668</v>
      </c>
      <c r="F18">
        <v>0.41299999999999998</v>
      </c>
      <c r="G18">
        <v>7.32</v>
      </c>
      <c r="H18" s="40">
        <f t="shared" si="6"/>
        <v>0.15873840476190476</v>
      </c>
      <c r="I18" s="54">
        <f t="shared" si="7"/>
        <v>0.45300000000000001</v>
      </c>
      <c r="J18" s="54">
        <f t="shared" si="7"/>
        <v>7.63</v>
      </c>
      <c r="K18" s="55">
        <f t="shared" si="8"/>
        <v>7.652398693918971</v>
      </c>
      <c r="L18" s="55">
        <f t="shared" si="1"/>
        <v>7.6594864020080902</v>
      </c>
      <c r="M18" s="55">
        <f t="shared" si="9"/>
        <v>7.6548834213938495</v>
      </c>
      <c r="N18" s="41">
        <f t="shared" si="10"/>
        <v>7.6550514758402644</v>
      </c>
      <c r="O18" s="30">
        <f t="shared" si="11"/>
        <v>-1.6684326140936343E-3</v>
      </c>
      <c r="P18" s="30">
        <f t="shared" si="12"/>
        <v>0.15706997214781113</v>
      </c>
      <c r="Q18" s="30">
        <f t="shared" si="2"/>
        <v>-3.2859411929017261E-9</v>
      </c>
      <c r="R18" s="30">
        <f t="shared" si="3"/>
        <v>-4.2303433597233426E-18</v>
      </c>
      <c r="S18" s="30">
        <f t="shared" si="13"/>
        <v>2.2136888551406533E-8</v>
      </c>
      <c r="T18" s="30">
        <f t="shared" si="14"/>
        <v>-1.6078269866583222E-3</v>
      </c>
      <c r="U18" s="30">
        <f t="shared" si="15"/>
        <v>0.15713057777524644</v>
      </c>
      <c r="V18" s="30">
        <f t="shared" si="4"/>
        <v>-3.2858631177293527E-9</v>
      </c>
      <c r="W18" s="30">
        <f t="shared" si="5"/>
        <v>-4.2303433597233426E-18</v>
      </c>
      <c r="X18" s="30">
        <f t="shared" si="16"/>
        <v>2.2128324125620553E-8</v>
      </c>
      <c r="Z18" s="31" t="s">
        <v>88</v>
      </c>
      <c r="AA18" s="43">
        <v>17.829732499999999</v>
      </c>
      <c r="AB18" s="31"/>
      <c r="AC18" s="29"/>
      <c r="AE18" s="30">
        <f t="shared" si="17"/>
        <v>-1.2749439224666759E-3</v>
      </c>
      <c r="AF18" s="29">
        <f t="shared" si="18"/>
        <v>0.15046949119394168</v>
      </c>
      <c r="AG18" s="29">
        <f t="shared" si="19"/>
        <v>0.14919454727147499</v>
      </c>
      <c r="AH18" s="30">
        <f t="shared" si="20"/>
        <v>7.7206657130772915E-9</v>
      </c>
    </row>
    <row r="19" spans="1:34" x14ac:dyDescent="0.3">
      <c r="A19">
        <v>283</v>
      </c>
      <c r="B19">
        <v>0.45100000000000001</v>
      </c>
      <c r="C19">
        <v>7.67</v>
      </c>
      <c r="D19" s="39"/>
      <c r="E19" s="41">
        <f t="shared" si="0"/>
        <v>2.2255539999999998</v>
      </c>
      <c r="F19">
        <v>0.43099999999999999</v>
      </c>
      <c r="G19">
        <v>7.29</v>
      </c>
      <c r="H19" s="40">
        <f t="shared" si="6"/>
        <v>0.15896814285714284</v>
      </c>
      <c r="I19" s="54">
        <f t="shared" si="7"/>
        <v>0.45100000000000001</v>
      </c>
      <c r="J19" s="54">
        <f t="shared" si="7"/>
        <v>7.67</v>
      </c>
      <c r="K19" s="55">
        <f t="shared" si="8"/>
        <v>7.6542205071631146</v>
      </c>
      <c r="L19" s="55">
        <f t="shared" si="1"/>
        <v>7.6619016374228188</v>
      </c>
      <c r="M19" s="55">
        <f t="shared" si="9"/>
        <v>7.6572174536966244</v>
      </c>
      <c r="N19" s="41">
        <f t="shared" si="10"/>
        <v>7.6573878176592567</v>
      </c>
      <c r="O19" s="30">
        <f t="shared" si="11"/>
        <v>-1.700110650870802E-3</v>
      </c>
      <c r="P19" s="30">
        <f t="shared" si="12"/>
        <v>0.15726803220627203</v>
      </c>
      <c r="Q19" s="30">
        <f t="shared" si="2"/>
        <v>-3.2714840249204579E-9</v>
      </c>
      <c r="R19" s="30">
        <f t="shared" si="3"/>
        <v>-4.2116663470976329E-18</v>
      </c>
      <c r="S19" s="30">
        <f t="shared" si="13"/>
        <v>2.2018237214458305E-8</v>
      </c>
      <c r="T19" s="30">
        <f t="shared" si="14"/>
        <v>-1.6385964672883185E-3</v>
      </c>
      <c r="U19" s="30">
        <f t="shared" si="15"/>
        <v>0.15732954638985452</v>
      </c>
      <c r="V19" s="30">
        <f t="shared" si="4"/>
        <v>-3.2714047793010347E-9</v>
      </c>
      <c r="W19" s="30">
        <f t="shared" si="5"/>
        <v>-4.2116663470976329E-18</v>
      </c>
      <c r="X19" s="30">
        <f t="shared" si="16"/>
        <v>2.2009601648832609E-8</v>
      </c>
      <c r="Z19" s="31" t="s">
        <v>89</v>
      </c>
      <c r="AA19">
        <v>0.58499999999999996</v>
      </c>
      <c r="AE19" s="30">
        <f t="shared" si="17"/>
        <v>-1.8057109439504903E-3</v>
      </c>
      <c r="AF19" s="29">
        <f t="shared" si="18"/>
        <v>0.14993374153344557</v>
      </c>
      <c r="AG19" s="29">
        <f t="shared" si="19"/>
        <v>0.14812803058949509</v>
      </c>
      <c r="AH19" s="30">
        <f t="shared" si="20"/>
        <v>7.0219980885358543E-9</v>
      </c>
    </row>
    <row r="20" spans="1:34" s="45" customFormat="1" x14ac:dyDescent="0.3">
      <c r="A20" s="45">
        <v>284</v>
      </c>
      <c r="B20" s="45">
        <v>0.41099999999999998</v>
      </c>
      <c r="C20" s="45">
        <v>7.69</v>
      </c>
      <c r="D20" s="44"/>
      <c r="E20" s="47">
        <f t="shared" si="0"/>
        <v>2.2287703333333333</v>
      </c>
      <c r="F20" s="45">
        <v>0.41199999999999998</v>
      </c>
      <c r="G20" s="45">
        <v>7.26</v>
      </c>
      <c r="H20" s="46">
        <f t="shared" si="6"/>
        <v>0.15919788095238094</v>
      </c>
      <c r="I20" s="54">
        <f t="shared" si="7"/>
        <v>0.41099999999999998</v>
      </c>
      <c r="J20" s="54">
        <f t="shared" si="7"/>
        <v>7.69</v>
      </c>
      <c r="K20" s="55">
        <f t="shared" si="8"/>
        <v>7.6923709242064717</v>
      </c>
      <c r="L20" s="55">
        <f t="shared" si="1"/>
        <v>7.700608743542241</v>
      </c>
      <c r="M20" s="55">
        <f t="shared" si="9"/>
        <v>7.6945536411711304</v>
      </c>
      <c r="N20" s="47">
        <f t="shared" si="10"/>
        <v>7.6947649984127899</v>
      </c>
      <c r="O20" s="49">
        <f t="shared" si="11"/>
        <v>-2.196173685255866E-3</v>
      </c>
      <c r="P20" s="49">
        <f t="shared" si="12"/>
        <v>0.15700170726712506</v>
      </c>
      <c r="Q20" s="49">
        <f t="shared" si="2"/>
        <v>-2.9821635339432111E-9</v>
      </c>
      <c r="R20" s="49">
        <f t="shared" si="3"/>
        <v>-3.8381260945834296E-18</v>
      </c>
      <c r="S20" s="49">
        <f t="shared" si="13"/>
        <v>2.0204418650146605E-8</v>
      </c>
      <c r="T20" s="49">
        <f t="shared" si="14"/>
        <v>-2.120025921440252E-3</v>
      </c>
      <c r="U20" s="49">
        <f t="shared" si="15"/>
        <v>0.15707785503094068</v>
      </c>
      <c r="V20" s="49">
        <f t="shared" si="4"/>
        <v>-2.9820654366206133E-9</v>
      </c>
      <c r="W20" s="49">
        <f t="shared" si="5"/>
        <v>-3.8381260945834296E-18</v>
      </c>
      <c r="X20" s="49">
        <f t="shared" si="16"/>
        <v>2.0194588197722713E-8</v>
      </c>
      <c r="Z20" s="50" t="s">
        <v>90</v>
      </c>
      <c r="AA20" s="47">
        <v>0.83988000000000007</v>
      </c>
      <c r="AB20" s="50"/>
      <c r="AG20" s="45" t="s">
        <v>87</v>
      </c>
      <c r="AH20" s="49">
        <f>AVERAGE(AH6:AH19)</f>
        <v>7.2489885989726042E-9</v>
      </c>
    </row>
    <row r="21" spans="1:34" x14ac:dyDescent="0.3">
      <c r="A21">
        <v>285</v>
      </c>
      <c r="B21">
        <v>0.41299999999999998</v>
      </c>
      <c r="C21">
        <v>7.68</v>
      </c>
      <c r="D21" s="39"/>
      <c r="E21" s="41">
        <f t="shared" si="0"/>
        <v>2.2319866666666668</v>
      </c>
      <c r="F21">
        <v>0.42099999999999999</v>
      </c>
      <c r="G21">
        <v>7.33</v>
      </c>
      <c r="H21" s="40">
        <f t="shared" si="6"/>
        <v>0.15942761904761907</v>
      </c>
      <c r="I21" s="54">
        <f t="shared" si="7"/>
        <v>0.41299999999999998</v>
      </c>
      <c r="J21" s="54">
        <f t="shared" si="7"/>
        <v>7.68</v>
      </c>
      <c r="K21" s="55">
        <f t="shared" si="8"/>
        <v>7.6903811424002875</v>
      </c>
      <c r="L21" s="55">
        <f t="shared" si="1"/>
        <v>7.6992115161319008</v>
      </c>
      <c r="M21" s="55">
        <f t="shared" si="9"/>
        <v>7.693213908307059</v>
      </c>
      <c r="N21" s="41">
        <f t="shared" si="10"/>
        <v>7.6934232618880181</v>
      </c>
      <c r="O21" s="30">
        <f t="shared" si="11"/>
        <v>-2.1786505950661477E-3</v>
      </c>
      <c r="P21" s="30">
        <f t="shared" si="12"/>
        <v>0.15724896845255293</v>
      </c>
      <c r="Q21" s="30">
        <f t="shared" si="2"/>
        <v>-2.9966389370280757E-9</v>
      </c>
      <c r="R21" s="30">
        <f t="shared" si="3"/>
        <v>-3.8568031072091401E-18</v>
      </c>
      <c r="S21" s="30">
        <f t="shared" si="13"/>
        <v>2.0266842463740554E-8</v>
      </c>
      <c r="T21" s="30">
        <f t="shared" si="14"/>
        <v>-2.1031044607913722E-3</v>
      </c>
      <c r="U21" s="30">
        <f t="shared" si="15"/>
        <v>0.1573245145868277</v>
      </c>
      <c r="V21" s="30">
        <f t="shared" si="4"/>
        <v>-2.9965416147544638E-9</v>
      </c>
      <c r="W21" s="30">
        <f t="shared" si="5"/>
        <v>-3.8568031072091401E-18</v>
      </c>
      <c r="X21" s="30">
        <f t="shared" si="16"/>
        <v>2.0257075096844345E-8</v>
      </c>
      <c r="Z21" s="31" t="s">
        <v>91</v>
      </c>
      <c r="AA21" s="41">
        <v>1.4248799999999999</v>
      </c>
      <c r="AB21" s="31"/>
      <c r="AC21" s="41"/>
      <c r="AH21" s="30"/>
    </row>
    <row r="22" spans="1:34" x14ac:dyDescent="0.3">
      <c r="A22">
        <v>286</v>
      </c>
      <c r="B22">
        <v>0.41299999999999998</v>
      </c>
      <c r="C22">
        <v>7.67</v>
      </c>
      <c r="D22" s="39"/>
      <c r="E22" s="41">
        <f t="shared" si="0"/>
        <v>2.2352029999999998</v>
      </c>
      <c r="F22">
        <v>0.41599999999999998</v>
      </c>
      <c r="G22">
        <v>7.3230000000000004</v>
      </c>
      <c r="H22" s="40">
        <f t="shared" si="6"/>
        <v>0.15965735714285714</v>
      </c>
      <c r="I22" s="54">
        <f t="shared" si="7"/>
        <v>0.41299999999999998</v>
      </c>
      <c r="J22" s="54">
        <f t="shared" si="7"/>
        <v>7.67</v>
      </c>
      <c r="K22" s="55">
        <f t="shared" si="8"/>
        <v>7.6903811424002875</v>
      </c>
      <c r="L22" s="55">
        <f t="shared" si="1"/>
        <v>7.6998011679313754</v>
      </c>
      <c r="M22" s="55">
        <f t="shared" si="9"/>
        <v>7.6937917152166362</v>
      </c>
      <c r="N22" s="41">
        <f t="shared" si="10"/>
        <v>7.6940010444458657</v>
      </c>
      <c r="O22" s="30">
        <f t="shared" si="11"/>
        <v>-2.1860491399861934E-3</v>
      </c>
      <c r="P22" s="30">
        <f t="shared" si="12"/>
        <v>0.15747130800287096</v>
      </c>
      <c r="Q22" s="30">
        <f t="shared" si="2"/>
        <v>-2.9966484682002519E-9</v>
      </c>
      <c r="R22" s="30">
        <f t="shared" si="3"/>
        <v>-3.8568031072091401E-18</v>
      </c>
      <c r="S22" s="30">
        <f t="shared" si="13"/>
        <v>2.0239896380942227E-8</v>
      </c>
      <c r="T22" s="30">
        <f t="shared" si="14"/>
        <v>-2.110405686916195E-3</v>
      </c>
      <c r="U22" s="30">
        <f t="shared" si="15"/>
        <v>0.15754695145594094</v>
      </c>
      <c r="V22" s="30">
        <f t="shared" si="4"/>
        <v>-2.9965510205557458E-9</v>
      </c>
      <c r="W22" s="30">
        <f t="shared" si="5"/>
        <v>-3.8568031072091401E-18</v>
      </c>
      <c r="X22" s="30">
        <f t="shared" si="16"/>
        <v>2.0230143134737523E-8</v>
      </c>
      <c r="Z22" s="31" t="s">
        <v>92</v>
      </c>
      <c r="AA22" s="43">
        <v>12.513146721127393</v>
      </c>
      <c r="AB22" s="31"/>
      <c r="AC22" s="29"/>
      <c r="AH22" s="41">
        <f>AH20/AH1</f>
        <v>0.57695240472218023</v>
      </c>
    </row>
    <row r="23" spans="1:34" x14ac:dyDescent="0.3">
      <c r="A23">
        <v>287</v>
      </c>
      <c r="B23">
        <v>0.41599999999999998</v>
      </c>
      <c r="C23">
        <v>7.69</v>
      </c>
      <c r="D23" s="39"/>
      <c r="E23" s="41">
        <f t="shared" si="0"/>
        <v>2.2384193333333333</v>
      </c>
      <c r="F23">
        <v>0.41599999999999998</v>
      </c>
      <c r="G23">
        <v>7.33</v>
      </c>
      <c r="H23" s="40">
        <f t="shared" si="6"/>
        <v>0.15988709523809524</v>
      </c>
      <c r="I23" s="54">
        <f t="shared" si="7"/>
        <v>0.41599999999999998</v>
      </c>
      <c r="J23" s="54">
        <f t="shared" si="7"/>
        <v>7.69</v>
      </c>
      <c r="K23" s="55">
        <f t="shared" si="8"/>
        <v>7.6874135716689116</v>
      </c>
      <c r="L23" s="55">
        <f t="shared" si="1"/>
        <v>7.6974259878791615</v>
      </c>
      <c r="M23" s="55">
        <f t="shared" si="9"/>
        <v>7.6915079018909154</v>
      </c>
      <c r="N23" s="41">
        <f t="shared" si="10"/>
        <v>7.6917142654638884</v>
      </c>
      <c r="O23" s="30">
        <f t="shared" si="11"/>
        <v>-2.1562156193535185E-3</v>
      </c>
      <c r="P23" s="30">
        <f t="shared" si="12"/>
        <v>0.15773087961874172</v>
      </c>
      <c r="Q23" s="30">
        <f t="shared" si="2"/>
        <v>-3.0183570009775891E-9</v>
      </c>
      <c r="R23" s="30">
        <f t="shared" si="3"/>
        <v>-3.8848186261477047E-18</v>
      </c>
      <c r="S23" s="30">
        <f t="shared" si="13"/>
        <v>2.0346611753089329E-8</v>
      </c>
      <c r="T23" s="30">
        <f t="shared" si="14"/>
        <v>-2.0815184344685229E-3</v>
      </c>
      <c r="U23" s="30">
        <f t="shared" si="15"/>
        <v>0.15780557680362672</v>
      </c>
      <c r="V23" s="30">
        <f t="shared" si="4"/>
        <v>-3.0182607723626485E-9</v>
      </c>
      <c r="W23" s="30">
        <f t="shared" si="5"/>
        <v>-3.8848186261477047E-18</v>
      </c>
      <c r="X23" s="30">
        <f t="shared" si="16"/>
        <v>2.0336945956582469E-8</v>
      </c>
      <c r="Z23" s="31" t="s">
        <v>93</v>
      </c>
      <c r="AA23" s="43">
        <v>30.478175213675215</v>
      </c>
      <c r="AB23" s="31"/>
      <c r="AC23" s="29"/>
    </row>
    <row r="24" spans="1:34" x14ac:dyDescent="0.3">
      <c r="A24">
        <v>288</v>
      </c>
      <c r="B24">
        <v>0.40200000000000002</v>
      </c>
      <c r="C24">
        <v>7.69</v>
      </c>
      <c r="D24" s="39"/>
      <c r="E24" s="41">
        <f t="shared" si="0"/>
        <v>2.2416356666666668</v>
      </c>
      <c r="F24">
        <v>0.41499999999999998</v>
      </c>
      <c r="G24">
        <v>7.32</v>
      </c>
      <c r="H24" s="40">
        <f t="shared" si="6"/>
        <v>0.16011683333333335</v>
      </c>
      <c r="I24" s="54">
        <f t="shared" si="7"/>
        <v>0.40200000000000002</v>
      </c>
      <c r="J24" s="54">
        <f t="shared" si="7"/>
        <v>7.69</v>
      </c>
      <c r="K24" s="55">
        <f t="shared" si="8"/>
        <v>7.7014403010708374</v>
      </c>
      <c r="L24" s="55">
        <f t="shared" si="1"/>
        <v>7.7120224523085419</v>
      </c>
      <c r="M24" s="55">
        <f t="shared" si="9"/>
        <v>7.705608873412352</v>
      </c>
      <c r="N24" s="41">
        <f t="shared" si="10"/>
        <v>7.7058287266760681</v>
      </c>
      <c r="O24" s="30">
        <f t="shared" si="11"/>
        <v>-2.3382317437290684E-3</v>
      </c>
      <c r="P24" s="30">
        <f t="shared" si="12"/>
        <v>0.15777860158960427</v>
      </c>
      <c r="Q24" s="30">
        <f t="shared" si="2"/>
        <v>-2.9171056427826005E-9</v>
      </c>
      <c r="R24" s="30">
        <f t="shared" si="3"/>
        <v>-3.7540795377677342E-18</v>
      </c>
      <c r="S24" s="30">
        <f t="shared" si="13"/>
        <v>1.9696593708280557E-8</v>
      </c>
      <c r="T24" s="30">
        <f t="shared" si="14"/>
        <v>-2.2586448246233837E-3</v>
      </c>
      <c r="U24" s="30">
        <f t="shared" si="15"/>
        <v>0.15785818850870997</v>
      </c>
      <c r="V24" s="30">
        <f t="shared" si="4"/>
        <v>-2.9170031149697422E-9</v>
      </c>
      <c r="W24" s="30">
        <f t="shared" si="5"/>
        <v>-3.7540795377677342E-18</v>
      </c>
      <c r="X24" s="30">
        <f t="shared" si="16"/>
        <v>1.9686625208345196E-8</v>
      </c>
      <c r="Z24" s="31" t="s">
        <v>94</v>
      </c>
      <c r="AA24" s="43">
        <v>606.21090499999991</v>
      </c>
      <c r="AB24" s="31"/>
      <c r="AC24" s="29"/>
      <c r="AH24" s="41">
        <f>AVERAGE(AH22,'[1]TAN2_1_var, S5'!AH20)</f>
        <v>0.57795119141156071</v>
      </c>
    </row>
    <row r="25" spans="1:34" x14ac:dyDescent="0.3">
      <c r="A25">
        <v>289</v>
      </c>
      <c r="B25">
        <v>0.39300000000000002</v>
      </c>
      <c r="C25">
        <v>7.69</v>
      </c>
      <c r="D25" s="39"/>
      <c r="E25" s="41">
        <f t="shared" si="0"/>
        <v>2.2448519999999998</v>
      </c>
      <c r="F25">
        <v>0.33500000000000002</v>
      </c>
      <c r="G25">
        <v>7.39</v>
      </c>
      <c r="H25" s="40">
        <f t="shared" si="6"/>
        <v>0.16034657142857142</v>
      </c>
      <c r="I25" s="54">
        <f t="shared" si="7"/>
        <v>0.39300000000000002</v>
      </c>
      <c r="J25" s="54">
        <f t="shared" si="7"/>
        <v>7.69</v>
      </c>
      <c r="K25" s="55">
        <f t="shared" si="8"/>
        <v>7.7107045001104799</v>
      </c>
      <c r="L25" s="55">
        <f t="shared" si="1"/>
        <v>7.7218597612263808</v>
      </c>
      <c r="M25" s="55">
        <f t="shared" si="9"/>
        <v>7.7151206571293613</v>
      </c>
      <c r="N25" s="41">
        <f t="shared" si="10"/>
        <v>7.7153488633283231</v>
      </c>
      <c r="O25" s="30">
        <f t="shared" si="11"/>
        <v>-2.4591133390408702E-3</v>
      </c>
      <c r="P25" s="30">
        <f t="shared" si="12"/>
        <v>0.15788745808953056</v>
      </c>
      <c r="Q25" s="30">
        <f t="shared" si="2"/>
        <v>-2.8520204710528157E-9</v>
      </c>
      <c r="R25" s="30">
        <f t="shared" si="3"/>
        <v>-3.6700329809520388E-18</v>
      </c>
      <c r="S25" s="30">
        <f t="shared" si="13"/>
        <v>1.9269894762262772E-8</v>
      </c>
      <c r="T25" s="30">
        <f t="shared" si="14"/>
        <v>-2.376458435200156E-3</v>
      </c>
      <c r="U25" s="30">
        <f t="shared" si="15"/>
        <v>0.15797011299337127</v>
      </c>
      <c r="V25" s="30">
        <f t="shared" si="4"/>
        <v>-2.8519139909099976E-9</v>
      </c>
      <c r="W25" s="30">
        <f t="shared" si="5"/>
        <v>-3.6700329809520388E-18</v>
      </c>
      <c r="X25" s="30">
        <f t="shared" si="16"/>
        <v>1.9259771782448923E-8</v>
      </c>
    </row>
    <row r="26" spans="1:34" x14ac:dyDescent="0.3">
      <c r="A26">
        <v>290</v>
      </c>
      <c r="B26">
        <v>0.39200000000000002</v>
      </c>
      <c r="C26">
        <v>7.7</v>
      </c>
      <c r="D26" s="39"/>
      <c r="E26" s="41">
        <f t="shared" si="0"/>
        <v>2.2480683333333333</v>
      </c>
      <c r="F26">
        <v>0.38800000000000001</v>
      </c>
      <c r="G26">
        <v>7.34</v>
      </c>
      <c r="H26" s="40">
        <f t="shared" si="6"/>
        <v>0.16057630952380952</v>
      </c>
      <c r="I26" s="54">
        <f t="shared" si="7"/>
        <v>0.39200000000000002</v>
      </c>
      <c r="J26" s="54">
        <f t="shared" si="7"/>
        <v>7.7</v>
      </c>
      <c r="K26" s="55">
        <f t="shared" si="8"/>
        <v>7.711746250200898</v>
      </c>
      <c r="L26" s="55">
        <f t="shared" si="1"/>
        <v>7.7234845513302348</v>
      </c>
      <c r="M26" s="55">
        <f t="shared" si="9"/>
        <v>7.7167002929121704</v>
      </c>
      <c r="N26" s="41">
        <f t="shared" si="10"/>
        <v>7.7169292817839645</v>
      </c>
      <c r="O26" s="30">
        <f t="shared" si="11"/>
        <v>-2.4789398510306412E-3</v>
      </c>
      <c r="P26" s="30">
        <f t="shared" si="12"/>
        <v>0.15809736967277888</v>
      </c>
      <c r="Q26" s="30">
        <f t="shared" si="2"/>
        <v>-2.8447970239490255E-9</v>
      </c>
      <c r="R26" s="30">
        <f t="shared" si="3"/>
        <v>-3.6606944746391839E-18</v>
      </c>
      <c r="S26" s="30">
        <f t="shared" si="13"/>
        <v>1.9199932730044093E-8</v>
      </c>
      <c r="T26" s="30">
        <f t="shared" si="14"/>
        <v>-2.3958934372884356E-3</v>
      </c>
      <c r="U26" s="30">
        <f t="shared" si="15"/>
        <v>0.15818041608652109</v>
      </c>
      <c r="V26" s="30">
        <f t="shared" si="4"/>
        <v>-2.8446900394437523E-9</v>
      </c>
      <c r="W26" s="30">
        <f t="shared" si="5"/>
        <v>-3.6606944746391839E-18</v>
      </c>
      <c r="X26" s="30">
        <f t="shared" si="16"/>
        <v>1.9189811919766215E-8</v>
      </c>
      <c r="AB26" s="31"/>
      <c r="AC26" s="29"/>
    </row>
    <row r="27" spans="1:34" x14ac:dyDescent="0.3">
      <c r="A27">
        <v>291</v>
      </c>
      <c r="B27">
        <v>0.38400000000000001</v>
      </c>
      <c r="C27">
        <v>7.71</v>
      </c>
      <c r="D27" s="39"/>
      <c r="E27" s="41">
        <f t="shared" si="0"/>
        <v>2.2512846666666664</v>
      </c>
      <c r="F27">
        <v>0.39500000000000002</v>
      </c>
      <c r="G27">
        <v>7.35</v>
      </c>
      <c r="H27" s="40">
        <f t="shared" si="6"/>
        <v>0.1608060476190476</v>
      </c>
      <c r="I27" s="54">
        <f t="shared" si="7"/>
        <v>0.38400000000000001</v>
      </c>
      <c r="J27" s="54">
        <f t="shared" si="7"/>
        <v>7.71</v>
      </c>
      <c r="K27" s="55">
        <f t="shared" si="8"/>
        <v>7.720172132639024</v>
      </c>
      <c r="L27" s="55">
        <f t="shared" si="1"/>
        <v>7.7324807051252176</v>
      </c>
      <c r="M27" s="55">
        <f t="shared" si="9"/>
        <v>7.7254046139765578</v>
      </c>
      <c r="N27" s="41">
        <f t="shared" si="10"/>
        <v>7.7256407251986028</v>
      </c>
      <c r="O27" s="30">
        <f t="shared" si="11"/>
        <v>-2.588000581824487E-3</v>
      </c>
      <c r="P27" s="30">
        <f t="shared" si="12"/>
        <v>0.15821804703722311</v>
      </c>
      <c r="Q27" s="30">
        <f t="shared" si="2"/>
        <v>-2.7869456125947972E-9</v>
      </c>
      <c r="R27" s="30">
        <f t="shared" si="3"/>
        <v>-3.5859864241363434E-18</v>
      </c>
      <c r="S27" s="30">
        <f t="shared" si="13"/>
        <v>1.8818949897750923E-8</v>
      </c>
      <c r="T27" s="30">
        <f t="shared" si="14"/>
        <v>-2.5023185394472142E-3</v>
      </c>
      <c r="U27" s="30">
        <f t="shared" si="15"/>
        <v>0.15830372907960039</v>
      </c>
      <c r="V27" s="30">
        <f t="shared" si="4"/>
        <v>-2.7868352327421165E-9</v>
      </c>
      <c r="W27" s="30">
        <f t="shared" si="5"/>
        <v>-3.5859864241363434E-18</v>
      </c>
      <c r="X27" s="30">
        <f t="shared" si="16"/>
        <v>1.8808721451827213E-8</v>
      </c>
    </row>
    <row r="28" spans="1:34" x14ac:dyDescent="0.3">
      <c r="A28">
        <v>292</v>
      </c>
      <c r="B28">
        <v>0.373</v>
      </c>
      <c r="C28">
        <v>7.74</v>
      </c>
      <c r="D28" s="39"/>
      <c r="E28" s="41">
        <f t="shared" si="0"/>
        <v>2.2545009999999999</v>
      </c>
      <c r="F28">
        <v>0.40699999999999997</v>
      </c>
      <c r="G28">
        <v>7.34</v>
      </c>
      <c r="H28" s="40">
        <f t="shared" si="6"/>
        <v>0.1610357857142857</v>
      </c>
      <c r="I28" s="54">
        <f t="shared" si="7"/>
        <v>0.373</v>
      </c>
      <c r="J28" s="54">
        <f t="shared" si="7"/>
        <v>7.74</v>
      </c>
      <c r="K28" s="55">
        <f t="shared" si="8"/>
        <v>7.7320334200615548</v>
      </c>
      <c r="L28" s="55">
        <f t="shared" si="1"/>
        <v>7.7449040430975566</v>
      </c>
      <c r="M28" s="55">
        <f t="shared" si="9"/>
        <v>7.7374271599057325</v>
      </c>
      <c r="N28" s="41">
        <f t="shared" si="10"/>
        <v>7.7376727936285876</v>
      </c>
      <c r="O28" s="30">
        <f t="shared" si="11"/>
        <v>-2.7366139626361355E-3</v>
      </c>
      <c r="P28" s="30">
        <f t="shared" si="12"/>
        <v>0.15829917175164956</v>
      </c>
      <c r="Q28" s="30">
        <f t="shared" si="2"/>
        <v>-2.7073981891273046E-9</v>
      </c>
      <c r="R28" s="30">
        <f t="shared" si="3"/>
        <v>-3.4832628546949375E-18</v>
      </c>
      <c r="S28" s="30">
        <f t="shared" si="13"/>
        <v>1.8305130951656322E-8</v>
      </c>
      <c r="T28" s="30">
        <f t="shared" si="14"/>
        <v>-2.6474498638528552E-3</v>
      </c>
      <c r="U28" s="30">
        <f t="shared" si="15"/>
        <v>0.15838833585043285</v>
      </c>
      <c r="V28" s="30">
        <f t="shared" si="4"/>
        <v>-2.7072833235170199E-9</v>
      </c>
      <c r="W28" s="30">
        <f t="shared" si="5"/>
        <v>-3.4832628546949375E-18</v>
      </c>
      <c r="X28" s="30">
        <f t="shared" si="16"/>
        <v>1.8294780633296642E-8</v>
      </c>
    </row>
    <row r="29" spans="1:34" x14ac:dyDescent="0.3">
      <c r="A29">
        <v>293</v>
      </c>
      <c r="B29">
        <v>0.371</v>
      </c>
      <c r="C29">
        <v>7.75</v>
      </c>
      <c r="D29" s="39"/>
      <c r="E29" s="41">
        <f t="shared" si="0"/>
        <v>2.2577173333333334</v>
      </c>
      <c r="F29">
        <v>0.41299999999999998</v>
      </c>
      <c r="G29">
        <v>7.35</v>
      </c>
      <c r="H29" s="40">
        <f t="shared" si="6"/>
        <v>0.1612655238095238</v>
      </c>
      <c r="I29" s="54">
        <f t="shared" si="7"/>
        <v>0.371</v>
      </c>
      <c r="J29" s="54">
        <f t="shared" si="7"/>
        <v>7.75</v>
      </c>
      <c r="K29" s="55">
        <f t="shared" si="8"/>
        <v>7.7342255388162195</v>
      </c>
      <c r="L29" s="55">
        <f t="shared" si="1"/>
        <v>7.7476725707253733</v>
      </c>
      <c r="M29" s="55">
        <f t="shared" si="9"/>
        <v>7.7401157584928324</v>
      </c>
      <c r="N29" s="41">
        <f t="shared" si="10"/>
        <v>7.7403628695293554</v>
      </c>
      <c r="O29" s="30">
        <f t="shared" si="11"/>
        <v>-2.7694163284326628E-3</v>
      </c>
      <c r="P29" s="30">
        <f t="shared" si="12"/>
        <v>0.15849610748109114</v>
      </c>
      <c r="Q29" s="30">
        <f t="shared" si="2"/>
        <v>-2.6929424695623913E-9</v>
      </c>
      <c r="R29" s="30">
        <f t="shared" si="3"/>
        <v>-3.4645858420692274E-18</v>
      </c>
      <c r="S29" s="30">
        <f t="shared" si="13"/>
        <v>1.8192158932998055E-8</v>
      </c>
      <c r="T29" s="30">
        <f t="shared" si="14"/>
        <v>-2.6796089153454401E-3</v>
      </c>
      <c r="U29" s="30">
        <f t="shared" si="15"/>
        <v>0.15858591489417836</v>
      </c>
      <c r="V29" s="30">
        <f t="shared" si="4"/>
        <v>-2.6928267752027427E-9</v>
      </c>
      <c r="W29" s="30">
        <f t="shared" si="5"/>
        <v>-3.4645858420692274E-18</v>
      </c>
      <c r="X29" s="30">
        <f t="shared" si="16"/>
        <v>1.8181810644616755E-8</v>
      </c>
    </row>
    <row r="30" spans="1:34" x14ac:dyDescent="0.3">
      <c r="A30">
        <v>294</v>
      </c>
      <c r="B30">
        <v>0.36199999999999999</v>
      </c>
      <c r="C30">
        <v>7.77</v>
      </c>
      <c r="D30" s="39"/>
      <c r="E30" s="41">
        <f t="shared" si="0"/>
        <v>2.2609336666666664</v>
      </c>
      <c r="F30">
        <v>0.41799999999999998</v>
      </c>
      <c r="G30">
        <v>7.36</v>
      </c>
      <c r="H30" s="40">
        <f t="shared" si="6"/>
        <v>0.16149526190476188</v>
      </c>
      <c r="I30" s="54">
        <f t="shared" si="7"/>
        <v>0.36199999999999999</v>
      </c>
      <c r="J30" s="54">
        <f t="shared" si="7"/>
        <v>7.77</v>
      </c>
      <c r="K30" s="55">
        <f t="shared" si="8"/>
        <v>7.7442304949876926</v>
      </c>
      <c r="L30" s="55">
        <f t="shared" si="1"/>
        <v>7.7582379178690681</v>
      </c>
      <c r="M30" s="55">
        <f t="shared" si="9"/>
        <v>7.7503490370196459</v>
      </c>
      <c r="N30" s="41">
        <f t="shared" si="10"/>
        <v>7.7506034908212289</v>
      </c>
      <c r="O30" s="30">
        <f t="shared" si="11"/>
        <v>-2.8935377686702198E-3</v>
      </c>
      <c r="P30" s="30">
        <f t="shared" si="12"/>
        <v>0.15860172413609167</v>
      </c>
      <c r="Q30" s="30">
        <f t="shared" si="2"/>
        <v>-2.6278614715613793E-9</v>
      </c>
      <c r="R30" s="30">
        <f t="shared" si="3"/>
        <v>-3.3805392852535317E-18</v>
      </c>
      <c r="S30" s="30">
        <f t="shared" si="13"/>
        <v>1.7768508033687308E-8</v>
      </c>
      <c r="T30" s="30">
        <f t="shared" si="14"/>
        <v>-2.8010183117668651E-3</v>
      </c>
      <c r="U30" s="30">
        <f t="shared" si="15"/>
        <v>0.158694243592995</v>
      </c>
      <c r="V30" s="30">
        <f t="shared" si="4"/>
        <v>-2.6277422834125006E-9</v>
      </c>
      <c r="W30" s="30">
        <f t="shared" si="5"/>
        <v>-3.3805392852535317E-18</v>
      </c>
      <c r="X30" s="30">
        <f t="shared" si="16"/>
        <v>1.7758100486834335E-8</v>
      </c>
      <c r="Z30" s="31"/>
      <c r="AA30" s="30"/>
      <c r="AB30" s="30"/>
      <c r="AC30" s="40"/>
    </row>
    <row r="31" spans="1:34" x14ac:dyDescent="0.3">
      <c r="A31">
        <v>295</v>
      </c>
      <c r="B31">
        <v>0.36199999999999999</v>
      </c>
      <c r="C31">
        <v>7.79</v>
      </c>
      <c r="D31" s="41">
        <v>2.2641499999999999</v>
      </c>
      <c r="E31" s="41">
        <f>D31</f>
        <v>2.2641499999999999</v>
      </c>
      <c r="F31">
        <v>0.41099999999999998</v>
      </c>
      <c r="G31">
        <v>7.33</v>
      </c>
      <c r="H31" s="40">
        <f t="shared" si="6"/>
        <v>0.16172499999999998</v>
      </c>
      <c r="I31" s="54">
        <f t="shared" si="7"/>
        <v>0.36199999999999999</v>
      </c>
      <c r="J31" s="54">
        <f t="shared" si="7"/>
        <v>7.79</v>
      </c>
      <c r="K31" s="55">
        <f t="shared" si="8"/>
        <v>7.7442304949876926</v>
      </c>
      <c r="L31" s="55">
        <f t="shared" si="1"/>
        <v>7.7588155528616642</v>
      </c>
      <c r="M31" s="55">
        <f t="shared" si="9"/>
        <v>7.7509193784244914</v>
      </c>
      <c r="N31" s="41">
        <f t="shared" si="10"/>
        <v>7.7511735254539298</v>
      </c>
      <c r="O31" s="30">
        <f t="shared" si="11"/>
        <v>-2.9002753444578172E-3</v>
      </c>
      <c r="P31" s="30">
        <f t="shared" si="12"/>
        <v>0.15882472465554215</v>
      </c>
      <c r="Q31" s="30">
        <f t="shared" si="2"/>
        <v>-2.6278701512403672E-9</v>
      </c>
      <c r="R31" s="30">
        <f t="shared" si="3"/>
        <v>-3.3805392852535317E-18</v>
      </c>
      <c r="S31" s="30">
        <f t="shared" si="13"/>
        <v>1.7745188685168231E-8</v>
      </c>
      <c r="T31" s="30">
        <f t="shared" si="14"/>
        <v>-2.8077386014857841E-3</v>
      </c>
      <c r="U31" s="30">
        <f t="shared" si="15"/>
        <v>0.1589172613985142</v>
      </c>
      <c r="V31" s="30">
        <f t="shared" si="4"/>
        <v>-2.6277509408227182E-9</v>
      </c>
      <c r="W31" s="30">
        <f t="shared" si="5"/>
        <v>-3.3805392852535317E-18</v>
      </c>
      <c r="X31" s="30">
        <f t="shared" si="16"/>
        <v>1.7734807324468561E-8</v>
      </c>
      <c r="AA31" s="30"/>
    </row>
    <row r="32" spans="1:34" x14ac:dyDescent="0.3">
      <c r="A32">
        <v>296</v>
      </c>
      <c r="B32">
        <v>0.34799999999999998</v>
      </c>
      <c r="C32">
        <v>7.79</v>
      </c>
      <c r="D32" s="39"/>
      <c r="E32" s="41">
        <f>$D$31+($D$56-$D$31)*(A32-$A$31)/($A$56-$A$31)</f>
        <v>2.2611599999999998</v>
      </c>
      <c r="F32">
        <v>0.41199999999999998</v>
      </c>
      <c r="G32">
        <v>7.34</v>
      </c>
      <c r="H32" s="40">
        <f t="shared" si="6"/>
        <v>0.16151142857142856</v>
      </c>
      <c r="I32" s="54">
        <f t="shared" si="7"/>
        <v>0.34799999999999998</v>
      </c>
      <c r="J32" s="54">
        <f t="shared" si="7"/>
        <v>7.79</v>
      </c>
      <c r="K32" s="55">
        <f t="shared" si="8"/>
        <v>7.7602709880704372</v>
      </c>
      <c r="L32" s="55">
        <f t="shared" si="1"/>
        <v>7.774288007336855</v>
      </c>
      <c r="M32" s="55">
        <f t="shared" si="9"/>
        <v>7.7658869836418596</v>
      </c>
      <c r="N32" s="41">
        <f t="shared" si="10"/>
        <v>7.7661528238544184</v>
      </c>
      <c r="O32" s="30">
        <f t="shared" si="11"/>
        <v>-3.0788754637149024E-3</v>
      </c>
      <c r="P32" s="30">
        <f t="shared" si="12"/>
        <v>0.15843255310771365</v>
      </c>
      <c r="Q32" s="30">
        <f t="shared" si="2"/>
        <v>-2.5266143923783156E-9</v>
      </c>
      <c r="R32" s="30">
        <f t="shared" si="3"/>
        <v>-3.2498001968735608E-18</v>
      </c>
      <c r="S32" s="30">
        <f t="shared" si="13"/>
        <v>1.714403388283323E-8</v>
      </c>
      <c r="T32" s="30">
        <f t="shared" si="14"/>
        <v>-2.9823494372969344E-3</v>
      </c>
      <c r="U32" s="30">
        <f t="shared" si="15"/>
        <v>0.15852907913413161</v>
      </c>
      <c r="V32" s="30">
        <f t="shared" si="4"/>
        <v>-2.5264900427680563E-9</v>
      </c>
      <c r="W32" s="30">
        <f t="shared" si="5"/>
        <v>-3.2498001968735608E-18</v>
      </c>
      <c r="X32" s="30">
        <f t="shared" si="16"/>
        <v>1.7133542892973532E-8</v>
      </c>
    </row>
    <row r="33" spans="1:24" x14ac:dyDescent="0.3">
      <c r="A33">
        <v>297</v>
      </c>
      <c r="B33">
        <v>0.34799999999999998</v>
      </c>
      <c r="C33">
        <v>7.79</v>
      </c>
      <c r="D33" s="39"/>
      <c r="E33" s="41">
        <f t="shared" ref="E33:E76" si="21">$D$31+($D$56-$D$31)*(A33-$A$31)/($A$56-$A$31)</f>
        <v>2.2581699999999998</v>
      </c>
      <c r="F33">
        <v>0.41199999999999998</v>
      </c>
      <c r="G33">
        <v>7.34</v>
      </c>
      <c r="H33" s="40">
        <f t="shared" si="6"/>
        <v>0.16129785714285713</v>
      </c>
      <c r="I33" s="54">
        <f t="shared" si="7"/>
        <v>0.34799999999999998</v>
      </c>
      <c r="J33" s="54">
        <f t="shared" si="7"/>
        <v>7.79</v>
      </c>
      <c r="K33" s="55">
        <f t="shared" si="8"/>
        <v>7.7602709880704372</v>
      </c>
      <c r="L33" s="55">
        <f t="shared" si="1"/>
        <v>7.7737515018872312</v>
      </c>
      <c r="M33" s="55">
        <f t="shared" si="9"/>
        <v>7.7653562613666276</v>
      </c>
      <c r="N33" s="41">
        <f t="shared" si="10"/>
        <v>7.7656224500189071</v>
      </c>
      <c r="O33" s="30">
        <f t="shared" si="11"/>
        <v>-3.0727429446243825E-3</v>
      </c>
      <c r="P33" s="30">
        <f t="shared" si="12"/>
        <v>0.15822511419823274</v>
      </c>
      <c r="Q33" s="30">
        <f t="shared" si="2"/>
        <v>-2.5266064921633467E-9</v>
      </c>
      <c r="R33" s="30">
        <f t="shared" si="3"/>
        <v>-3.2498001968735608E-18</v>
      </c>
      <c r="S33" s="30">
        <f t="shared" si="13"/>
        <v>1.7164997267778241E-8</v>
      </c>
      <c r="T33" s="30">
        <f t="shared" si="14"/>
        <v>-2.9762158073812026E-3</v>
      </c>
      <c r="U33" s="30">
        <f t="shared" si="15"/>
        <v>0.15832164133547594</v>
      </c>
      <c r="V33" s="30">
        <f t="shared" si="4"/>
        <v>-2.526482141122067E-9</v>
      </c>
      <c r="W33" s="30">
        <f t="shared" si="5"/>
        <v>-3.2498001968735608E-18</v>
      </c>
      <c r="X33" s="30">
        <f t="shared" si="16"/>
        <v>1.7154479686491722E-8</v>
      </c>
    </row>
    <row r="34" spans="1:24" x14ac:dyDescent="0.3">
      <c r="A34">
        <v>298</v>
      </c>
      <c r="B34">
        <v>0.33200000000000002</v>
      </c>
      <c r="C34">
        <v>7.8</v>
      </c>
      <c r="D34" s="39"/>
      <c r="E34" s="41">
        <f t="shared" si="21"/>
        <v>2.2551799999999997</v>
      </c>
      <c r="F34">
        <v>0.41</v>
      </c>
      <c r="G34">
        <v>7.33</v>
      </c>
      <c r="H34" s="40">
        <f t="shared" si="6"/>
        <v>0.16108428571428571</v>
      </c>
      <c r="I34" s="54">
        <f t="shared" si="7"/>
        <v>0.33200000000000002</v>
      </c>
      <c r="J34" s="54">
        <f t="shared" si="7"/>
        <v>7.8</v>
      </c>
      <c r="K34" s="55">
        <f t="shared" si="8"/>
        <v>7.7793661983822737</v>
      </c>
      <c r="L34" s="55">
        <f t="shared" si="1"/>
        <v>7.7922742893162527</v>
      </c>
      <c r="M34" s="55">
        <f t="shared" si="9"/>
        <v>7.7832858134063789</v>
      </c>
      <c r="N34" s="41">
        <f t="shared" si="10"/>
        <v>7.7835648519729421</v>
      </c>
      <c r="O34" s="30">
        <f t="shared" si="11"/>
        <v>-3.2819547964747921E-3</v>
      </c>
      <c r="P34" s="30">
        <f t="shared" si="12"/>
        <v>0.15780233091781093</v>
      </c>
      <c r="Q34" s="30">
        <f t="shared" si="2"/>
        <v>-2.4108921916541405E-9</v>
      </c>
      <c r="R34" s="30">
        <f t="shared" si="3"/>
        <v>-3.1003840958678802E-18</v>
      </c>
      <c r="S34" s="30">
        <f t="shared" si="13"/>
        <v>1.6470780767249284E-8</v>
      </c>
      <c r="T34" s="30">
        <f t="shared" si="14"/>
        <v>-3.1810777560501453E-3</v>
      </c>
      <c r="U34" s="30">
        <f t="shared" si="15"/>
        <v>0.15790320795823556</v>
      </c>
      <c r="V34" s="30">
        <f t="shared" si="4"/>
        <v>-2.4107622368520373E-9</v>
      </c>
      <c r="W34" s="30">
        <f t="shared" si="5"/>
        <v>-3.1003840958678802E-18</v>
      </c>
      <c r="X34" s="30">
        <f t="shared" si="16"/>
        <v>1.646020152417701E-8</v>
      </c>
    </row>
    <row r="35" spans="1:24" x14ac:dyDescent="0.3">
      <c r="A35">
        <v>299</v>
      </c>
      <c r="B35">
        <v>0.33900000000000002</v>
      </c>
      <c r="C35">
        <v>7.81</v>
      </c>
      <c r="D35" s="39"/>
      <c r="E35" s="41">
        <f t="shared" si="21"/>
        <v>2.2521899999999997</v>
      </c>
      <c r="F35">
        <v>0.38400000000000001</v>
      </c>
      <c r="G35">
        <v>7.28</v>
      </c>
      <c r="H35" s="40">
        <f t="shared" si="6"/>
        <v>0.16087071428571426</v>
      </c>
      <c r="I35" s="54">
        <f t="shared" si="7"/>
        <v>0.33900000000000002</v>
      </c>
      <c r="J35" s="54">
        <f t="shared" si="7"/>
        <v>7.81</v>
      </c>
      <c r="K35" s="55">
        <f t="shared" si="8"/>
        <v>7.7709075906612286</v>
      </c>
      <c r="L35" s="55">
        <f t="shared" si="1"/>
        <v>7.7832942044489215</v>
      </c>
      <c r="M35" s="55">
        <f t="shared" si="9"/>
        <v>7.7745746146164656</v>
      </c>
      <c r="N35" s="41">
        <f t="shared" si="10"/>
        <v>7.7748486664629217</v>
      </c>
      <c r="O35" s="30">
        <f t="shared" si="11"/>
        <v>-3.1811724963944563E-3</v>
      </c>
      <c r="P35" s="30">
        <f t="shared" si="12"/>
        <v>0.15768954178931979</v>
      </c>
      <c r="Q35" s="30">
        <f t="shared" si="2"/>
        <v>-2.4615052790940517E-9</v>
      </c>
      <c r="R35" s="30">
        <f t="shared" si="3"/>
        <v>-3.1657536400578658E-18</v>
      </c>
      <c r="S35" s="30">
        <f t="shared" si="13"/>
        <v>1.680449188806412E-8</v>
      </c>
      <c r="T35" s="30">
        <f t="shared" si="14"/>
        <v>-3.0821497456028162E-3</v>
      </c>
      <c r="U35" s="30">
        <f t="shared" si="15"/>
        <v>0.15778856454011145</v>
      </c>
      <c r="V35" s="30">
        <f t="shared" si="4"/>
        <v>-2.4613777130797369E-9</v>
      </c>
      <c r="W35" s="30">
        <f t="shared" si="5"/>
        <v>-3.1657536400578658E-18</v>
      </c>
      <c r="X35" s="30">
        <f t="shared" si="16"/>
        <v>1.6793891133296258E-8</v>
      </c>
    </row>
    <row r="36" spans="1:24" x14ac:dyDescent="0.3">
      <c r="A36">
        <v>300</v>
      </c>
      <c r="B36">
        <v>0.32300000000000001</v>
      </c>
      <c r="C36">
        <v>7.84</v>
      </c>
      <c r="D36" s="39"/>
      <c r="E36" s="41">
        <f t="shared" si="21"/>
        <v>2.2492000000000001</v>
      </c>
      <c r="F36">
        <v>0.45</v>
      </c>
      <c r="G36">
        <v>7.34</v>
      </c>
      <c r="H36" s="40">
        <f t="shared" si="6"/>
        <v>0.16065714285714286</v>
      </c>
      <c r="I36" s="54">
        <f t="shared" si="7"/>
        <v>0.32300000000000001</v>
      </c>
      <c r="J36" s="54">
        <f t="shared" si="7"/>
        <v>7.84</v>
      </c>
      <c r="K36" s="55">
        <f t="shared" si="8"/>
        <v>7.7904918451577192</v>
      </c>
      <c r="L36" s="55">
        <f t="shared" si="1"/>
        <v>7.8023068643641285</v>
      </c>
      <c r="M36" s="55">
        <f t="shared" si="9"/>
        <v>7.792983510463352</v>
      </c>
      <c r="N36" s="41">
        <f t="shared" si="10"/>
        <v>7.7932701508607156</v>
      </c>
      <c r="O36" s="30">
        <f t="shared" si="11"/>
        <v>-3.3931110851674051E-3</v>
      </c>
      <c r="P36" s="30">
        <f t="shared" si="12"/>
        <v>0.15726403177197545</v>
      </c>
      <c r="Q36" s="30">
        <f t="shared" si="2"/>
        <v>-2.3457944913024633E-9</v>
      </c>
      <c r="R36" s="30">
        <f t="shared" si="3"/>
        <v>-3.0163375390521848E-18</v>
      </c>
      <c r="S36" s="30">
        <f t="shared" si="13"/>
        <v>1.6107067902367424E-8</v>
      </c>
      <c r="T36" s="30">
        <f t="shared" si="14"/>
        <v>-3.2898624755809901E-3</v>
      </c>
      <c r="U36" s="30">
        <f t="shared" si="15"/>
        <v>0.15736728038156186</v>
      </c>
      <c r="V36" s="30">
        <f t="shared" si="4"/>
        <v>-2.3456614813274507E-9</v>
      </c>
      <c r="W36" s="30">
        <f t="shared" si="5"/>
        <v>-3.0163375390521848E-18</v>
      </c>
      <c r="X36" s="30">
        <f t="shared" si="16"/>
        <v>1.609644052106215E-8</v>
      </c>
    </row>
    <row r="37" spans="1:24" x14ac:dyDescent="0.3">
      <c r="A37">
        <v>301</v>
      </c>
      <c r="B37">
        <v>0.31900000000000001</v>
      </c>
      <c r="C37">
        <v>7.81</v>
      </c>
      <c r="D37" s="39"/>
      <c r="E37" s="41">
        <f t="shared" si="21"/>
        <v>2.24621</v>
      </c>
      <c r="F37">
        <v>0.42799999999999999</v>
      </c>
      <c r="G37">
        <v>7.33</v>
      </c>
      <c r="H37" s="40">
        <f t="shared" si="6"/>
        <v>0.16044357142857144</v>
      </c>
      <c r="I37" s="54">
        <f t="shared" si="7"/>
        <v>0.31900000000000001</v>
      </c>
      <c r="J37" s="54">
        <f t="shared" si="7"/>
        <v>7.81</v>
      </c>
      <c r="K37" s="55">
        <f t="shared" si="8"/>
        <v>7.7955305109821635</v>
      </c>
      <c r="L37" s="55">
        <f t="shared" si="1"/>
        <v>7.806799937522003</v>
      </c>
      <c r="M37" s="55">
        <f t="shared" si="9"/>
        <v>7.7973259089231757</v>
      </c>
      <c r="N37" s="41">
        <f t="shared" si="10"/>
        <v>7.7976159456089791</v>
      </c>
      <c r="O37" s="30">
        <f t="shared" si="11"/>
        <v>-3.4424005789458808E-3</v>
      </c>
      <c r="P37" s="30">
        <f t="shared" si="12"/>
        <v>0.15700117084962556</v>
      </c>
      <c r="Q37" s="30">
        <f t="shared" si="2"/>
        <v>-2.316862034074836E-9</v>
      </c>
      <c r="R37" s="30">
        <f t="shared" si="3"/>
        <v>-2.9789835138007641E-18</v>
      </c>
      <c r="S37" s="30">
        <f t="shared" si="13"/>
        <v>1.5946819960627373E-8</v>
      </c>
      <c r="T37" s="30">
        <f t="shared" si="14"/>
        <v>-3.3381140252285377E-3</v>
      </c>
      <c r="U37" s="30">
        <f t="shared" si="15"/>
        <v>0.15710545740334289</v>
      </c>
      <c r="V37" s="30">
        <f t="shared" si="4"/>
        <v>-2.3167276869687619E-9</v>
      </c>
      <c r="W37" s="30">
        <f t="shared" si="5"/>
        <v>-2.9789835138007641E-18</v>
      </c>
      <c r="X37" s="30">
        <f t="shared" si="16"/>
        <v>1.593617368505617E-8</v>
      </c>
    </row>
    <row r="38" spans="1:24" x14ac:dyDescent="0.3">
      <c r="A38">
        <v>302</v>
      </c>
      <c r="B38">
        <v>0.312</v>
      </c>
      <c r="C38">
        <v>7.79</v>
      </c>
      <c r="D38" s="39"/>
      <c r="E38" s="41">
        <f t="shared" si="21"/>
        <v>2.24322</v>
      </c>
      <c r="F38">
        <v>0.371</v>
      </c>
      <c r="G38">
        <v>7.32</v>
      </c>
      <c r="H38" s="40">
        <f t="shared" si="6"/>
        <v>0.16023000000000001</v>
      </c>
      <c r="I38" s="54">
        <f t="shared" si="7"/>
        <v>0.312</v>
      </c>
      <c r="J38" s="54">
        <f t="shared" si="7"/>
        <v>7.79</v>
      </c>
      <c r="K38" s="55">
        <f t="shared" si="8"/>
        <v>7.8044928499447304</v>
      </c>
      <c r="L38" s="55">
        <f t="shared" si="1"/>
        <v>7.8152103217051501</v>
      </c>
      <c r="M38" s="55">
        <f t="shared" si="9"/>
        <v>7.8054666412468992</v>
      </c>
      <c r="N38" s="41">
        <f t="shared" si="10"/>
        <v>7.8057621897114577</v>
      </c>
      <c r="O38" s="30">
        <f t="shared" si="11"/>
        <v>-3.5338466156204277E-3</v>
      </c>
      <c r="P38" s="30">
        <f t="shared" si="12"/>
        <v>0.15669615338437959</v>
      </c>
      <c r="Q38" s="30">
        <f t="shared" si="2"/>
        <v>-2.2662369191977777E-9</v>
      </c>
      <c r="R38" s="30">
        <f t="shared" si="3"/>
        <v>-2.9136139696107785E-18</v>
      </c>
      <c r="S38" s="30">
        <f t="shared" si="13"/>
        <v>1.5650685296622155E-8</v>
      </c>
      <c r="T38" s="30">
        <f t="shared" si="14"/>
        <v>-3.4278058984421561E-3</v>
      </c>
      <c r="U38" s="30">
        <f t="shared" si="15"/>
        <v>0.15680219410155785</v>
      </c>
      <c r="V38" s="30">
        <f t="shared" si="4"/>
        <v>-2.2661003122914117E-9</v>
      </c>
      <c r="W38" s="30">
        <f t="shared" si="5"/>
        <v>-2.9136139696107785E-18</v>
      </c>
      <c r="X38" s="30">
        <f t="shared" si="16"/>
        <v>1.5640038229572549E-8</v>
      </c>
    </row>
    <row r="39" spans="1:24" x14ac:dyDescent="0.3">
      <c r="A39">
        <v>303</v>
      </c>
      <c r="B39">
        <v>0.30099999999999999</v>
      </c>
      <c r="C39">
        <v>7.81</v>
      </c>
      <c r="D39" s="39"/>
      <c r="E39" s="41">
        <f t="shared" si="21"/>
        <v>2.2402299999999999</v>
      </c>
      <c r="F39">
        <v>0.36299999999999999</v>
      </c>
      <c r="G39">
        <v>7.32</v>
      </c>
      <c r="H39" s="40">
        <f t="shared" si="6"/>
        <v>0.16001642857142856</v>
      </c>
      <c r="I39" s="54">
        <f t="shared" si="7"/>
        <v>0.30099999999999999</v>
      </c>
      <c r="J39" s="54">
        <f t="shared" si="7"/>
        <v>7.81</v>
      </c>
      <c r="K39" s="55">
        <f t="shared" si="8"/>
        <v>7.8189654732157443</v>
      </c>
      <c r="L39" s="55">
        <f t="shared" si="1"/>
        <v>7.8291228316640531</v>
      </c>
      <c r="M39" s="55">
        <f t="shared" si="9"/>
        <v>7.8189462744307301</v>
      </c>
      <c r="N39" s="41">
        <f t="shared" si="10"/>
        <v>7.819249922685783</v>
      </c>
      <c r="O39" s="30">
        <f t="shared" si="11"/>
        <v>-3.6827833680913172E-3</v>
      </c>
      <c r="P39" s="30">
        <f t="shared" si="12"/>
        <v>0.15633364520333723</v>
      </c>
      <c r="Q39" s="30">
        <f t="shared" si="2"/>
        <v>-2.1866899123136803E-9</v>
      </c>
      <c r="R39" s="30">
        <f t="shared" si="3"/>
        <v>-2.810890400169373E-18</v>
      </c>
      <c r="S39" s="30">
        <f t="shared" si="13"/>
        <v>1.517238049872004E-8</v>
      </c>
      <c r="T39" s="30">
        <f t="shared" si="14"/>
        <v>-3.5741263692336575E-3</v>
      </c>
      <c r="U39" s="30">
        <f t="shared" si="15"/>
        <v>0.15644230220219491</v>
      </c>
      <c r="V39" s="30">
        <f t="shared" si="4"/>
        <v>-2.1865499349836138E-9</v>
      </c>
      <c r="W39" s="30">
        <f t="shared" si="5"/>
        <v>-2.810890400169373E-18</v>
      </c>
      <c r="X39" s="30">
        <f t="shared" si="16"/>
        <v>1.5161776042860084E-8</v>
      </c>
    </row>
    <row r="40" spans="1:24" x14ac:dyDescent="0.3">
      <c r="A40">
        <v>304</v>
      </c>
      <c r="B40">
        <v>0.29899999999999999</v>
      </c>
      <c r="C40">
        <v>7.84</v>
      </c>
      <c r="D40" s="39"/>
      <c r="E40" s="41">
        <f t="shared" si="21"/>
        <v>2.2372399999999999</v>
      </c>
      <c r="F40">
        <v>0.371</v>
      </c>
      <c r="G40">
        <v>7.29</v>
      </c>
      <c r="H40" s="40">
        <f t="shared" si="6"/>
        <v>0.15980285714285714</v>
      </c>
      <c r="I40" s="54">
        <f t="shared" si="7"/>
        <v>0.29899999999999999</v>
      </c>
      <c r="J40" s="54">
        <f t="shared" si="7"/>
        <v>7.84</v>
      </c>
      <c r="K40" s="55">
        <f t="shared" si="8"/>
        <v>7.8216500691947415</v>
      </c>
      <c r="L40" s="55">
        <f t="shared" si="1"/>
        <v>7.8312663033799099</v>
      </c>
      <c r="M40" s="55">
        <f t="shared" si="9"/>
        <v>7.8210118734126386</v>
      </c>
      <c r="N40" s="41">
        <f t="shared" si="10"/>
        <v>7.8213174187157533</v>
      </c>
      <c r="O40" s="30">
        <f t="shared" si="11"/>
        <v>-3.7054715551767697E-3</v>
      </c>
      <c r="P40" s="30">
        <f t="shared" si="12"/>
        <v>0.15609738558768035</v>
      </c>
      <c r="Q40" s="30">
        <f t="shared" si="2"/>
        <v>-2.1722211631625766E-9</v>
      </c>
      <c r="R40" s="30">
        <f t="shared" si="3"/>
        <v>-2.7922133875436625E-18</v>
      </c>
      <c r="S40" s="30">
        <f t="shared" si="13"/>
        <v>1.510038869827273E-8</v>
      </c>
      <c r="T40" s="30">
        <f t="shared" si="14"/>
        <v>-3.5963069091177738E-3</v>
      </c>
      <c r="U40" s="30">
        <f t="shared" si="15"/>
        <v>0.15620655023373936</v>
      </c>
      <c r="V40" s="30">
        <f t="shared" si="4"/>
        <v>-2.1720805318562304E-9</v>
      </c>
      <c r="W40" s="30">
        <f t="shared" si="5"/>
        <v>-2.7922133875436625E-18</v>
      </c>
      <c r="X40" s="30">
        <f t="shared" si="16"/>
        <v>1.5089768645773062E-8</v>
      </c>
    </row>
    <row r="41" spans="1:24" x14ac:dyDescent="0.3">
      <c r="A41">
        <v>305</v>
      </c>
      <c r="B41">
        <v>0.28100000000000003</v>
      </c>
      <c r="C41">
        <v>7.87</v>
      </c>
      <c r="D41" s="39"/>
      <c r="E41" s="41">
        <f t="shared" si="21"/>
        <v>2.2342499999999998</v>
      </c>
      <c r="F41">
        <v>0.37</v>
      </c>
      <c r="G41">
        <v>7.33</v>
      </c>
      <c r="H41" s="40">
        <f t="shared" si="6"/>
        <v>0.15958928571428571</v>
      </c>
      <c r="I41" s="54">
        <f t="shared" si="7"/>
        <v>0.28100000000000003</v>
      </c>
      <c r="J41" s="54">
        <f t="shared" si="7"/>
        <v>7.87</v>
      </c>
      <c r="K41" s="55">
        <f t="shared" si="8"/>
        <v>7.8465983764148532</v>
      </c>
      <c r="L41" s="55">
        <f t="shared" si="1"/>
        <v>7.8556409284948518</v>
      </c>
      <c r="M41" s="55">
        <f t="shared" si="9"/>
        <v>7.8446545541041282</v>
      </c>
      <c r="N41" s="41">
        <f t="shared" si="10"/>
        <v>7.8449720305733015</v>
      </c>
      <c r="O41" s="30">
        <f t="shared" si="11"/>
        <v>-3.9586397307133196E-3</v>
      </c>
      <c r="P41" s="30">
        <f t="shared" si="12"/>
        <v>0.1556306459835724</v>
      </c>
      <c r="Q41" s="30">
        <f t="shared" si="2"/>
        <v>-2.0420655121697078E-9</v>
      </c>
      <c r="R41" s="30">
        <f t="shared" si="3"/>
        <v>-2.6241202739122721E-18</v>
      </c>
      <c r="S41" s="30">
        <f t="shared" si="13"/>
        <v>1.4300309794444835E-8</v>
      </c>
      <c r="T41" s="30">
        <f t="shared" si="14"/>
        <v>-3.8456271241345008E-3</v>
      </c>
      <c r="U41" s="30">
        <f t="shared" si="15"/>
        <v>0.15574365859015121</v>
      </c>
      <c r="V41" s="30">
        <f t="shared" si="4"/>
        <v>-2.0419199237299472E-9</v>
      </c>
      <c r="W41" s="30">
        <f t="shared" si="5"/>
        <v>-2.6241202739122721E-18</v>
      </c>
      <c r="X41" s="30">
        <f t="shared" si="16"/>
        <v>1.4289859850816666E-8</v>
      </c>
    </row>
    <row r="42" spans="1:24" x14ac:dyDescent="0.3">
      <c r="A42">
        <v>306</v>
      </c>
      <c r="B42">
        <v>0.28199999999999997</v>
      </c>
      <c r="C42">
        <v>7.84</v>
      </c>
      <c r="D42" s="39"/>
      <c r="E42" s="41">
        <f t="shared" si="21"/>
        <v>2.2312599999999998</v>
      </c>
      <c r="F42">
        <v>0.36299999999999999</v>
      </c>
      <c r="G42">
        <v>7.33</v>
      </c>
      <c r="H42" s="40">
        <f t="shared" si="6"/>
        <v>0.15937571428571426</v>
      </c>
      <c r="I42" s="54">
        <f t="shared" si="7"/>
        <v>0.28199999999999997</v>
      </c>
      <c r="J42" s="54">
        <f t="shared" si="7"/>
        <v>7.84</v>
      </c>
      <c r="K42" s="55">
        <f t="shared" si="8"/>
        <v>7.8451736362089548</v>
      </c>
      <c r="L42" s="55">
        <f t="shared" si="1"/>
        <v>7.8536819037661756</v>
      </c>
      <c r="M42" s="55">
        <f t="shared" si="9"/>
        <v>7.8427375984644145</v>
      </c>
      <c r="N42" s="41">
        <f t="shared" si="10"/>
        <v>7.8430551238123307</v>
      </c>
      <c r="O42" s="30">
        <f t="shared" si="11"/>
        <v>-3.9386196778401069E-3</v>
      </c>
      <c r="P42" s="30">
        <f t="shared" si="12"/>
        <v>0.15543709460787417</v>
      </c>
      <c r="Q42" s="30">
        <f t="shared" si="2"/>
        <v>-2.0492887099445412E-9</v>
      </c>
      <c r="R42" s="30">
        <f t="shared" si="3"/>
        <v>-2.6334587802251266E-18</v>
      </c>
      <c r="S42" s="30">
        <f t="shared" si="13"/>
        <v>1.4363570208179409E-8</v>
      </c>
      <c r="T42" s="30">
        <f t="shared" si="14"/>
        <v>-3.8257237345289078E-3</v>
      </c>
      <c r="U42" s="30">
        <f t="shared" si="15"/>
        <v>0.15554999055118535</v>
      </c>
      <c r="V42" s="30">
        <f t="shared" si="4"/>
        <v>-2.0491432717961827E-9</v>
      </c>
      <c r="W42" s="30">
        <f t="shared" si="5"/>
        <v>-2.6334587802251266E-18</v>
      </c>
      <c r="X42" s="30">
        <f t="shared" si="16"/>
        <v>1.4353072421636191E-8</v>
      </c>
    </row>
    <row r="43" spans="1:24" x14ac:dyDescent="0.3">
      <c r="A43">
        <v>307</v>
      </c>
      <c r="B43">
        <v>0.28199999999999997</v>
      </c>
      <c r="C43">
        <v>7.84</v>
      </c>
      <c r="D43" s="39"/>
      <c r="E43" s="41">
        <f t="shared" si="21"/>
        <v>2.2282699999999998</v>
      </c>
      <c r="F43">
        <v>0.39300000000000002</v>
      </c>
      <c r="G43">
        <v>7.29</v>
      </c>
      <c r="H43" s="40">
        <f t="shared" si="6"/>
        <v>0.15916214285714284</v>
      </c>
      <c r="I43" s="54">
        <f t="shared" si="7"/>
        <v>0.28199999999999997</v>
      </c>
      <c r="J43" s="54">
        <f t="shared" si="7"/>
        <v>7.84</v>
      </c>
      <c r="K43" s="55">
        <f t="shared" si="8"/>
        <v>7.8451736362089548</v>
      </c>
      <c r="L43" s="55">
        <f t="shared" si="1"/>
        <v>7.8531447556660225</v>
      </c>
      <c r="M43" s="55">
        <f t="shared" si="9"/>
        <v>7.8422012492293476</v>
      </c>
      <c r="N43" s="41">
        <f t="shared" si="10"/>
        <v>7.8425194183442057</v>
      </c>
      <c r="O43" s="30">
        <f t="shared" si="11"/>
        <v>-3.9331203739415409E-3</v>
      </c>
      <c r="P43" s="30">
        <f t="shared" si="12"/>
        <v>0.15522902248320131</v>
      </c>
      <c r="Q43" s="30">
        <f t="shared" si="2"/>
        <v>-2.0492816254687594E-9</v>
      </c>
      <c r="R43" s="30">
        <f t="shared" si="3"/>
        <v>-2.6334587802251266E-18</v>
      </c>
      <c r="S43" s="30">
        <f t="shared" si="13"/>
        <v>1.4381320028374419E-8</v>
      </c>
      <c r="T43" s="30">
        <f t="shared" si="14"/>
        <v>-3.8201450973602094E-3</v>
      </c>
      <c r="U43" s="30">
        <f t="shared" si="15"/>
        <v>0.15534199775978264</v>
      </c>
      <c r="V43" s="30">
        <f t="shared" si="4"/>
        <v>-2.049136085119351E-9</v>
      </c>
      <c r="W43" s="30">
        <f t="shared" si="5"/>
        <v>-2.6334587802251266E-18</v>
      </c>
      <c r="X43" s="30">
        <f t="shared" si="16"/>
        <v>1.4370787966923944E-8</v>
      </c>
    </row>
    <row r="44" spans="1:24" x14ac:dyDescent="0.3">
      <c r="A44">
        <v>308</v>
      </c>
      <c r="B44">
        <v>0.25900000000000001</v>
      </c>
      <c r="C44">
        <v>7.85</v>
      </c>
      <c r="D44" s="39"/>
      <c r="E44" s="41">
        <f t="shared" si="21"/>
        <v>2.2252800000000001</v>
      </c>
      <c r="F44">
        <v>0.371</v>
      </c>
      <c r="G44">
        <v>7.3</v>
      </c>
      <c r="H44" s="40">
        <f t="shared" si="6"/>
        <v>0.15894857142857144</v>
      </c>
      <c r="I44" s="54">
        <f t="shared" si="7"/>
        <v>0.25900000000000001</v>
      </c>
      <c r="J44" s="54">
        <f t="shared" si="7"/>
        <v>7.85</v>
      </c>
      <c r="K44" s="55">
        <f t="shared" si="8"/>
        <v>7.8792041749478834</v>
      </c>
      <c r="L44" s="55">
        <f t="shared" si="1"/>
        <v>7.8865951905087481</v>
      </c>
      <c r="M44" s="55">
        <f t="shared" si="9"/>
        <v>7.8746799511562546</v>
      </c>
      <c r="N44" s="41">
        <f t="shared" si="10"/>
        <v>7.8750114908823488</v>
      </c>
      <c r="O44" s="30">
        <f t="shared" si="11"/>
        <v>-4.2674283704012116E-3</v>
      </c>
      <c r="P44" s="30">
        <f t="shared" si="12"/>
        <v>0.15468114305817024</v>
      </c>
      <c r="Q44" s="30">
        <f t="shared" si="2"/>
        <v>-1.8829855598189562E-9</v>
      </c>
      <c r="R44" s="30">
        <f t="shared" si="3"/>
        <v>-2.4186731350294607E-18</v>
      </c>
      <c r="S44" s="30">
        <f t="shared" si="13"/>
        <v>1.3345045192364553E-8</v>
      </c>
      <c r="T44" s="30">
        <f t="shared" si="14"/>
        <v>-4.1502413827974914E-3</v>
      </c>
      <c r="U44" s="30">
        <f t="shared" si="15"/>
        <v>0.15479833004577395</v>
      </c>
      <c r="V44" s="30">
        <f t="shared" si="4"/>
        <v>-1.8828345937347115E-9</v>
      </c>
      <c r="W44" s="30">
        <f t="shared" si="5"/>
        <v>-2.4186731350294607E-18</v>
      </c>
      <c r="X44" s="30">
        <f t="shared" si="16"/>
        <v>1.3334861493407037E-8</v>
      </c>
    </row>
    <row r="45" spans="1:24" x14ac:dyDescent="0.3">
      <c r="A45">
        <v>309</v>
      </c>
      <c r="B45">
        <v>0.255</v>
      </c>
      <c r="C45">
        <v>7.88</v>
      </c>
      <c r="D45" s="39"/>
      <c r="E45" s="41">
        <f t="shared" si="21"/>
        <v>2.2222900000000001</v>
      </c>
      <c r="F45">
        <v>0.36399999999999999</v>
      </c>
      <c r="G45">
        <v>7.25</v>
      </c>
      <c r="H45" s="40">
        <f t="shared" si="6"/>
        <v>0.15873500000000001</v>
      </c>
      <c r="I45" s="54">
        <f t="shared" si="7"/>
        <v>0.255</v>
      </c>
      <c r="J45" s="54">
        <f t="shared" si="7"/>
        <v>7.88</v>
      </c>
      <c r="K45" s="55">
        <f t="shared" si="8"/>
        <v>7.8854087234096912</v>
      </c>
      <c r="L45" s="55">
        <f t="shared" si="1"/>
        <v>7.8922567680223379</v>
      </c>
      <c r="M45" s="55">
        <f t="shared" si="9"/>
        <v>7.880167154857463</v>
      </c>
      <c r="N45" s="41">
        <f t="shared" si="10"/>
        <v>7.880501387672652</v>
      </c>
      <c r="O45" s="30">
        <f t="shared" si="11"/>
        <v>-4.3223795377978647E-3</v>
      </c>
      <c r="P45" s="30">
        <f t="shared" si="12"/>
        <v>0.15441262046220214</v>
      </c>
      <c r="Q45" s="30">
        <f t="shared" si="2"/>
        <v>-1.8540603962398297E-9</v>
      </c>
      <c r="R45" s="30">
        <f t="shared" si="3"/>
        <v>-2.3813191097780405E-18</v>
      </c>
      <c r="S45" s="30">
        <f t="shared" si="13"/>
        <v>1.3177494546138146E-8</v>
      </c>
      <c r="T45" s="30">
        <f t="shared" si="14"/>
        <v>-4.2044678240896341E-3</v>
      </c>
      <c r="U45" s="30">
        <f t="shared" si="15"/>
        <v>0.15453053217591037</v>
      </c>
      <c r="V45" s="30">
        <f t="shared" si="4"/>
        <v>-1.8539084965275057E-9</v>
      </c>
      <c r="W45" s="30">
        <f t="shared" si="5"/>
        <v>-2.3813191097780405E-18</v>
      </c>
      <c r="X45" s="30">
        <f t="shared" si="16"/>
        <v>1.3167357054357268E-8</v>
      </c>
    </row>
    <row r="46" spans="1:24" x14ac:dyDescent="0.3">
      <c r="A46">
        <v>310</v>
      </c>
      <c r="B46">
        <v>0.24399999999999999</v>
      </c>
      <c r="C46">
        <v>7.86</v>
      </c>
      <c r="D46" s="39"/>
      <c r="E46" s="41">
        <f t="shared" si="21"/>
        <v>2.2193000000000001</v>
      </c>
      <c r="F46">
        <v>0.377</v>
      </c>
      <c r="G46">
        <v>7.29</v>
      </c>
      <c r="H46" s="40">
        <f t="shared" si="6"/>
        <v>0.15852142857142856</v>
      </c>
      <c r="I46" s="54">
        <f t="shared" si="7"/>
        <v>0.24399999999999999</v>
      </c>
      <c r="J46" s="54">
        <f t="shared" si="7"/>
        <v>7.86</v>
      </c>
      <c r="K46" s="55">
        <f t="shared" si="8"/>
        <v>7.9029503008837638</v>
      </c>
      <c r="L46" s="55">
        <f t="shared" si="1"/>
        <v>7.9092430221786003</v>
      </c>
      <c r="M46" s="55">
        <f t="shared" si="9"/>
        <v>7.8966687747446116</v>
      </c>
      <c r="N46" s="41">
        <f t="shared" si="10"/>
        <v>7.8970087138992682</v>
      </c>
      <c r="O46" s="30">
        <f t="shared" si="11"/>
        <v>-4.484439519802849E-3</v>
      </c>
      <c r="P46" s="30">
        <f t="shared" si="12"/>
        <v>0.15403698905162572</v>
      </c>
      <c r="Q46" s="30">
        <f t="shared" si="2"/>
        <v>-1.7745302953502964E-9</v>
      </c>
      <c r="R46" s="30">
        <f t="shared" si="3"/>
        <v>-2.2785955403366346E-18</v>
      </c>
      <c r="S46" s="30">
        <f t="shared" si="13"/>
        <v>1.2686190401748923E-8</v>
      </c>
      <c r="T46" s="30">
        <f t="shared" si="14"/>
        <v>-4.3648772241980322E-3</v>
      </c>
      <c r="U46" s="30">
        <f t="shared" si="15"/>
        <v>0.15415655134723052</v>
      </c>
      <c r="V46" s="30">
        <f t="shared" si="4"/>
        <v>-1.774376269276584E-9</v>
      </c>
      <c r="W46" s="30">
        <f t="shared" si="5"/>
        <v>-2.2785955403366346E-18</v>
      </c>
      <c r="X46" s="30">
        <f t="shared" si="16"/>
        <v>1.2676264313190502E-8</v>
      </c>
    </row>
    <row r="47" spans="1:24" x14ac:dyDescent="0.3">
      <c r="A47">
        <v>311</v>
      </c>
      <c r="B47">
        <v>0.245</v>
      </c>
      <c r="C47">
        <v>7.9</v>
      </c>
      <c r="D47" s="39"/>
      <c r="E47" s="41">
        <f t="shared" si="21"/>
        <v>2.21631</v>
      </c>
      <c r="F47">
        <v>0.374</v>
      </c>
      <c r="G47">
        <v>7.29</v>
      </c>
      <c r="H47" s="40">
        <f t="shared" si="6"/>
        <v>0.15830785714285714</v>
      </c>
      <c r="I47" s="54">
        <f t="shared" si="7"/>
        <v>0.245</v>
      </c>
      <c r="J47" s="54">
        <f t="shared" si="7"/>
        <v>7.9</v>
      </c>
      <c r="K47" s="55">
        <f t="shared" si="8"/>
        <v>7.9013255441053909</v>
      </c>
      <c r="L47" s="55">
        <f t="shared" si="1"/>
        <v>7.9070850265103809</v>
      </c>
      <c r="M47" s="55">
        <f t="shared" si="9"/>
        <v>7.8945525496991156</v>
      </c>
      <c r="N47" s="41">
        <f t="shared" si="10"/>
        <v>7.894892867857128</v>
      </c>
      <c r="O47" s="30">
        <f t="shared" si="11"/>
        <v>-4.4640835524399477E-3</v>
      </c>
      <c r="P47" s="30">
        <f t="shared" si="12"/>
        <v>0.1538437735904172</v>
      </c>
      <c r="Q47" s="30">
        <f t="shared" si="2"/>
        <v>-1.7817530603834395E-9</v>
      </c>
      <c r="R47" s="30">
        <f t="shared" si="3"/>
        <v>-2.2879340466494899E-18</v>
      </c>
      <c r="S47" s="30">
        <f t="shared" si="13"/>
        <v>1.2748158376985654E-8</v>
      </c>
      <c r="T47" s="30">
        <f t="shared" si="14"/>
        <v>-4.3445286472014412E-3</v>
      </c>
      <c r="U47" s="30">
        <f t="shared" si="15"/>
        <v>0.15396332849565569</v>
      </c>
      <c r="V47" s="30">
        <f t="shared" si="4"/>
        <v>-1.7815990438303632E-9</v>
      </c>
      <c r="W47" s="30">
        <f t="shared" si="5"/>
        <v>-2.2879340466494899E-18</v>
      </c>
      <c r="X47" s="30">
        <f t="shared" si="16"/>
        <v>1.2738172686216463E-8</v>
      </c>
    </row>
    <row r="48" spans="1:24" x14ac:dyDescent="0.3">
      <c r="A48">
        <v>312</v>
      </c>
      <c r="B48">
        <v>0.22900000000000001</v>
      </c>
      <c r="C48">
        <v>7.93</v>
      </c>
      <c r="D48" s="39"/>
      <c r="E48" s="41">
        <f t="shared" si="21"/>
        <v>2.21332</v>
      </c>
      <c r="F48">
        <v>0.39200000000000002</v>
      </c>
      <c r="G48">
        <v>7.29</v>
      </c>
      <c r="H48" s="40">
        <f t="shared" si="6"/>
        <v>0.15809428571428571</v>
      </c>
      <c r="I48" s="54">
        <f t="shared" si="7"/>
        <v>0.22900000000000001</v>
      </c>
      <c r="J48" s="54">
        <f t="shared" si="7"/>
        <v>7.93</v>
      </c>
      <c r="K48" s="55">
        <f t="shared" si="8"/>
        <v>7.9280935626260032</v>
      </c>
      <c r="L48" s="55">
        <f t="shared" si="1"/>
        <v>7.9332917301354708</v>
      </c>
      <c r="M48" s="55">
        <f t="shared" si="9"/>
        <v>7.9200360620605528</v>
      </c>
      <c r="N48" s="41">
        <f t="shared" si="10"/>
        <v>7.9203832968168992</v>
      </c>
      <c r="O48" s="30">
        <f t="shared" si="11"/>
        <v>-4.7067397353646708E-3</v>
      </c>
      <c r="P48" s="30">
        <f t="shared" si="12"/>
        <v>0.15338754597892104</v>
      </c>
      <c r="Q48" s="30">
        <f t="shared" si="2"/>
        <v>-1.6660818445187461E-9</v>
      </c>
      <c r="R48" s="30">
        <f t="shared" si="3"/>
        <v>-2.1385179456438089E-18</v>
      </c>
      <c r="S48" s="30">
        <f t="shared" si="13"/>
        <v>1.2021646075769153E-8</v>
      </c>
      <c r="T48" s="30">
        <f t="shared" si="14"/>
        <v>-4.5852370652783945E-3</v>
      </c>
      <c r="U48" s="30">
        <f t="shared" si="15"/>
        <v>0.15350904864900733</v>
      </c>
      <c r="V48" s="30">
        <f t="shared" si="4"/>
        <v>-1.6659253187584779E-9</v>
      </c>
      <c r="W48" s="30">
        <f t="shared" si="5"/>
        <v>-2.1385179456438089E-18</v>
      </c>
      <c r="X48" s="30">
        <f t="shared" si="16"/>
        <v>1.2012038159490331E-8</v>
      </c>
    </row>
    <row r="49" spans="1:24" x14ac:dyDescent="0.3">
      <c r="A49">
        <v>313</v>
      </c>
      <c r="B49">
        <v>0.223</v>
      </c>
      <c r="C49">
        <v>7.98</v>
      </c>
      <c r="D49" s="39"/>
      <c r="E49" s="41">
        <f t="shared" si="21"/>
        <v>2.2103299999999999</v>
      </c>
      <c r="F49">
        <v>0.38800000000000001</v>
      </c>
      <c r="G49">
        <v>7.28</v>
      </c>
      <c r="H49" s="40">
        <f t="shared" si="6"/>
        <v>0.15788071428571429</v>
      </c>
      <c r="I49" s="54">
        <f t="shared" si="7"/>
        <v>0.223</v>
      </c>
      <c r="J49" s="54">
        <f t="shared" si="7"/>
        <v>7.98</v>
      </c>
      <c r="K49" s="55">
        <f t="shared" si="8"/>
        <v>7.9385806984484333</v>
      </c>
      <c r="L49" s="55">
        <f t="shared" si="1"/>
        <v>7.9432356727991262</v>
      </c>
      <c r="M49" s="55">
        <f t="shared" si="9"/>
        <v>7.9296998698823087</v>
      </c>
      <c r="N49" s="41">
        <f t="shared" si="10"/>
        <v>7.9300498556317294</v>
      </c>
      <c r="O49" s="30">
        <f t="shared" si="11"/>
        <v>-4.7962391381146238E-3</v>
      </c>
      <c r="P49" s="30">
        <f t="shared" si="12"/>
        <v>0.15308447514759968</v>
      </c>
      <c r="Q49" s="30">
        <f t="shared" si="2"/>
        <v>-1.62270321049038E-9</v>
      </c>
      <c r="R49" s="30">
        <f t="shared" si="3"/>
        <v>-2.0824869077666785E-18</v>
      </c>
      <c r="S49" s="30">
        <f t="shared" si="13"/>
        <v>1.175709778047138E-8</v>
      </c>
      <c r="T49" s="30">
        <f t="shared" si="14"/>
        <v>-4.6740650790990492E-3</v>
      </c>
      <c r="U49" s="30">
        <f t="shared" si="15"/>
        <v>0.15320664920661525</v>
      </c>
      <c r="V49" s="30">
        <f t="shared" si="4"/>
        <v>-1.6225458198136246E-9</v>
      </c>
      <c r="W49" s="30">
        <f t="shared" si="5"/>
        <v>-2.0824869077666785E-18</v>
      </c>
      <c r="X49" s="30">
        <f t="shared" si="16"/>
        <v>1.1747626881607395E-8</v>
      </c>
    </row>
    <row r="50" spans="1:24" x14ac:dyDescent="0.3">
      <c r="A50">
        <v>314</v>
      </c>
      <c r="B50">
        <v>0.215</v>
      </c>
      <c r="C50">
        <v>7.98</v>
      </c>
      <c r="D50" s="39"/>
      <c r="E50" s="41">
        <f t="shared" si="21"/>
        <v>2.2073399999999999</v>
      </c>
      <c r="F50">
        <v>0.378</v>
      </c>
      <c r="G50">
        <v>7.28</v>
      </c>
      <c r="H50" s="40">
        <f t="shared" si="6"/>
        <v>0.15766714285714284</v>
      </c>
      <c r="I50" s="54">
        <f t="shared" si="7"/>
        <v>0.215</v>
      </c>
      <c r="J50" s="54">
        <f t="shared" si="7"/>
        <v>7.98</v>
      </c>
      <c r="K50" s="55">
        <f t="shared" si="8"/>
        <v>7.9529772252629849</v>
      </c>
      <c r="L50" s="55">
        <f t="shared" si="1"/>
        <v>7.9570871066424012</v>
      </c>
      <c r="M50" s="55">
        <f t="shared" si="9"/>
        <v>7.9431730323666132</v>
      </c>
      <c r="N50" s="41">
        <f t="shared" si="10"/>
        <v>7.9435260620504717</v>
      </c>
      <c r="O50" s="30">
        <f t="shared" si="11"/>
        <v>-4.9185735024610683E-3</v>
      </c>
      <c r="P50" s="30">
        <f t="shared" si="12"/>
        <v>0.15274856935468178</v>
      </c>
      <c r="Q50" s="30">
        <f t="shared" si="2"/>
        <v>-1.5648688988886252E-9</v>
      </c>
      <c r="R50" s="30">
        <f t="shared" si="3"/>
        <v>-2.007778857263838E-18</v>
      </c>
      <c r="S50" s="30">
        <f t="shared" si="13"/>
        <v>1.1397955777372319E-8</v>
      </c>
      <c r="T50" s="30">
        <f t="shared" si="14"/>
        <v>-4.7956797471794049E-3</v>
      </c>
      <c r="U50" s="30">
        <f t="shared" si="15"/>
        <v>0.15287146310996344</v>
      </c>
      <c r="V50" s="30">
        <f t="shared" si="4"/>
        <v>-1.5647105810634775E-9</v>
      </c>
      <c r="W50" s="30">
        <f t="shared" si="5"/>
        <v>-2.007778857263838E-18</v>
      </c>
      <c r="X50" s="30">
        <f t="shared" si="16"/>
        <v>1.1388694361688924E-8</v>
      </c>
    </row>
    <row r="51" spans="1:24" x14ac:dyDescent="0.3">
      <c r="A51">
        <v>315</v>
      </c>
      <c r="B51">
        <v>0.218</v>
      </c>
      <c r="C51">
        <v>7.96</v>
      </c>
      <c r="D51" s="39"/>
      <c r="E51" s="41">
        <f t="shared" si="21"/>
        <v>2.2043499999999998</v>
      </c>
      <c r="F51">
        <v>0.36499999999999999</v>
      </c>
      <c r="G51">
        <v>7.24</v>
      </c>
      <c r="H51" s="40">
        <f t="shared" si="6"/>
        <v>0.15745357142857141</v>
      </c>
      <c r="I51" s="54">
        <f t="shared" si="7"/>
        <v>0.218</v>
      </c>
      <c r="J51" s="54">
        <f t="shared" si="7"/>
        <v>7.96</v>
      </c>
      <c r="K51" s="55">
        <f t="shared" si="8"/>
        <v>7.9475213833502991</v>
      </c>
      <c r="L51" s="55">
        <f t="shared" si="1"/>
        <v>7.9511020328259452</v>
      </c>
      <c r="M51" s="55">
        <f t="shared" si="9"/>
        <v>7.9373235931750106</v>
      </c>
      <c r="N51" s="41">
        <f t="shared" si="10"/>
        <v>7.937676772490919</v>
      </c>
      <c r="O51" s="30">
        <f t="shared" si="11"/>
        <v>-4.8660459446228472E-3</v>
      </c>
      <c r="P51" s="30">
        <f t="shared" si="12"/>
        <v>0.15258752548394858</v>
      </c>
      <c r="Q51" s="30">
        <f t="shared" si="2"/>
        <v>-1.5865481960827064E-9</v>
      </c>
      <c r="R51" s="30">
        <f t="shared" si="3"/>
        <v>-2.0357943762024034E-18</v>
      </c>
      <c r="S51" s="30">
        <f t="shared" si="13"/>
        <v>1.1552511428540548E-8</v>
      </c>
      <c r="T51" s="30">
        <f t="shared" si="14"/>
        <v>-4.7431976766051653E-3</v>
      </c>
      <c r="U51" s="30">
        <f t="shared" si="15"/>
        <v>0.15271037375196625</v>
      </c>
      <c r="V51" s="30">
        <f t="shared" si="4"/>
        <v>-1.5863899368565063E-9</v>
      </c>
      <c r="W51" s="30">
        <f t="shared" si="5"/>
        <v>-2.0357943762024034E-18</v>
      </c>
      <c r="X51" s="30">
        <f t="shared" si="16"/>
        <v>1.154312045149822E-8</v>
      </c>
    </row>
    <row r="52" spans="1:24" x14ac:dyDescent="0.3">
      <c r="A52">
        <v>316</v>
      </c>
      <c r="B52">
        <v>0.20200000000000001</v>
      </c>
      <c r="C52">
        <v>7.99</v>
      </c>
      <c r="D52" s="39"/>
      <c r="E52" s="41">
        <f t="shared" si="21"/>
        <v>2.2013600000000002</v>
      </c>
      <c r="F52">
        <v>0.377</v>
      </c>
      <c r="G52">
        <v>7.23</v>
      </c>
      <c r="H52" s="40">
        <f t="shared" si="6"/>
        <v>0.15724000000000002</v>
      </c>
      <c r="I52" s="54">
        <f t="shared" si="7"/>
        <v>0.20200000000000001</v>
      </c>
      <c r="J52" s="54">
        <f t="shared" si="7"/>
        <v>7.99</v>
      </c>
      <c r="K52" s="55">
        <f t="shared" si="8"/>
        <v>7.9774619949834893</v>
      </c>
      <c r="L52" s="55">
        <f t="shared" si="1"/>
        <v>7.9804903538065677</v>
      </c>
      <c r="M52" s="55">
        <f t="shared" si="9"/>
        <v>7.9659433925447054</v>
      </c>
      <c r="N52" s="41">
        <f t="shared" si="10"/>
        <v>7.9663008416850687</v>
      </c>
      <c r="O52" s="30">
        <f t="shared" si="11"/>
        <v>-5.1191664892952194E-3</v>
      </c>
      <c r="P52" s="30">
        <f t="shared" si="12"/>
        <v>0.15212083351070479</v>
      </c>
      <c r="Q52" s="30">
        <f t="shared" si="2"/>
        <v>-1.4708904609273431E-9</v>
      </c>
      <c r="R52" s="30">
        <f t="shared" si="3"/>
        <v>-1.8863782751967223E-18</v>
      </c>
      <c r="S52" s="30">
        <f t="shared" si="13"/>
        <v>1.0815749183523431E-8</v>
      </c>
      <c r="T52" s="30">
        <f t="shared" si="14"/>
        <v>-4.9953785105087837E-3</v>
      </c>
      <c r="U52" s="30">
        <f t="shared" si="15"/>
        <v>0.15224462148949122</v>
      </c>
      <c r="V52" s="30">
        <f t="shared" si="4"/>
        <v>-1.4707309911191665E-9</v>
      </c>
      <c r="W52" s="30">
        <f t="shared" si="5"/>
        <v>-1.8863782751967223E-18</v>
      </c>
      <c r="X52" s="30">
        <f t="shared" si="16"/>
        <v>1.0806850867189372E-8</v>
      </c>
    </row>
    <row r="53" spans="1:24" x14ac:dyDescent="0.3">
      <c r="A53">
        <v>317</v>
      </c>
      <c r="B53">
        <v>0.19500000000000001</v>
      </c>
      <c r="C53">
        <v>7.99</v>
      </c>
      <c r="D53" s="39"/>
      <c r="E53" s="41">
        <f t="shared" si="21"/>
        <v>2.1983700000000002</v>
      </c>
      <c r="F53">
        <v>0.377</v>
      </c>
      <c r="G53">
        <v>7.22</v>
      </c>
      <c r="H53" s="40">
        <f t="shared" si="6"/>
        <v>0.15702642857142859</v>
      </c>
      <c r="I53" s="54">
        <f t="shared" si="7"/>
        <v>0.19500000000000001</v>
      </c>
      <c r="J53" s="54">
        <f t="shared" si="7"/>
        <v>7.99</v>
      </c>
      <c r="K53" s="55">
        <f t="shared" si="8"/>
        <v>7.9912542246707563</v>
      </c>
      <c r="L53" s="55">
        <f t="shared" si="1"/>
        <v>7.9937435852307894</v>
      </c>
      <c r="M53" s="55">
        <f t="shared" si="9"/>
        <v>7.978847504213733</v>
      </c>
      <c r="N53" s="41">
        <f t="shared" si="10"/>
        <v>7.9792067787534702</v>
      </c>
      <c r="O53" s="30">
        <f t="shared" si="11"/>
        <v>-5.2294074260838741E-3</v>
      </c>
      <c r="P53" s="30">
        <f t="shared" si="12"/>
        <v>0.15179702114534471</v>
      </c>
      <c r="Q53" s="30">
        <f t="shared" si="2"/>
        <v>-1.420289558571931E-9</v>
      </c>
      <c r="R53" s="30">
        <f t="shared" si="3"/>
        <v>-1.8210087310067367E-18</v>
      </c>
      <c r="S53" s="30">
        <f t="shared" si="13"/>
        <v>1.0499110239431161E-8</v>
      </c>
      <c r="T53" s="30">
        <f t="shared" si="14"/>
        <v>-5.1053332292739419E-3</v>
      </c>
      <c r="U53" s="30">
        <f t="shared" si="15"/>
        <v>0.15192109534215464</v>
      </c>
      <c r="V53" s="30">
        <f t="shared" si="4"/>
        <v>-1.420129720043514E-9</v>
      </c>
      <c r="W53" s="30">
        <f t="shared" si="5"/>
        <v>-1.8210087310067367E-18</v>
      </c>
      <c r="X53" s="30">
        <f t="shared" si="16"/>
        <v>1.0490428334992141E-8</v>
      </c>
    </row>
    <row r="54" spans="1:24" x14ac:dyDescent="0.3">
      <c r="A54">
        <v>318</v>
      </c>
      <c r="B54">
        <v>0.189</v>
      </c>
      <c r="C54">
        <v>8</v>
      </c>
      <c r="D54" s="39"/>
      <c r="E54" s="41">
        <f t="shared" si="21"/>
        <v>2.1953800000000001</v>
      </c>
      <c r="F54">
        <v>0.38</v>
      </c>
      <c r="G54">
        <v>7.24</v>
      </c>
      <c r="H54" s="40">
        <f t="shared" si="6"/>
        <v>0.15681285714285714</v>
      </c>
      <c r="I54" s="54">
        <f t="shared" si="7"/>
        <v>0.189</v>
      </c>
      <c r="J54" s="54">
        <f t="shared" si="7"/>
        <v>8</v>
      </c>
      <c r="K54" s="55">
        <f t="shared" si="8"/>
        <v>8.0034434357377009</v>
      </c>
      <c r="L54" s="55">
        <f t="shared" si="1"/>
        <v>8.0053965711884807</v>
      </c>
      <c r="M54" s="55">
        <f t="shared" si="9"/>
        <v>7.9901949219144059</v>
      </c>
      <c r="N54" s="41">
        <f t="shared" si="10"/>
        <v>7.9905556136821065</v>
      </c>
      <c r="O54" s="30">
        <f t="shared" si="11"/>
        <v>-5.3243606209338531E-3</v>
      </c>
      <c r="P54" s="30">
        <f t="shared" si="12"/>
        <v>0.15148849652192328</v>
      </c>
      <c r="Q54" s="30">
        <f t="shared" si="2"/>
        <v>-1.3769179503887929E-9</v>
      </c>
      <c r="R54" s="30">
        <f t="shared" si="3"/>
        <v>-1.7649776931296063E-18</v>
      </c>
      <c r="S54" s="30">
        <f t="shared" si="13"/>
        <v>1.0228338165778333E-8</v>
      </c>
      <c r="T54" s="30">
        <f t="shared" si="14"/>
        <v>-5.2001251043057488E-3</v>
      </c>
      <c r="U54" s="30">
        <f t="shared" si="15"/>
        <v>0.15161273203855138</v>
      </c>
      <c r="V54" s="30">
        <f t="shared" si="4"/>
        <v>-1.3767579040401923E-9</v>
      </c>
      <c r="W54" s="30">
        <f t="shared" si="5"/>
        <v>-1.7649776931296063E-18</v>
      </c>
      <c r="X54" s="30">
        <f t="shared" si="16"/>
        <v>1.0219846817314108E-8</v>
      </c>
    </row>
    <row r="55" spans="1:24" x14ac:dyDescent="0.3">
      <c r="A55">
        <v>319</v>
      </c>
      <c r="B55">
        <v>0.187</v>
      </c>
      <c r="C55">
        <v>7.98</v>
      </c>
      <c r="D55" s="39"/>
      <c r="E55" s="41">
        <f t="shared" si="21"/>
        <v>2.1923900000000001</v>
      </c>
      <c r="F55">
        <v>0.36599999999999999</v>
      </c>
      <c r="G55">
        <v>7.23</v>
      </c>
      <c r="H55" s="40">
        <f t="shared" si="6"/>
        <v>0.15659928571428572</v>
      </c>
      <c r="I55" s="54">
        <f t="shared" si="7"/>
        <v>0.187</v>
      </c>
      <c r="J55" s="54">
        <f t="shared" si="7"/>
        <v>7.98</v>
      </c>
      <c r="K55" s="55">
        <f t="shared" si="8"/>
        <v>8.0075855750928131</v>
      </c>
      <c r="L55" s="55">
        <f t="shared" si="1"/>
        <v>8.0090067779673841</v>
      </c>
      <c r="M55" s="55">
        <f t="shared" si="9"/>
        <v>7.9936965278766534</v>
      </c>
      <c r="N55" s="41">
        <f t="shared" si="10"/>
        <v>7.9940583039746436</v>
      </c>
      <c r="O55" s="30">
        <f t="shared" si="11"/>
        <v>-5.3534058793129335E-3</v>
      </c>
      <c r="P55" s="30">
        <f t="shared" si="12"/>
        <v>0.15124587983497279</v>
      </c>
      <c r="Q55" s="30">
        <f t="shared" si="2"/>
        <v>-1.3624573907319331E-9</v>
      </c>
      <c r="R55" s="30">
        <f t="shared" si="3"/>
        <v>-1.7463006805038962E-18</v>
      </c>
      <c r="S55" s="30">
        <f t="shared" si="13"/>
        <v>1.0146201245824568E-8</v>
      </c>
      <c r="T55" s="30">
        <f t="shared" si="14"/>
        <v>-5.2290202483628485E-3</v>
      </c>
      <c r="U55" s="30">
        <f t="shared" si="15"/>
        <v>0.15137026546592286</v>
      </c>
      <c r="V55" s="30">
        <f t="shared" si="4"/>
        <v>-1.3622971509986246E-9</v>
      </c>
      <c r="W55" s="30">
        <f t="shared" si="5"/>
        <v>-1.7463006805038962E-18</v>
      </c>
      <c r="X55" s="30">
        <f t="shared" si="16"/>
        <v>1.0137752774086412E-8</v>
      </c>
    </row>
    <row r="56" spans="1:24" x14ac:dyDescent="0.3">
      <c r="A56">
        <v>320</v>
      </c>
      <c r="B56">
        <v>0.185</v>
      </c>
      <c r="C56">
        <v>7.99</v>
      </c>
      <c r="D56" s="41">
        <v>2.1894</v>
      </c>
      <c r="E56" s="41">
        <f>D56</f>
        <v>2.1894</v>
      </c>
      <c r="F56">
        <v>0.36299999999999999</v>
      </c>
      <c r="G56">
        <v>7.23</v>
      </c>
      <c r="H56" s="40">
        <f t="shared" si="6"/>
        <v>0.15638571428571429</v>
      </c>
      <c r="I56" s="54">
        <f t="shared" si="7"/>
        <v>0.185</v>
      </c>
      <c r="J56" s="54">
        <f t="shared" si="7"/>
        <v>7.99</v>
      </c>
      <c r="K56" s="55">
        <f t="shared" si="8"/>
        <v>8.0117685712124942</v>
      </c>
      <c r="L56" s="55">
        <f t="shared" si="1"/>
        <v>8.0126579747162801</v>
      </c>
      <c r="M56" s="55">
        <f t="shared" si="9"/>
        <v>7.9972382479700439</v>
      </c>
      <c r="N56" s="41">
        <f t="shared" si="10"/>
        <v>7.9976010867423337</v>
      </c>
      <c r="O56" s="30">
        <f t="shared" si="11"/>
        <v>-5.3826028872927065E-3</v>
      </c>
      <c r="P56" s="30">
        <f t="shared" si="12"/>
        <v>0.1510031113984216</v>
      </c>
      <c r="Q56" s="30">
        <f t="shared" si="2"/>
        <v>-1.3479970265664288E-9</v>
      </c>
      <c r="R56" s="30">
        <f t="shared" si="3"/>
        <v>-1.7276236678781861E-18</v>
      </c>
      <c r="S56" s="30">
        <f t="shared" si="13"/>
        <v>1.0063794314982534E-8</v>
      </c>
      <c r="T56" s="30">
        <f t="shared" si="14"/>
        <v>-5.2580765736029477E-3</v>
      </c>
      <c r="U56" s="30">
        <f t="shared" si="15"/>
        <v>0.15112763771211135</v>
      </c>
      <c r="V56" s="30">
        <f t="shared" si="4"/>
        <v>-1.3478366055986439E-9</v>
      </c>
      <c r="W56" s="30">
        <f t="shared" si="5"/>
        <v>-1.7276236678781861E-18</v>
      </c>
      <c r="X56" s="30">
        <f t="shared" si="16"/>
        <v>1.0055389856759008E-8</v>
      </c>
    </row>
    <row r="57" spans="1:24" x14ac:dyDescent="0.3">
      <c r="A57">
        <v>321</v>
      </c>
      <c r="B57">
        <v>0.189</v>
      </c>
      <c r="C57">
        <v>7.99</v>
      </c>
      <c r="D57" s="39"/>
      <c r="E57" s="41">
        <f t="shared" si="21"/>
        <v>2.18641</v>
      </c>
      <c r="F57">
        <v>0.373</v>
      </c>
      <c r="G57">
        <v>7.28</v>
      </c>
      <c r="H57" s="40">
        <f t="shared" si="6"/>
        <v>0.15617214285714284</v>
      </c>
      <c r="I57" s="54">
        <f t="shared" si="7"/>
        <v>0.189</v>
      </c>
      <c r="J57" s="54">
        <f t="shared" si="7"/>
        <v>7.99</v>
      </c>
      <c r="K57" s="55">
        <f t="shared" si="8"/>
        <v>8.0034434357377009</v>
      </c>
      <c r="L57" s="55">
        <f t="shared" si="1"/>
        <v>8.0038021474540972</v>
      </c>
      <c r="M57" s="55">
        <f t="shared" si="9"/>
        <v>7.9885759402185625</v>
      </c>
      <c r="N57" s="41">
        <f t="shared" si="10"/>
        <v>7.9889396540449615</v>
      </c>
      <c r="O57" s="30">
        <f t="shared" si="11"/>
        <v>-5.3114771023352733E-3</v>
      </c>
      <c r="P57" s="30">
        <f t="shared" si="12"/>
        <v>0.15086066575480758</v>
      </c>
      <c r="Q57" s="30">
        <f t="shared" si="2"/>
        <v>-1.376901353201734E-9</v>
      </c>
      <c r="R57" s="30">
        <f t="shared" si="3"/>
        <v>-1.7649776931296063E-18</v>
      </c>
      <c r="S57" s="30">
        <f t="shared" si="13"/>
        <v>1.0266538964879078E-8</v>
      </c>
      <c r="T57" s="30">
        <f t="shared" si="14"/>
        <v>-5.1867087316849626E-3</v>
      </c>
      <c r="U57" s="30">
        <f t="shared" si="15"/>
        <v>0.15098543412545787</v>
      </c>
      <c r="V57" s="30">
        <f t="shared" si="4"/>
        <v>-1.3767406204041782E-9</v>
      </c>
      <c r="W57" s="30">
        <f t="shared" si="5"/>
        <v>-1.7649776931296063E-18</v>
      </c>
      <c r="X57" s="30">
        <f t="shared" si="16"/>
        <v>1.0257944522284574E-8</v>
      </c>
    </row>
    <row r="58" spans="1:24" x14ac:dyDescent="0.3">
      <c r="A58">
        <v>322</v>
      </c>
      <c r="B58">
        <v>0.16300000000000001</v>
      </c>
      <c r="C58">
        <v>8.07</v>
      </c>
      <c r="D58" s="39"/>
      <c r="E58" s="41">
        <f t="shared" si="21"/>
        <v>2.1834199999999999</v>
      </c>
      <c r="F58">
        <v>0.4</v>
      </c>
      <c r="G58">
        <v>7.32</v>
      </c>
      <c r="H58" s="40">
        <f t="shared" si="6"/>
        <v>0.15595857142857142</v>
      </c>
      <c r="I58" s="54">
        <f t="shared" si="7"/>
        <v>0.16300000000000001</v>
      </c>
      <c r="J58" s="54">
        <f t="shared" si="7"/>
        <v>8.07</v>
      </c>
      <c r="K58" s="55">
        <f t="shared" si="8"/>
        <v>8.0607355871644941</v>
      </c>
      <c r="L58" s="55">
        <f t="shared" si="1"/>
        <v>8.060563430420272</v>
      </c>
      <c r="M58" s="55">
        <f t="shared" si="9"/>
        <v>8.0439786613258519</v>
      </c>
      <c r="N58" s="41">
        <f t="shared" si="10"/>
        <v>8.0443417249959772</v>
      </c>
      <c r="O58" s="30">
        <f t="shared" si="11"/>
        <v>-5.7493883110523222E-3</v>
      </c>
      <c r="P58" s="30">
        <f t="shared" si="12"/>
        <v>0.1502091831175191</v>
      </c>
      <c r="Q58" s="30">
        <f t="shared" si="2"/>
        <v>-1.1889917885467574E-9</v>
      </c>
      <c r="R58" s="30">
        <f t="shared" si="3"/>
        <v>-1.5221765289953749E-18</v>
      </c>
      <c r="S58" s="30">
        <f t="shared" si="13"/>
        <v>9.0369387482844932E-9</v>
      </c>
      <c r="T58" s="30">
        <f t="shared" si="14"/>
        <v>-5.6257951257198532E-3</v>
      </c>
      <c r="U58" s="30">
        <f t="shared" si="15"/>
        <v>0.15033277630285158</v>
      </c>
      <c r="V58" s="30">
        <f t="shared" si="4"/>
        <v>-1.1888325696811605E-9</v>
      </c>
      <c r="W58" s="30">
        <f t="shared" si="5"/>
        <v>-1.5221765289953749E-18</v>
      </c>
      <c r="X58" s="30">
        <f t="shared" si="16"/>
        <v>9.0293871600404948E-9</v>
      </c>
    </row>
    <row r="59" spans="1:24" x14ac:dyDescent="0.3">
      <c r="A59">
        <v>323</v>
      </c>
      <c r="B59">
        <v>0.157</v>
      </c>
      <c r="C59">
        <v>8.07</v>
      </c>
      <c r="D59" s="39"/>
      <c r="E59" s="41">
        <f t="shared" si="21"/>
        <v>2.1804299999999999</v>
      </c>
      <c r="F59">
        <v>0.38600000000000001</v>
      </c>
      <c r="G59">
        <v>7.25</v>
      </c>
      <c r="H59" s="40">
        <f t="shared" si="6"/>
        <v>0.15574499999999999</v>
      </c>
      <c r="I59" s="54">
        <f t="shared" si="7"/>
        <v>0.157</v>
      </c>
      <c r="J59" s="54">
        <f t="shared" si="7"/>
        <v>8.07</v>
      </c>
      <c r="K59" s="55">
        <f t="shared" si="8"/>
        <v>8.0751379607076537</v>
      </c>
      <c r="L59" s="55">
        <f t="shared" si="1"/>
        <v>8.0744409645495434</v>
      </c>
      <c r="M59" s="55">
        <f t="shared" si="9"/>
        <v>8.0575203694264417</v>
      </c>
      <c r="N59" s="41">
        <f t="shared" si="10"/>
        <v>8.0578831789904655</v>
      </c>
      <c r="O59" s="30">
        <f t="shared" si="11"/>
        <v>-5.8501086130972801E-3</v>
      </c>
      <c r="P59" s="30">
        <f t="shared" si="12"/>
        <v>0.14989489138690271</v>
      </c>
      <c r="Q59" s="30">
        <f t="shared" si="2"/>
        <v>-1.1456276098368775E-9</v>
      </c>
      <c r="R59" s="30">
        <f t="shared" si="3"/>
        <v>-1.4661454911182443E-18</v>
      </c>
      <c r="S59" s="30">
        <f t="shared" si="13"/>
        <v>8.7595063253727695E-9</v>
      </c>
      <c r="T59" s="30">
        <f t="shared" si="14"/>
        <v>-5.7269753703325828E-3</v>
      </c>
      <c r="U59" s="30">
        <f t="shared" si="15"/>
        <v>0.1500180246296674</v>
      </c>
      <c r="V59" s="30">
        <f t="shared" si="4"/>
        <v>-1.1454689834920873E-9</v>
      </c>
      <c r="W59" s="30">
        <f t="shared" si="5"/>
        <v>-1.4661454911182443E-18</v>
      </c>
      <c r="X59" s="30">
        <f t="shared" si="16"/>
        <v>8.7521916904675287E-9</v>
      </c>
    </row>
    <row r="60" spans="1:24" x14ac:dyDescent="0.3">
      <c r="A60">
        <v>324</v>
      </c>
      <c r="B60">
        <v>0.153</v>
      </c>
      <c r="C60">
        <v>8.08</v>
      </c>
      <c r="D60" s="39"/>
      <c r="E60" s="41">
        <f t="shared" si="21"/>
        <v>2.1774399999999998</v>
      </c>
      <c r="F60">
        <v>0.34899999999999998</v>
      </c>
      <c r="G60">
        <v>7.28</v>
      </c>
      <c r="H60" s="40">
        <f t="shared" si="6"/>
        <v>0.15553142857142857</v>
      </c>
      <c r="I60" s="54">
        <f t="shared" si="7"/>
        <v>0.153</v>
      </c>
      <c r="J60" s="54">
        <f t="shared" si="7"/>
        <v>8.08</v>
      </c>
      <c r="K60" s="55">
        <f t="shared" si="8"/>
        <v>8.0850205910035697</v>
      </c>
      <c r="L60" s="55">
        <f t="shared" si="1"/>
        <v>8.0838002413367374</v>
      </c>
      <c r="M60" s="55">
        <f t="shared" si="9"/>
        <v>8.0666479172507231</v>
      </c>
      <c r="N60" s="41">
        <f t="shared" si="10"/>
        <v>8.0670107194644416</v>
      </c>
      <c r="O60" s="30">
        <f t="shared" si="11"/>
        <v>-5.9166683020299175E-3</v>
      </c>
      <c r="P60" s="30">
        <f t="shared" si="12"/>
        <v>0.14961476026939866</v>
      </c>
      <c r="Q60" s="30">
        <f t="shared" si="2"/>
        <v>-1.1167174009304153E-9</v>
      </c>
      <c r="R60" s="30">
        <f t="shared" si="3"/>
        <v>-1.4287914658668241E-18</v>
      </c>
      <c r="S60" s="30">
        <f t="shared" si="13"/>
        <v>8.5773292794531483E-9</v>
      </c>
      <c r="T60" s="30">
        <f t="shared" si="14"/>
        <v>-5.7938484283553424E-3</v>
      </c>
      <c r="U60" s="30">
        <f t="shared" si="15"/>
        <v>0.14973758014307323</v>
      </c>
      <c r="V60" s="30">
        <f t="shared" si="4"/>
        <v>-1.116559178283215E-9</v>
      </c>
      <c r="W60" s="30">
        <f t="shared" si="5"/>
        <v>-1.4287914658668241E-18</v>
      </c>
      <c r="X60" s="30">
        <f t="shared" si="16"/>
        <v>8.5701669167279183E-9</v>
      </c>
    </row>
    <row r="61" spans="1:24" x14ac:dyDescent="0.3">
      <c r="A61">
        <v>325</v>
      </c>
      <c r="B61">
        <v>0.161</v>
      </c>
      <c r="C61">
        <v>8.1</v>
      </c>
      <c r="D61" s="39"/>
      <c r="E61" s="41">
        <f t="shared" si="21"/>
        <v>2.1744500000000002</v>
      </c>
      <c r="F61">
        <v>0.34300000000000003</v>
      </c>
      <c r="G61">
        <v>7.32</v>
      </c>
      <c r="H61" s="40">
        <f t="shared" si="6"/>
        <v>0.15531785714285715</v>
      </c>
      <c r="I61" s="54">
        <f t="shared" si="7"/>
        <v>0.161</v>
      </c>
      <c r="J61" s="54">
        <f t="shared" si="7"/>
        <v>8.1</v>
      </c>
      <c r="K61" s="55">
        <f t="shared" si="8"/>
        <v>8.0654819149638382</v>
      </c>
      <c r="L61" s="55">
        <f t="shared" si="1"/>
        <v>8.0637278051925509</v>
      </c>
      <c r="M61" s="55">
        <f t="shared" si="9"/>
        <v>8.047001342984478</v>
      </c>
      <c r="N61" s="41">
        <f t="shared" si="10"/>
        <v>8.0473672476553944</v>
      </c>
      <c r="O61" s="30">
        <f t="shared" si="11"/>
        <v>-5.7725695206259885E-3</v>
      </c>
      <c r="P61" s="30">
        <f t="shared" si="12"/>
        <v>0.14954528762223115</v>
      </c>
      <c r="Q61" s="30">
        <f t="shared" si="2"/>
        <v>-1.1745236745316534E-9</v>
      </c>
      <c r="R61" s="30">
        <f t="shared" si="3"/>
        <v>-1.503499516369665E-18</v>
      </c>
      <c r="S61" s="30">
        <f t="shared" si="13"/>
        <v>8.9742601935363479E-9</v>
      </c>
      <c r="T61" s="30">
        <f t="shared" si="14"/>
        <v>-5.6485849724349198E-3</v>
      </c>
      <c r="U61" s="30">
        <f t="shared" si="15"/>
        <v>0.14966927217042222</v>
      </c>
      <c r="V61" s="30">
        <f t="shared" si="4"/>
        <v>-1.1743639514930292E-9</v>
      </c>
      <c r="W61" s="30">
        <f t="shared" si="5"/>
        <v>-1.503499516369665E-18</v>
      </c>
      <c r="X61" s="30">
        <f t="shared" si="16"/>
        <v>8.9667023245427097E-9</v>
      </c>
    </row>
    <row r="62" spans="1:24" x14ac:dyDescent="0.3">
      <c r="A62">
        <v>326</v>
      </c>
      <c r="B62">
        <v>0.14899999999999999</v>
      </c>
      <c r="C62">
        <v>8.16</v>
      </c>
      <c r="D62" s="39"/>
      <c r="E62" s="41">
        <f t="shared" si="21"/>
        <v>2.1714600000000002</v>
      </c>
      <c r="F62">
        <v>0.33200000000000002</v>
      </c>
      <c r="G62">
        <v>7.31</v>
      </c>
      <c r="H62" s="40">
        <f t="shared" si="6"/>
        <v>0.15510428571428572</v>
      </c>
      <c r="I62" s="54">
        <f t="shared" si="7"/>
        <v>0.14899999999999999</v>
      </c>
      <c r="J62" s="54">
        <f t="shared" si="7"/>
        <v>8.16</v>
      </c>
      <c r="K62" s="55">
        <f t="shared" si="8"/>
        <v>8.0951409734180118</v>
      </c>
      <c r="L62" s="55">
        <f t="shared" si="1"/>
        <v>8.0928737986977204</v>
      </c>
      <c r="M62" s="55">
        <f t="shared" si="9"/>
        <v>8.0754733914744978</v>
      </c>
      <c r="N62" s="41">
        <f t="shared" si="10"/>
        <v>8.0758371290519051</v>
      </c>
      <c r="O62" s="30">
        <f t="shared" si="11"/>
        <v>-5.9801566445690556E-3</v>
      </c>
      <c r="P62" s="30">
        <f t="shared" si="12"/>
        <v>0.14912412906971667</v>
      </c>
      <c r="Q62" s="30">
        <f t="shared" si="2"/>
        <v>-1.0878032353633386E-9</v>
      </c>
      <c r="R62" s="30">
        <f t="shared" si="3"/>
        <v>-1.3914374406154038E-18</v>
      </c>
      <c r="S62" s="30">
        <f t="shared" si="13"/>
        <v>8.4047850029051782E-9</v>
      </c>
      <c r="T62" s="30">
        <f t="shared" si="14"/>
        <v>-5.8575046274618727E-3</v>
      </c>
      <c r="U62" s="30">
        <f t="shared" si="15"/>
        <v>0.14924678108682385</v>
      </c>
      <c r="V62" s="30">
        <f t="shared" si="4"/>
        <v>-1.087645228957286E-9</v>
      </c>
      <c r="W62" s="30">
        <f t="shared" si="5"/>
        <v>-1.3914374406154038E-18</v>
      </c>
      <c r="X62" s="30">
        <f t="shared" si="16"/>
        <v>8.3977486338321828E-9</v>
      </c>
    </row>
    <row r="63" spans="1:24" x14ac:dyDescent="0.3">
      <c r="A63">
        <v>327</v>
      </c>
      <c r="B63">
        <v>0.14899999999999999</v>
      </c>
      <c r="C63">
        <v>8.15</v>
      </c>
      <c r="D63" s="39"/>
      <c r="E63" s="41">
        <f t="shared" si="21"/>
        <v>2.1684700000000001</v>
      </c>
      <c r="F63">
        <v>0.318</v>
      </c>
      <c r="G63">
        <v>7.3</v>
      </c>
      <c r="H63" s="40">
        <f t="shared" si="6"/>
        <v>0.1548907142857143</v>
      </c>
      <c r="I63" s="54">
        <f t="shared" si="7"/>
        <v>0.14899999999999999</v>
      </c>
      <c r="J63" s="54">
        <f t="shared" si="7"/>
        <v>8.15</v>
      </c>
      <c r="K63" s="55">
        <f t="shared" si="8"/>
        <v>8.0951409734180118</v>
      </c>
      <c r="L63" s="55">
        <f t="shared" si="1"/>
        <v>8.0923477276165219</v>
      </c>
      <c r="M63" s="55">
        <f t="shared" si="9"/>
        <v>8.0749344021079672</v>
      </c>
      <c r="N63" s="41">
        <f t="shared" si="10"/>
        <v>8.0752992501495626</v>
      </c>
      <c r="O63" s="30">
        <f t="shared" si="11"/>
        <v>-5.9765034414304211E-3</v>
      </c>
      <c r="P63" s="30">
        <f t="shared" si="12"/>
        <v>0.14891421084428388</v>
      </c>
      <c r="Q63" s="30">
        <f t="shared" si="2"/>
        <v>-1.087798529126033E-9</v>
      </c>
      <c r="R63" s="30">
        <f t="shared" si="3"/>
        <v>-1.3914374406154038E-18</v>
      </c>
      <c r="S63" s="30">
        <f t="shared" si="13"/>
        <v>8.4152223954427321E-9</v>
      </c>
      <c r="T63" s="30">
        <f t="shared" si="14"/>
        <v>-5.8536451293971408E-3</v>
      </c>
      <c r="U63" s="30">
        <f t="shared" si="15"/>
        <v>0.14903706915631715</v>
      </c>
      <c r="V63" s="30">
        <f t="shared" si="4"/>
        <v>-1.0876402569606345E-9</v>
      </c>
      <c r="W63" s="30">
        <f t="shared" si="5"/>
        <v>-1.3914374406154038E-18</v>
      </c>
      <c r="X63" s="30">
        <f t="shared" si="16"/>
        <v>8.4081557891669664E-9</v>
      </c>
    </row>
    <row r="64" spans="1:24" x14ac:dyDescent="0.3">
      <c r="A64">
        <v>328</v>
      </c>
      <c r="B64">
        <v>0.155</v>
      </c>
      <c r="C64">
        <v>8.11</v>
      </c>
      <c r="D64" s="39"/>
      <c r="E64" s="41">
        <f t="shared" si="21"/>
        <v>2.1654800000000001</v>
      </c>
      <c r="F64">
        <v>0.31900000000000001</v>
      </c>
      <c r="G64">
        <v>7.26</v>
      </c>
      <c r="H64" s="40">
        <f t="shared" si="6"/>
        <v>0.15467714285714287</v>
      </c>
      <c r="I64" s="54">
        <f t="shared" si="7"/>
        <v>0.155</v>
      </c>
      <c r="J64" s="54">
        <f t="shared" si="7"/>
        <v>8.11</v>
      </c>
      <c r="K64" s="55">
        <f t="shared" si="8"/>
        <v>8.0800502740371254</v>
      </c>
      <c r="L64" s="55">
        <f t="shared" si="1"/>
        <v>8.0767182242115805</v>
      </c>
      <c r="M64" s="55">
        <f t="shared" si="9"/>
        <v>8.0596274220232917</v>
      </c>
      <c r="N64" s="41">
        <f t="shared" si="10"/>
        <v>8.0599951978658186</v>
      </c>
      <c r="O64" s="30">
        <f t="shared" si="11"/>
        <v>-5.8664044764562395E-3</v>
      </c>
      <c r="P64" s="30">
        <f t="shared" si="12"/>
        <v>0.14881073838068665</v>
      </c>
      <c r="Q64" s="30">
        <f t="shared" si="2"/>
        <v>-1.131150625777599E-9</v>
      </c>
      <c r="R64" s="30">
        <f t="shared" si="3"/>
        <v>-1.4474684784925344E-18</v>
      </c>
      <c r="S64" s="30">
        <f t="shared" si="13"/>
        <v>8.7171110368081098E-9</v>
      </c>
      <c r="T64" s="30">
        <f t="shared" si="14"/>
        <v>-5.7425069573180413E-3</v>
      </c>
      <c r="U64" s="30">
        <f t="shared" si="15"/>
        <v>0.14893463589982484</v>
      </c>
      <c r="V64" s="30">
        <f t="shared" si="4"/>
        <v>-1.1309910148541134E-9</v>
      </c>
      <c r="W64" s="30">
        <f t="shared" si="5"/>
        <v>-1.4474684784925344E-18</v>
      </c>
      <c r="X64" s="30">
        <f t="shared" si="16"/>
        <v>8.709732205346949E-9</v>
      </c>
    </row>
    <row r="65" spans="1:24" x14ac:dyDescent="0.3">
      <c r="A65">
        <v>329</v>
      </c>
      <c r="B65">
        <v>0.14599999999999999</v>
      </c>
      <c r="C65">
        <v>8.14</v>
      </c>
      <c r="D65" s="39"/>
      <c r="E65" s="41">
        <f t="shared" si="21"/>
        <v>2.16249</v>
      </c>
      <c r="F65">
        <v>0.35299999999999998</v>
      </c>
      <c r="G65">
        <v>7.3</v>
      </c>
      <c r="H65" s="40">
        <f t="shared" si="6"/>
        <v>0.15446357142857142</v>
      </c>
      <c r="I65" s="54">
        <f t="shared" si="7"/>
        <v>0.14599999999999999</v>
      </c>
      <c r="J65" s="54">
        <f t="shared" si="7"/>
        <v>8.14</v>
      </c>
      <c r="K65" s="55">
        <f t="shared" si="8"/>
        <v>8.1028944872772684</v>
      </c>
      <c r="L65" s="55">
        <f t="shared" si="1"/>
        <v>8.0990539249645277</v>
      </c>
      <c r="M65" s="55">
        <f t="shared" si="9"/>
        <v>8.081444459096744</v>
      </c>
      <c r="N65" s="41">
        <f t="shared" si="10"/>
        <v>8.0818104833014743</v>
      </c>
      <c r="O65" s="30">
        <f t="shared" si="11"/>
        <v>-6.0228190757415003E-3</v>
      </c>
      <c r="P65" s="30">
        <f t="shared" si="12"/>
        <v>0.14844075235282991</v>
      </c>
      <c r="Q65" s="30">
        <f t="shared" si="2"/>
        <v>-1.066111229424253E-9</v>
      </c>
      <c r="R65" s="30">
        <f t="shared" si="3"/>
        <v>-1.3634219216768388E-18</v>
      </c>
      <c r="S65" s="30">
        <f t="shared" si="13"/>
        <v>8.2900192860750477E-9</v>
      </c>
      <c r="T65" s="30">
        <f t="shared" si="14"/>
        <v>-5.9000178353925759E-3</v>
      </c>
      <c r="U65" s="30">
        <f t="shared" si="15"/>
        <v>0.14856355359317885</v>
      </c>
      <c r="V65" s="30">
        <f t="shared" si="4"/>
        <v>-1.0659530307814262E-9</v>
      </c>
      <c r="W65" s="30">
        <f t="shared" si="5"/>
        <v>-1.3634219216768388E-18</v>
      </c>
      <c r="X65" s="30">
        <f t="shared" si="16"/>
        <v>8.2830353856918931E-9</v>
      </c>
    </row>
    <row r="66" spans="1:24" x14ac:dyDescent="0.3">
      <c r="A66">
        <v>330</v>
      </c>
      <c r="B66">
        <v>0.14699999999999999</v>
      </c>
      <c r="C66">
        <v>8.14</v>
      </c>
      <c r="D66" s="39"/>
      <c r="E66" s="41">
        <f t="shared" si="21"/>
        <v>2.1595</v>
      </c>
      <c r="F66">
        <v>0.33100000000000002</v>
      </c>
      <c r="G66">
        <v>7.3</v>
      </c>
      <c r="H66" s="40">
        <f t="shared" si="6"/>
        <v>0.15425</v>
      </c>
      <c r="I66" s="54">
        <f t="shared" si="7"/>
        <v>0.14699999999999999</v>
      </c>
      <c r="J66" s="54">
        <f t="shared" si="7"/>
        <v>8.14</v>
      </c>
      <c r="K66" s="55">
        <f t="shared" si="8"/>
        <v>8.1002940450948024</v>
      </c>
      <c r="L66" s="55">
        <f t="shared" si="1"/>
        <v>8.0959232586915473</v>
      </c>
      <c r="M66" s="55">
        <f t="shared" si="9"/>
        <v>8.0783575136216257</v>
      </c>
      <c r="N66" s="41">
        <f t="shared" si="10"/>
        <v>8.0787250285425891</v>
      </c>
      <c r="O66" s="30">
        <f t="shared" si="11"/>
        <v>-6.0012660686339361E-3</v>
      </c>
      <c r="P66" s="30">
        <f t="shared" si="12"/>
        <v>0.14824873393136606</v>
      </c>
      <c r="Q66" s="30">
        <f t="shared" si="2"/>
        <v>-1.0733324523714817E-9</v>
      </c>
      <c r="R66" s="30">
        <f t="shared" si="3"/>
        <v>-1.3727604279896939E-18</v>
      </c>
      <c r="S66" s="30">
        <f t="shared" si="13"/>
        <v>8.3491542825376072E-9</v>
      </c>
      <c r="T66" s="30">
        <f t="shared" si="14"/>
        <v>-5.8780948560731745E-3</v>
      </c>
      <c r="U66" s="30">
        <f t="shared" si="15"/>
        <v>0.14837190514392681</v>
      </c>
      <c r="V66" s="30">
        <f t="shared" si="4"/>
        <v>-1.0731737771121187E-9</v>
      </c>
      <c r="W66" s="30">
        <f t="shared" si="5"/>
        <v>-1.3727604279896939E-18</v>
      </c>
      <c r="X66" s="30">
        <f t="shared" si="16"/>
        <v>8.3420919297769592E-9</v>
      </c>
    </row>
    <row r="67" spans="1:24" x14ac:dyDescent="0.3">
      <c r="A67">
        <v>331</v>
      </c>
      <c r="B67">
        <v>0.14299999999999999</v>
      </c>
      <c r="C67">
        <v>8.15</v>
      </c>
      <c r="D67" s="39"/>
      <c r="E67" s="41">
        <f t="shared" si="21"/>
        <v>2.1565099999999999</v>
      </c>
      <c r="F67">
        <v>0.33300000000000002</v>
      </c>
      <c r="G67">
        <v>7.33</v>
      </c>
      <c r="H67" s="40">
        <f t="shared" si="6"/>
        <v>0.15403642857142857</v>
      </c>
      <c r="I67" s="54">
        <f t="shared" si="7"/>
        <v>0.14299999999999999</v>
      </c>
      <c r="J67" s="54">
        <f t="shared" si="7"/>
        <v>8.15</v>
      </c>
      <c r="K67" s="55">
        <f t="shared" si="8"/>
        <v>8.1107939079532976</v>
      </c>
      <c r="L67" s="55">
        <f t="shared" si="1"/>
        <v>8.1059070503225321</v>
      </c>
      <c r="M67" s="55">
        <f t="shared" si="9"/>
        <v>8.0880983544620726</v>
      </c>
      <c r="N67" s="41">
        <f t="shared" si="10"/>
        <v>8.0884654782454515</v>
      </c>
      <c r="O67" s="30">
        <f t="shared" si="11"/>
        <v>-6.0695821633394128E-3</v>
      </c>
      <c r="P67" s="30">
        <f t="shared" si="12"/>
        <v>0.14796684640808916</v>
      </c>
      <c r="Q67" s="30">
        <f t="shared" si="2"/>
        <v>-1.044424506153969E-9</v>
      </c>
      <c r="R67" s="30">
        <f t="shared" si="3"/>
        <v>-1.3354064027382736E-18</v>
      </c>
      <c r="S67" s="30">
        <f t="shared" si="13"/>
        <v>8.1639746128142169E-9</v>
      </c>
      <c r="T67" s="30">
        <f t="shared" si="14"/>
        <v>-5.9468694102675964E-3</v>
      </c>
      <c r="U67" s="30">
        <f t="shared" si="15"/>
        <v>0.14808955916116098</v>
      </c>
      <c r="V67" s="30">
        <f t="shared" si="4"/>
        <v>-1.0442664215048371E-9</v>
      </c>
      <c r="W67" s="30">
        <f t="shared" si="5"/>
        <v>-1.3354064027382736E-18</v>
      </c>
      <c r="X67" s="30">
        <f t="shared" si="16"/>
        <v>8.1570762456546417E-9</v>
      </c>
    </row>
    <row r="68" spans="1:24" x14ac:dyDescent="0.3">
      <c r="A68">
        <v>332</v>
      </c>
      <c r="B68">
        <v>0.128</v>
      </c>
      <c r="C68">
        <v>8.2200000000000006</v>
      </c>
      <c r="D68" s="39"/>
      <c r="E68" s="41">
        <f t="shared" si="21"/>
        <v>2.1535199999999999</v>
      </c>
      <c r="F68">
        <v>0.32900000000000001</v>
      </c>
      <c r="G68">
        <v>7.3</v>
      </c>
      <c r="H68" s="40">
        <f t="shared" si="6"/>
        <v>0.15382285714285712</v>
      </c>
      <c r="I68" s="54">
        <f t="shared" si="7"/>
        <v>0.128</v>
      </c>
      <c r="J68" s="54">
        <f t="shared" si="7"/>
        <v>8.2200000000000006</v>
      </c>
      <c r="K68" s="55">
        <f t="shared" si="8"/>
        <v>8.1526939141370711</v>
      </c>
      <c r="L68" s="55">
        <f t="shared" si="1"/>
        <v>8.1473360652938709</v>
      </c>
      <c r="M68" s="55">
        <f t="shared" si="9"/>
        <v>8.1286235547576986</v>
      </c>
      <c r="N68" s="41">
        <f t="shared" si="10"/>
        <v>8.1289843471867922</v>
      </c>
      <c r="O68" s="30">
        <f t="shared" si="11"/>
        <v>-6.3403325382785812E-3</v>
      </c>
      <c r="P68" s="30">
        <f t="shared" si="12"/>
        <v>0.14748252460457853</v>
      </c>
      <c r="Q68" s="30">
        <f t="shared" si="2"/>
        <v>-9.3603847121851605E-10</v>
      </c>
      <c r="R68" s="30">
        <f t="shared" si="3"/>
        <v>-1.1953288080454479E-18</v>
      </c>
      <c r="S68" s="30">
        <f t="shared" si="13"/>
        <v>7.4366346401709156E-9</v>
      </c>
      <c r="T68" s="30">
        <f t="shared" si="14"/>
        <v>-6.2205488370605114E-3</v>
      </c>
      <c r="U68" s="30">
        <f t="shared" si="15"/>
        <v>0.1476023083057966</v>
      </c>
      <c r="V68" s="30">
        <f t="shared" si="4"/>
        <v>-9.358841599191218E-10</v>
      </c>
      <c r="W68" s="30">
        <f t="shared" si="5"/>
        <v>-1.1953288080454479E-18</v>
      </c>
      <c r="X68" s="30">
        <f t="shared" si="16"/>
        <v>7.4304591822630012E-9</v>
      </c>
    </row>
    <row r="69" spans="1:24" x14ac:dyDescent="0.3">
      <c r="A69">
        <v>333</v>
      </c>
      <c r="B69">
        <v>0.11799999999999999</v>
      </c>
      <c r="C69">
        <v>8.24</v>
      </c>
      <c r="D69" s="39"/>
      <c r="E69" s="41">
        <f t="shared" si="21"/>
        <v>2.1505300000000003</v>
      </c>
      <c r="F69">
        <v>0.32100000000000001</v>
      </c>
      <c r="G69">
        <v>7.34</v>
      </c>
      <c r="H69" s="40">
        <f t="shared" si="6"/>
        <v>0.15360928571428573</v>
      </c>
      <c r="I69" s="54">
        <f t="shared" si="7"/>
        <v>0.11799999999999999</v>
      </c>
      <c r="J69" s="54">
        <f t="shared" si="7"/>
        <v>8.24</v>
      </c>
      <c r="K69" s="55">
        <f t="shared" si="8"/>
        <v>8.1831640791213154</v>
      </c>
      <c r="L69" s="55">
        <f t="shared" si="1"/>
        <v>8.177330284136616</v>
      </c>
      <c r="M69" s="55">
        <f t="shared" si="9"/>
        <v>8.1579801514988191</v>
      </c>
      <c r="N69" s="41">
        <f t="shared" si="10"/>
        <v>8.1583354576774489</v>
      </c>
      <c r="O69" s="30">
        <f t="shared" si="11"/>
        <v>-6.5239717478977107E-3</v>
      </c>
      <c r="P69" s="30">
        <f t="shared" si="12"/>
        <v>0.14708531396638802</v>
      </c>
      <c r="Q69" s="30">
        <f t="shared" si="2"/>
        <v>-8.6378515835825506E-10</v>
      </c>
      <c r="R69" s="30">
        <f t="shared" si="3"/>
        <v>-1.1019437449168971E-18</v>
      </c>
      <c r="S69" s="30">
        <f t="shared" si="13"/>
        <v>6.9505608291579961E-9</v>
      </c>
      <c r="T69" s="30">
        <f t="shared" si="14"/>
        <v>-6.4066646604351912E-3</v>
      </c>
      <c r="U69" s="30">
        <f t="shared" si="15"/>
        <v>0.14720262105385054</v>
      </c>
      <c r="V69" s="30">
        <f t="shared" si="4"/>
        <v>-8.6363403755542109E-10</v>
      </c>
      <c r="W69" s="30">
        <f t="shared" si="5"/>
        <v>-1.1019437449168971E-18</v>
      </c>
      <c r="X69" s="30">
        <f t="shared" si="16"/>
        <v>6.9448767429509644E-9</v>
      </c>
    </row>
    <row r="70" spans="1:24" x14ac:dyDescent="0.3">
      <c r="A70">
        <v>334</v>
      </c>
      <c r="B70">
        <v>0.109</v>
      </c>
      <c r="C70">
        <v>8.26</v>
      </c>
      <c r="D70" s="39"/>
      <c r="E70" s="41">
        <f t="shared" si="21"/>
        <v>2.1475400000000002</v>
      </c>
      <c r="F70">
        <v>0.32300000000000001</v>
      </c>
      <c r="G70">
        <v>7.33</v>
      </c>
      <c r="H70" s="40">
        <f t="shared" si="6"/>
        <v>0.1533957142857143</v>
      </c>
      <c r="I70" s="54">
        <f t="shared" si="7"/>
        <v>0.109</v>
      </c>
      <c r="J70" s="54">
        <f t="shared" si="7"/>
        <v>8.26</v>
      </c>
      <c r="K70" s="55">
        <f t="shared" si="8"/>
        <v>8.2126410971346342</v>
      </c>
      <c r="L70" s="55">
        <f t="shared" ref="L70:L76" si="22">-LOG10(($AH$20*I70+(($AH$20*I70)^2-4*H70*(-$AH$20*I70*10^(-8.89)))^0.5)/(2*H70))</f>
        <v>8.2063388250049503</v>
      </c>
      <c r="M70" s="55">
        <f t="shared" si="9"/>
        <v>8.186387975740546</v>
      </c>
      <c r="N70" s="41">
        <f t="shared" si="10"/>
        <v>8.1867372377394769</v>
      </c>
      <c r="O70" s="30">
        <f t="shared" si="11"/>
        <v>-6.6921111617317432E-3</v>
      </c>
      <c r="P70" s="30">
        <f t="shared" si="12"/>
        <v>0.14670360312398256</v>
      </c>
      <c r="Q70" s="30">
        <f t="shared" ref="Q70:Q76" si="23">O70*10^(-8.89)-$AH$20*I70</f>
        <v>-7.9876086649199536E-10</v>
      </c>
      <c r="R70" s="30">
        <f t="shared" ref="R70:R76" si="24">-$AH$20*I70*10^(-8.89)</f>
        <v>-1.0178971881012017E-18</v>
      </c>
      <c r="S70" s="30">
        <f t="shared" si="13"/>
        <v>6.5104652363267776E-9</v>
      </c>
      <c r="T70" s="30">
        <f t="shared" si="14"/>
        <v>-6.5774536393853463E-3</v>
      </c>
      <c r="U70" s="30">
        <f t="shared" si="15"/>
        <v>0.14681826064632897</v>
      </c>
      <c r="V70" s="30">
        <f t="shared" ref="V70:V76" si="25">T70*10^(-8.89)-$AH$20*I70</f>
        <v>-7.9861315899023437E-10</v>
      </c>
      <c r="W70" s="30">
        <f t="shared" ref="W70:W76" si="26">-$AH$20*I70*10^(-8.89)</f>
        <v>-1.0178971881012017E-18</v>
      </c>
      <c r="X70" s="30">
        <f t="shared" si="16"/>
        <v>6.5052315893024309E-9</v>
      </c>
    </row>
    <row r="71" spans="1:24" x14ac:dyDescent="0.3">
      <c r="A71">
        <v>335</v>
      </c>
      <c r="B71">
        <v>0.104</v>
      </c>
      <c r="C71">
        <v>8.23</v>
      </c>
      <c r="D71" s="39"/>
      <c r="E71" s="41">
        <f t="shared" si="21"/>
        <v>2.1445500000000002</v>
      </c>
      <c r="F71">
        <v>0.33100000000000002</v>
      </c>
      <c r="G71">
        <v>7.33</v>
      </c>
      <c r="H71" s="40">
        <f t="shared" ref="H71:H76" si="27">E71/14</f>
        <v>0.15318214285714288</v>
      </c>
      <c r="I71" s="54">
        <f t="shared" ref="I71:J76" si="28">B71</f>
        <v>0.104</v>
      </c>
      <c r="J71" s="54">
        <f t="shared" si="28"/>
        <v>8.23</v>
      </c>
      <c r="K71" s="55">
        <f t="shared" ref="K71:K76" si="29">-LOG10(($K$1*I71+(($K$1*I71)^2+4*$K$1*I71*10^(-8.89))^0.5)/2)</f>
        <v>8.2299736408978781</v>
      </c>
      <c r="L71" s="55">
        <f t="shared" si="22"/>
        <v>8.2231883208552308</v>
      </c>
      <c r="M71" s="55">
        <f t="shared" ref="M71:M76" si="30">-LOG10(S71)</f>
        <v>8.2028832844022155</v>
      </c>
      <c r="N71" s="41">
        <f t="shared" ref="N71:N76" si="31">-LOG(X71)</f>
        <v>8.2032291660638972</v>
      </c>
      <c r="O71" s="30">
        <f t="shared" ref="O71:O76" si="32">$AC$11*(1/($AB$5/10^(-L71)+1)-1/($AB$5/10^(-$AA$17)+1))</f>
        <v>-6.785648065458119E-3</v>
      </c>
      <c r="P71" s="30">
        <f t="shared" ref="P71:P76" si="33">H71+O71</f>
        <v>0.14639649479168476</v>
      </c>
      <c r="Q71" s="30">
        <f t="shared" si="23"/>
        <v>-7.626364223714246E-10</v>
      </c>
      <c r="R71" s="30">
        <f t="shared" si="24"/>
        <v>-9.7120465653692617E-19</v>
      </c>
      <c r="S71" s="30">
        <f t="shared" ref="S71:S76" si="34">(-Q71+(Q71*Q71-4*P71*R71)^0.5)/(2*P71)</f>
        <v>6.2678228827252619E-9</v>
      </c>
      <c r="T71" s="30">
        <f t="shared" ref="T71:T76" si="35">$AC$11*(1/($AB$5/10^(-M71)+1)-1/($AB$5/10^(-$AA$17)+1))</f>
        <v>-6.6725581647476915E-3</v>
      </c>
      <c r="U71" s="30">
        <f t="shared" ref="U71:U76" si="36">H71+T71</f>
        <v>0.14650958469239519</v>
      </c>
      <c r="V71" s="30">
        <f t="shared" si="25"/>
        <v>-7.6249073435753335E-10</v>
      </c>
      <c r="W71" s="30">
        <f t="shared" si="26"/>
        <v>-9.7120465653692617E-19</v>
      </c>
      <c r="X71" s="30">
        <f t="shared" ref="X71:X76" si="37">(-V71+(V71*V71-4*U71*W71)^0.5)/(2*U71)</f>
        <v>6.2628330382264183E-9</v>
      </c>
    </row>
    <row r="72" spans="1:24" x14ac:dyDescent="0.3">
      <c r="A72">
        <v>336</v>
      </c>
      <c r="B72">
        <v>0.10299999999999999</v>
      </c>
      <c r="C72">
        <v>8.2200000000000006</v>
      </c>
      <c r="D72" s="39"/>
      <c r="E72" s="41">
        <f t="shared" si="21"/>
        <v>2.1415600000000001</v>
      </c>
      <c r="F72">
        <v>0.32800000000000001</v>
      </c>
      <c r="G72">
        <v>7.32</v>
      </c>
      <c r="H72" s="40">
        <f t="shared" si="27"/>
        <v>0.15296857142857143</v>
      </c>
      <c r="I72" s="54">
        <f t="shared" si="28"/>
        <v>0.10299999999999999</v>
      </c>
      <c r="J72" s="54">
        <f t="shared" si="28"/>
        <v>8.2200000000000006</v>
      </c>
      <c r="K72" s="55">
        <f t="shared" si="29"/>
        <v>8.2335293694401166</v>
      </c>
      <c r="L72" s="55">
        <f t="shared" si="22"/>
        <v>8.2262367436005306</v>
      </c>
      <c r="M72" s="55">
        <f t="shared" si="30"/>
        <v>8.2058442610815963</v>
      </c>
      <c r="N72" s="41">
        <f t="shared" si="31"/>
        <v>8.206190334806033</v>
      </c>
      <c r="O72" s="30">
        <f t="shared" si="32"/>
        <v>-6.8022543466399335E-3</v>
      </c>
      <c r="P72" s="30">
        <f t="shared" si="33"/>
        <v>0.14616631708193148</v>
      </c>
      <c r="Q72" s="30">
        <f t="shared" si="23"/>
        <v>-7.554088268067397E-10</v>
      </c>
      <c r="R72" s="30">
        <f t="shared" si="24"/>
        <v>-9.6186615022407111E-19</v>
      </c>
      <c r="S72" s="30">
        <f t="shared" si="34"/>
        <v>6.2252348338295131E-9</v>
      </c>
      <c r="T72" s="30">
        <f t="shared" si="35"/>
        <v>-6.689320487326041E-3</v>
      </c>
      <c r="U72" s="30">
        <f t="shared" si="36"/>
        <v>0.14627925094124539</v>
      </c>
      <c r="V72" s="30">
        <f t="shared" si="25"/>
        <v>-7.5526333981310756E-10</v>
      </c>
      <c r="W72" s="30">
        <f t="shared" si="26"/>
        <v>-9.6186615022407111E-19</v>
      </c>
      <c r="X72" s="30">
        <f t="shared" si="37"/>
        <v>6.2202761430242485E-9</v>
      </c>
    </row>
    <row r="73" spans="1:24" x14ac:dyDescent="0.3">
      <c r="A73">
        <v>337</v>
      </c>
      <c r="B73">
        <v>9.4E-2</v>
      </c>
      <c r="C73">
        <v>8.27</v>
      </c>
      <c r="D73" s="39"/>
      <c r="E73" s="41">
        <f t="shared" si="21"/>
        <v>2.1385700000000001</v>
      </c>
      <c r="F73">
        <v>0.32900000000000001</v>
      </c>
      <c r="G73">
        <v>7.29</v>
      </c>
      <c r="H73" s="40">
        <f t="shared" si="27"/>
        <v>0.152755</v>
      </c>
      <c r="I73" s="54">
        <f t="shared" si="28"/>
        <v>9.4E-2</v>
      </c>
      <c r="J73" s="54">
        <f t="shared" si="28"/>
        <v>8.27</v>
      </c>
      <c r="K73" s="55">
        <f t="shared" si="29"/>
        <v>8.2669969320108532</v>
      </c>
      <c r="L73" s="55">
        <f t="shared" si="22"/>
        <v>8.2592655760862588</v>
      </c>
      <c r="M73" s="55">
        <f t="shared" si="30"/>
        <v>8.2382198372261737</v>
      </c>
      <c r="N73" s="41">
        <f t="shared" si="31"/>
        <v>8.238557738466362</v>
      </c>
      <c r="O73" s="30">
        <f t="shared" si="32"/>
        <v>-6.9761194253701335E-3</v>
      </c>
      <c r="P73" s="30">
        <f t="shared" si="33"/>
        <v>0.14577888057462987</v>
      </c>
      <c r="Q73" s="30">
        <f t="shared" si="23"/>
        <v>-6.903919110257156E-10</v>
      </c>
      <c r="R73" s="30">
        <f t="shared" si="24"/>
        <v>-8.7781959340837573E-19</v>
      </c>
      <c r="S73" s="30">
        <f t="shared" si="34"/>
        <v>5.7780349275235937E-9</v>
      </c>
      <c r="T73" s="30">
        <f t="shared" si="35"/>
        <v>-6.8666068107672987E-3</v>
      </c>
      <c r="U73" s="30">
        <f t="shared" si="36"/>
        <v>0.14588839318923269</v>
      </c>
      <c r="V73" s="30">
        <f t="shared" si="25"/>
        <v>-6.9025083144904884E-10</v>
      </c>
      <c r="W73" s="30">
        <f t="shared" si="26"/>
        <v>-8.7781959340837573E-19</v>
      </c>
      <c r="X73" s="30">
        <f t="shared" si="37"/>
        <v>5.7735410969195581E-9</v>
      </c>
    </row>
    <row r="74" spans="1:24" x14ac:dyDescent="0.3">
      <c r="A74">
        <v>338</v>
      </c>
      <c r="B74">
        <v>9.0999999999999998E-2</v>
      </c>
      <c r="C74">
        <v>8.26</v>
      </c>
      <c r="D74" s="39"/>
      <c r="E74" s="41">
        <f t="shared" si="21"/>
        <v>2.13558</v>
      </c>
      <c r="F74">
        <v>0.33100000000000002</v>
      </c>
      <c r="G74">
        <v>7.29</v>
      </c>
      <c r="H74" s="40">
        <f t="shared" si="27"/>
        <v>0.15254142857142858</v>
      </c>
      <c r="I74" s="54">
        <f t="shared" si="28"/>
        <v>9.0999999999999998E-2</v>
      </c>
      <c r="J74" s="54">
        <f t="shared" si="28"/>
        <v>8.26</v>
      </c>
      <c r="K74" s="55">
        <f t="shared" si="29"/>
        <v>8.2787895313886697</v>
      </c>
      <c r="L74" s="55">
        <f t="shared" si="22"/>
        <v>8.270576580406102</v>
      </c>
      <c r="M74" s="55">
        <f t="shared" si="30"/>
        <v>8.2492906162309474</v>
      </c>
      <c r="N74" s="41">
        <f t="shared" si="31"/>
        <v>8.2496262419612165</v>
      </c>
      <c r="O74" s="30">
        <f t="shared" si="32"/>
        <v>-7.0331698468651142E-3</v>
      </c>
      <c r="P74" s="30">
        <f t="shared" si="33"/>
        <v>0.14550825872456347</v>
      </c>
      <c r="Q74" s="30">
        <f t="shared" si="23"/>
        <v>-6.6871844040871255E-10</v>
      </c>
      <c r="R74" s="30">
        <f t="shared" si="24"/>
        <v>-8.4980407446981045E-19</v>
      </c>
      <c r="S74" s="30">
        <f t="shared" si="34"/>
        <v>5.6326061337079839E-9</v>
      </c>
      <c r="T74" s="30">
        <f t="shared" si="35"/>
        <v>-6.924765264107546E-3</v>
      </c>
      <c r="U74" s="30">
        <f t="shared" si="36"/>
        <v>0.14561666330732104</v>
      </c>
      <c r="V74" s="30">
        <f t="shared" si="25"/>
        <v>-6.6857878825357364E-10</v>
      </c>
      <c r="W74" s="30">
        <f t="shared" si="26"/>
        <v>-8.4980407446981045E-19</v>
      </c>
      <c r="X74" s="30">
        <f t="shared" si="37"/>
        <v>5.6282548989157889E-9</v>
      </c>
    </row>
    <row r="75" spans="1:24" x14ac:dyDescent="0.3">
      <c r="A75">
        <v>339</v>
      </c>
      <c r="B75">
        <v>9.0999999999999998E-2</v>
      </c>
      <c r="C75">
        <v>8.25</v>
      </c>
      <c r="D75" s="39"/>
      <c r="E75" s="41">
        <f t="shared" si="21"/>
        <v>2.13259</v>
      </c>
      <c r="F75">
        <v>0.34</v>
      </c>
      <c r="G75">
        <v>7.29</v>
      </c>
      <c r="H75" s="40">
        <f t="shared" si="27"/>
        <v>0.15232785714285715</v>
      </c>
      <c r="I75" s="54">
        <f t="shared" si="28"/>
        <v>9.0999999999999998E-2</v>
      </c>
      <c r="J75" s="54">
        <f t="shared" si="28"/>
        <v>8.25</v>
      </c>
      <c r="K75" s="55">
        <f t="shared" si="29"/>
        <v>8.2787895313886697</v>
      </c>
      <c r="L75" s="55">
        <f t="shared" si="22"/>
        <v>8.2700667926731999</v>
      </c>
      <c r="M75" s="55">
        <f t="shared" si="30"/>
        <v>8.2487597286010299</v>
      </c>
      <c r="N75" s="41">
        <f t="shared" si="31"/>
        <v>8.2490964875475097</v>
      </c>
      <c r="O75" s="30">
        <f t="shared" si="32"/>
        <v>-7.0306253318788061E-3</v>
      </c>
      <c r="P75" s="30">
        <f t="shared" si="33"/>
        <v>0.14529723181097834</v>
      </c>
      <c r="Q75" s="30">
        <f t="shared" si="23"/>
        <v>-6.6871516243842214E-10</v>
      </c>
      <c r="R75" s="30">
        <f t="shared" si="24"/>
        <v>-8.4980407446981045E-19</v>
      </c>
      <c r="S75" s="30">
        <f t="shared" si="34"/>
        <v>5.6394957200848884E-9</v>
      </c>
      <c r="T75" s="30">
        <f t="shared" si="35"/>
        <v>-6.9220044052310005E-3</v>
      </c>
      <c r="U75" s="30">
        <f t="shared" si="36"/>
        <v>0.14540585273762616</v>
      </c>
      <c r="V75" s="30">
        <f t="shared" si="25"/>
        <v>-6.6857523157836362E-10</v>
      </c>
      <c r="W75" s="30">
        <f t="shared" si="26"/>
        <v>-8.4980407446981045E-19</v>
      </c>
      <c r="X75" s="30">
        <f t="shared" si="37"/>
        <v>5.6351244591300809E-9</v>
      </c>
    </row>
    <row r="76" spans="1:24" x14ac:dyDescent="0.3">
      <c r="A76">
        <v>340</v>
      </c>
      <c r="B76">
        <v>9.5000000000000001E-2</v>
      </c>
      <c r="C76">
        <v>8.26</v>
      </c>
      <c r="D76" s="39"/>
      <c r="E76" s="41">
        <f t="shared" si="21"/>
        <v>2.1295999999999999</v>
      </c>
      <c r="F76">
        <v>0.32300000000000001</v>
      </c>
      <c r="G76">
        <v>7.29</v>
      </c>
      <c r="H76" s="40">
        <f t="shared" si="27"/>
        <v>0.1521142857142857</v>
      </c>
      <c r="I76" s="54">
        <f t="shared" si="28"/>
        <v>9.5000000000000001E-2</v>
      </c>
      <c r="J76" s="54">
        <f t="shared" si="28"/>
        <v>8.26</v>
      </c>
      <c r="K76" s="55">
        <f t="shared" si="29"/>
        <v>8.2631404881967114</v>
      </c>
      <c r="L76" s="55">
        <f t="shared" si="22"/>
        <v>8.2538636836194943</v>
      </c>
      <c r="M76" s="55">
        <f t="shared" si="30"/>
        <v>8.2328285399731893</v>
      </c>
      <c r="N76" s="41">
        <f t="shared" si="31"/>
        <v>8.2331709726498818</v>
      </c>
      <c r="O76" s="30">
        <f t="shared" si="32"/>
        <v>-6.9484311336682628E-3</v>
      </c>
      <c r="P76" s="30">
        <f t="shared" si="33"/>
        <v>0.14516585458061743</v>
      </c>
      <c r="Q76" s="30">
        <f t="shared" si="23"/>
        <v>-6.9760523019531614E-10</v>
      </c>
      <c r="R76" s="30">
        <f t="shared" si="24"/>
        <v>-8.871580997212308E-19</v>
      </c>
      <c r="S76" s="30">
        <f t="shared" si="34"/>
        <v>5.8502100561201756E-9</v>
      </c>
      <c r="T76" s="30">
        <f t="shared" si="35"/>
        <v>-6.837835811970225E-3</v>
      </c>
      <c r="U76" s="30">
        <f t="shared" si="36"/>
        <v>0.14527644990231547</v>
      </c>
      <c r="V76" s="30">
        <f t="shared" si="25"/>
        <v>-6.9746275582171921E-10</v>
      </c>
      <c r="W76" s="30">
        <f t="shared" si="26"/>
        <v>-8.871580997212308E-19</v>
      </c>
      <c r="X76" s="30">
        <f t="shared" si="37"/>
        <v>5.8455990983550466E-9</v>
      </c>
    </row>
    <row r="77" spans="1:24" x14ac:dyDescent="0.3">
      <c r="A77" s="39"/>
      <c r="D77" s="39"/>
      <c r="E77" s="39"/>
      <c r="H77" s="29"/>
      <c r="L77" s="41"/>
      <c r="M77" s="41"/>
      <c r="N77" s="41"/>
      <c r="O77" s="30"/>
      <c r="P77" s="30"/>
      <c r="Q77" s="30"/>
      <c r="R77" s="30"/>
      <c r="S77" s="30"/>
      <c r="T77" s="30"/>
      <c r="U77" s="30"/>
      <c r="V77" s="30"/>
      <c r="W77" s="30"/>
      <c r="X77" s="30"/>
    </row>
    <row r="78" spans="1:24" x14ac:dyDescent="0.3">
      <c r="A78" s="39"/>
      <c r="D78" s="39"/>
      <c r="E78" s="39"/>
      <c r="H78" s="29"/>
      <c r="L78" s="41"/>
      <c r="M78" s="41"/>
      <c r="N78" s="41"/>
      <c r="O78" s="30"/>
      <c r="P78" s="30"/>
      <c r="Q78" s="30"/>
      <c r="R78" s="30"/>
      <c r="S78" s="30"/>
      <c r="T78" s="30"/>
      <c r="U78" s="30"/>
      <c r="V78" s="30"/>
      <c r="W78" s="30"/>
      <c r="X78" s="30"/>
    </row>
    <row r="79" spans="1:24" x14ac:dyDescent="0.3">
      <c r="A79" s="39"/>
      <c r="D79" s="39"/>
      <c r="E79" s="39"/>
      <c r="H79" s="29"/>
      <c r="L79" s="41"/>
      <c r="M79" s="41"/>
      <c r="N79" s="41"/>
      <c r="O79" s="30"/>
      <c r="P79" s="30"/>
      <c r="Q79" s="30"/>
      <c r="R79" s="30"/>
      <c r="S79" s="30"/>
      <c r="T79" s="30"/>
      <c r="U79" s="30"/>
      <c r="V79" s="30"/>
      <c r="W79" s="30"/>
      <c r="X79" s="30"/>
    </row>
    <row r="80" spans="1:24" x14ac:dyDescent="0.3">
      <c r="A80" s="39"/>
      <c r="D80" s="39"/>
      <c r="E80" s="39"/>
      <c r="H80" s="29"/>
      <c r="L80" s="41"/>
      <c r="M80" s="41"/>
      <c r="N80" s="41"/>
      <c r="O80" s="30"/>
      <c r="P80" s="30"/>
      <c r="Q80" s="30"/>
      <c r="R80" s="30"/>
      <c r="S80" s="30"/>
      <c r="T80" s="30"/>
      <c r="U80" s="30"/>
      <c r="V80" s="30"/>
      <c r="W80" s="30"/>
      <c r="X80" s="30"/>
    </row>
    <row r="81" spans="1:24" x14ac:dyDescent="0.3">
      <c r="A81" s="39"/>
      <c r="D81" s="39"/>
      <c r="E81" s="39"/>
      <c r="H81" s="29"/>
      <c r="L81" s="41"/>
      <c r="M81" s="41"/>
      <c r="N81" s="41"/>
      <c r="O81" s="30"/>
      <c r="P81" s="30"/>
      <c r="Q81" s="30"/>
      <c r="R81" s="30"/>
      <c r="S81" s="30"/>
      <c r="T81" s="30"/>
      <c r="U81" s="30"/>
      <c r="V81" s="30"/>
      <c r="W81" s="30"/>
      <c r="X81" s="30"/>
    </row>
    <row r="82" spans="1:24" x14ac:dyDescent="0.3">
      <c r="A82" s="39"/>
      <c r="D82" s="39"/>
      <c r="E82" s="39"/>
      <c r="H82" s="29"/>
      <c r="L82" s="41"/>
      <c r="M82" s="41"/>
      <c r="N82" s="41"/>
      <c r="O82" s="30"/>
      <c r="P82" s="30"/>
      <c r="Q82" s="30"/>
      <c r="R82" s="30"/>
      <c r="S82" s="30"/>
      <c r="T82" s="30"/>
      <c r="U82" s="30"/>
      <c r="V82" s="30"/>
      <c r="W82" s="30"/>
      <c r="X82" s="30"/>
    </row>
    <row r="83" spans="1:24" x14ac:dyDescent="0.3">
      <c r="A83" s="39"/>
      <c r="D83" s="39"/>
      <c r="E83" s="39"/>
      <c r="H83" s="29"/>
      <c r="L83" s="41"/>
      <c r="M83" s="41"/>
      <c r="N83" s="41"/>
      <c r="O83" s="30"/>
      <c r="P83" s="30"/>
      <c r="Q83" s="30"/>
      <c r="R83" s="30"/>
      <c r="S83" s="30"/>
      <c r="T83" s="30"/>
      <c r="U83" s="30"/>
      <c r="V83" s="30"/>
      <c r="W83" s="30"/>
      <c r="X83" s="30"/>
    </row>
    <row r="84" spans="1:24" x14ac:dyDescent="0.3">
      <c r="A84" s="39"/>
      <c r="D84" s="39"/>
      <c r="E84" s="39"/>
      <c r="H84" s="29"/>
      <c r="L84" s="41"/>
      <c r="M84" s="41"/>
      <c r="N84" s="41"/>
      <c r="O84" s="30"/>
      <c r="P84" s="30"/>
      <c r="Q84" s="30"/>
      <c r="R84" s="30"/>
      <c r="S84" s="30"/>
      <c r="T84" s="30"/>
      <c r="U84" s="30"/>
      <c r="V84" s="30"/>
      <c r="W84" s="30"/>
      <c r="X84" s="30"/>
    </row>
    <row r="85" spans="1:24" x14ac:dyDescent="0.3">
      <c r="A85" s="39"/>
      <c r="D85" s="39"/>
      <c r="E85" s="39"/>
      <c r="H85" s="29"/>
      <c r="L85" s="41"/>
      <c r="M85" s="41"/>
      <c r="N85" s="41"/>
      <c r="O85" s="30"/>
      <c r="P85" s="30"/>
      <c r="Q85" s="30"/>
      <c r="R85" s="30"/>
      <c r="S85" s="30"/>
      <c r="T85" s="30"/>
      <c r="U85" s="30"/>
      <c r="V85" s="30"/>
      <c r="W85" s="30"/>
      <c r="X85" s="30"/>
    </row>
    <row r="86" spans="1:24" x14ac:dyDescent="0.3">
      <c r="A86" s="39"/>
      <c r="D86" s="39"/>
      <c r="E86" s="39"/>
      <c r="H86" s="29"/>
      <c r="L86" s="41"/>
      <c r="M86" s="41"/>
      <c r="N86" s="41"/>
      <c r="O86" s="30"/>
      <c r="P86" s="30"/>
      <c r="Q86" s="30"/>
      <c r="R86" s="30"/>
      <c r="S86" s="30"/>
      <c r="T86" s="30"/>
      <c r="U86" s="30"/>
      <c r="V86" s="30"/>
      <c r="W86" s="30"/>
      <c r="X86" s="30"/>
    </row>
    <row r="87" spans="1:24" x14ac:dyDescent="0.3">
      <c r="A87" s="39"/>
      <c r="D87" s="39"/>
      <c r="E87" s="39"/>
      <c r="H87" s="29"/>
      <c r="L87" s="41"/>
      <c r="M87" s="41"/>
      <c r="N87" s="41"/>
      <c r="O87" s="30"/>
      <c r="P87" s="30"/>
      <c r="Q87" s="30"/>
      <c r="R87" s="30"/>
      <c r="S87" s="30"/>
      <c r="T87" s="30"/>
      <c r="U87" s="30"/>
      <c r="V87" s="30"/>
      <c r="W87" s="30"/>
      <c r="X87" s="30"/>
    </row>
    <row r="88" spans="1:24" x14ac:dyDescent="0.3">
      <c r="A88" s="39"/>
      <c r="D88" s="39"/>
      <c r="E88" s="39"/>
      <c r="H88" s="29"/>
      <c r="L88" s="41"/>
      <c r="M88" s="41"/>
      <c r="N88" s="41"/>
      <c r="O88" s="30"/>
      <c r="P88" s="30"/>
      <c r="Q88" s="30"/>
      <c r="R88" s="30"/>
      <c r="S88" s="30"/>
      <c r="T88" s="30"/>
      <c r="U88" s="30"/>
      <c r="V88" s="30"/>
      <c r="W88" s="30"/>
      <c r="X88" s="30"/>
    </row>
    <row r="89" spans="1:24" x14ac:dyDescent="0.3">
      <c r="A89" s="39"/>
      <c r="D89" s="39"/>
      <c r="E89" s="39"/>
      <c r="H89" s="29"/>
      <c r="L89" s="41"/>
      <c r="M89" s="41"/>
      <c r="N89" s="41"/>
      <c r="O89" s="30"/>
      <c r="P89" s="30"/>
      <c r="Q89" s="30"/>
      <c r="R89" s="30"/>
      <c r="S89" s="30"/>
      <c r="T89" s="30"/>
      <c r="U89" s="30"/>
      <c r="V89" s="30"/>
      <c r="W89" s="30"/>
      <c r="X89" s="30"/>
    </row>
    <row r="90" spans="1:24" x14ac:dyDescent="0.3">
      <c r="A90" s="39"/>
      <c r="D90" s="39"/>
      <c r="E90" s="39"/>
      <c r="H90" s="29"/>
      <c r="L90" s="41"/>
      <c r="M90" s="41"/>
      <c r="N90" s="41"/>
      <c r="O90" s="30"/>
      <c r="P90" s="30"/>
      <c r="Q90" s="30"/>
      <c r="R90" s="30"/>
      <c r="S90" s="30"/>
      <c r="T90" s="30"/>
      <c r="U90" s="30"/>
      <c r="V90" s="30"/>
      <c r="W90" s="30"/>
      <c r="X90" s="30"/>
    </row>
    <row r="91" spans="1:24" x14ac:dyDescent="0.3">
      <c r="A91" s="39"/>
      <c r="D91" s="39"/>
      <c r="E91" s="39"/>
      <c r="H91" s="29"/>
      <c r="L91" s="41"/>
      <c r="M91" s="41"/>
      <c r="N91" s="41"/>
      <c r="O91" s="30"/>
      <c r="P91" s="30"/>
      <c r="Q91" s="30"/>
      <c r="R91" s="30"/>
      <c r="S91" s="30"/>
      <c r="T91" s="30"/>
      <c r="U91" s="30"/>
      <c r="V91" s="30"/>
      <c r="W91" s="30"/>
      <c r="X91" s="30"/>
    </row>
    <row r="92" spans="1:24" x14ac:dyDescent="0.3">
      <c r="A92" s="39"/>
      <c r="D92" s="39"/>
      <c r="E92" s="39"/>
      <c r="H92" s="29"/>
      <c r="L92" s="41"/>
      <c r="M92" s="41"/>
      <c r="N92" s="41"/>
      <c r="O92" s="30"/>
      <c r="P92" s="30"/>
      <c r="Q92" s="30"/>
      <c r="R92" s="30"/>
      <c r="S92" s="30"/>
      <c r="T92" s="30"/>
      <c r="U92" s="30"/>
      <c r="V92" s="30"/>
      <c r="W92" s="30"/>
      <c r="X92" s="30"/>
    </row>
    <row r="93" spans="1:24" x14ac:dyDescent="0.3">
      <c r="A93" s="39"/>
      <c r="D93" s="39"/>
      <c r="E93" s="39"/>
      <c r="H93" s="29"/>
      <c r="L93" s="41"/>
      <c r="M93" s="41"/>
      <c r="N93" s="41"/>
      <c r="O93" s="30"/>
      <c r="P93" s="30"/>
      <c r="Q93" s="30"/>
      <c r="R93" s="30"/>
      <c r="S93" s="30"/>
      <c r="T93" s="30"/>
      <c r="U93" s="30"/>
      <c r="V93" s="30"/>
      <c r="W93" s="30"/>
      <c r="X93" s="30"/>
    </row>
    <row r="94" spans="1:24" x14ac:dyDescent="0.3">
      <c r="A94" s="39"/>
      <c r="D94" s="39"/>
      <c r="E94" s="39"/>
      <c r="H94" s="29"/>
      <c r="L94" s="41"/>
      <c r="M94" s="41"/>
      <c r="N94" s="41"/>
      <c r="O94" s="30"/>
      <c r="P94" s="30"/>
      <c r="Q94" s="30"/>
      <c r="R94" s="30"/>
      <c r="S94" s="30"/>
      <c r="T94" s="30"/>
      <c r="U94" s="30"/>
      <c r="V94" s="30"/>
      <c r="W94" s="30"/>
      <c r="X94" s="30"/>
    </row>
    <row r="95" spans="1:24" x14ac:dyDescent="0.3">
      <c r="A95" s="39"/>
      <c r="D95" s="39"/>
      <c r="E95" s="39"/>
      <c r="H95" s="29"/>
      <c r="L95" s="41"/>
      <c r="M95" s="41"/>
      <c r="N95" s="41"/>
      <c r="O95" s="30"/>
      <c r="P95" s="30"/>
      <c r="Q95" s="30"/>
      <c r="R95" s="30"/>
      <c r="S95" s="30"/>
      <c r="T95" s="30"/>
      <c r="U95" s="30"/>
      <c r="V95" s="30"/>
      <c r="W95" s="30"/>
      <c r="X95" s="30"/>
    </row>
    <row r="96" spans="1:24" x14ac:dyDescent="0.3">
      <c r="A96" s="39"/>
      <c r="D96" s="39"/>
      <c r="E96" s="39"/>
      <c r="H96" s="29"/>
      <c r="L96" s="41"/>
      <c r="M96" s="41"/>
      <c r="N96" s="41"/>
      <c r="O96" s="30"/>
      <c r="P96" s="30"/>
      <c r="Q96" s="30"/>
      <c r="R96" s="30"/>
      <c r="S96" s="30"/>
      <c r="T96" s="30"/>
      <c r="U96" s="30"/>
      <c r="V96" s="30"/>
      <c r="W96" s="30"/>
      <c r="X96" s="30"/>
    </row>
    <row r="97" spans="1:24" x14ac:dyDescent="0.3">
      <c r="A97" s="39"/>
      <c r="D97" s="39"/>
      <c r="E97" s="39"/>
      <c r="H97" s="29"/>
      <c r="L97" s="41"/>
      <c r="M97" s="41"/>
      <c r="N97" s="41"/>
      <c r="O97" s="30"/>
      <c r="P97" s="30"/>
      <c r="Q97" s="30"/>
      <c r="R97" s="30"/>
      <c r="S97" s="30"/>
      <c r="T97" s="30"/>
      <c r="U97" s="30"/>
      <c r="V97" s="30"/>
      <c r="W97" s="30"/>
      <c r="X97" s="30"/>
    </row>
    <row r="98" spans="1:24" x14ac:dyDescent="0.3">
      <c r="A98" s="39"/>
      <c r="D98" s="39"/>
      <c r="E98" s="39"/>
      <c r="H98" s="29"/>
      <c r="L98" s="41"/>
      <c r="M98" s="41"/>
      <c r="N98" s="41"/>
      <c r="O98" s="30"/>
      <c r="P98" s="30"/>
      <c r="Q98" s="30"/>
      <c r="R98" s="30"/>
      <c r="S98" s="30"/>
      <c r="T98" s="30"/>
      <c r="U98" s="30"/>
      <c r="V98" s="30"/>
      <c r="W98" s="30"/>
      <c r="X98" s="30"/>
    </row>
    <row r="99" spans="1:24" x14ac:dyDescent="0.3">
      <c r="A99" s="39"/>
      <c r="D99" s="39"/>
      <c r="E99" s="39"/>
      <c r="H99" s="29"/>
      <c r="L99" s="41"/>
      <c r="M99" s="41"/>
      <c r="N99" s="41"/>
      <c r="O99" s="30"/>
      <c r="P99" s="30"/>
      <c r="Q99" s="30"/>
      <c r="R99" s="30"/>
      <c r="S99" s="30"/>
      <c r="T99" s="30"/>
      <c r="U99" s="30"/>
      <c r="V99" s="30"/>
      <c r="W99" s="30"/>
      <c r="X99" s="30"/>
    </row>
    <row r="100" spans="1:24" x14ac:dyDescent="0.3">
      <c r="A100" s="39"/>
      <c r="D100" s="39"/>
      <c r="E100" s="39"/>
      <c r="H100" s="29"/>
      <c r="L100" s="41"/>
      <c r="M100" s="41"/>
      <c r="N100" s="41"/>
      <c r="O100" s="30"/>
      <c r="P100" s="30"/>
      <c r="Q100" s="30"/>
      <c r="R100" s="30"/>
      <c r="S100" s="30"/>
      <c r="T100" s="30"/>
      <c r="U100" s="30"/>
      <c r="V100" s="30"/>
      <c r="W100" s="30"/>
      <c r="X100" s="30"/>
    </row>
    <row r="101" spans="1:24" x14ac:dyDescent="0.3">
      <c r="A101" s="39"/>
      <c r="D101" s="39"/>
      <c r="E101" s="39"/>
      <c r="H101" s="29"/>
      <c r="L101" s="41"/>
      <c r="M101" s="41"/>
      <c r="N101" s="41"/>
      <c r="O101" s="30"/>
      <c r="P101" s="30"/>
      <c r="Q101" s="30"/>
      <c r="R101" s="30"/>
      <c r="S101" s="30"/>
      <c r="T101" s="30"/>
      <c r="U101" s="30"/>
      <c r="V101" s="30"/>
      <c r="W101" s="30"/>
      <c r="X101" s="30"/>
    </row>
    <row r="102" spans="1:24" x14ac:dyDescent="0.3">
      <c r="A102" s="39"/>
      <c r="D102" s="39"/>
      <c r="E102" s="39"/>
      <c r="H102" s="29"/>
      <c r="L102" s="41"/>
      <c r="M102" s="41"/>
      <c r="N102" s="41"/>
      <c r="O102" s="30"/>
      <c r="P102" s="30"/>
      <c r="Q102" s="30"/>
      <c r="R102" s="30"/>
      <c r="S102" s="30"/>
      <c r="T102" s="30"/>
      <c r="U102" s="30"/>
      <c r="V102" s="30"/>
      <c r="W102" s="30"/>
      <c r="X102" s="30"/>
    </row>
    <row r="103" spans="1:24" x14ac:dyDescent="0.3">
      <c r="A103" s="39"/>
      <c r="D103" s="39"/>
      <c r="E103" s="39"/>
      <c r="H103" s="29"/>
      <c r="L103" s="41"/>
      <c r="M103" s="41"/>
      <c r="N103" s="41"/>
      <c r="O103" s="30"/>
      <c r="P103" s="30"/>
      <c r="Q103" s="30"/>
      <c r="R103" s="30"/>
      <c r="S103" s="30"/>
      <c r="T103" s="30"/>
      <c r="U103" s="30"/>
      <c r="V103" s="30"/>
      <c r="W103" s="30"/>
      <c r="X103" s="30"/>
    </row>
    <row r="104" spans="1:24" x14ac:dyDescent="0.3">
      <c r="A104" s="39"/>
      <c r="D104" s="39"/>
      <c r="E104" s="39"/>
      <c r="H104" s="29"/>
      <c r="L104" s="41"/>
      <c r="M104" s="41"/>
      <c r="N104" s="41"/>
      <c r="O104" s="30"/>
      <c r="P104" s="30"/>
      <c r="Q104" s="30"/>
      <c r="R104" s="30"/>
      <c r="S104" s="30"/>
      <c r="T104" s="30"/>
      <c r="U104" s="30"/>
      <c r="V104" s="30"/>
      <c r="W104" s="30"/>
      <c r="X104" s="30"/>
    </row>
    <row r="105" spans="1:24" x14ac:dyDescent="0.3">
      <c r="A105" s="39"/>
      <c r="D105" s="39"/>
      <c r="E105" s="39"/>
      <c r="H105" s="29"/>
      <c r="L105" s="41"/>
      <c r="M105" s="41"/>
      <c r="N105" s="41"/>
      <c r="O105" s="30"/>
      <c r="P105" s="30"/>
      <c r="Q105" s="30"/>
      <c r="R105" s="30"/>
      <c r="S105" s="30"/>
      <c r="T105" s="30"/>
      <c r="U105" s="30"/>
      <c r="V105" s="30"/>
      <c r="W105" s="30"/>
      <c r="X105" s="30"/>
    </row>
    <row r="106" spans="1:24" x14ac:dyDescent="0.3">
      <c r="A106" s="39"/>
      <c r="D106" s="39"/>
      <c r="E106" s="39"/>
      <c r="H106" s="29"/>
      <c r="L106" s="41"/>
      <c r="M106" s="41"/>
      <c r="N106" s="41"/>
      <c r="O106" s="30"/>
      <c r="P106" s="30"/>
      <c r="Q106" s="30"/>
      <c r="R106" s="30"/>
      <c r="S106" s="30"/>
      <c r="T106" s="30"/>
      <c r="U106" s="30"/>
      <c r="V106" s="30"/>
      <c r="W106" s="30"/>
      <c r="X106" s="30"/>
    </row>
    <row r="107" spans="1:24" x14ac:dyDescent="0.3">
      <c r="A107" s="39"/>
      <c r="D107" s="39"/>
      <c r="E107" s="39"/>
      <c r="H107" s="29"/>
      <c r="L107" s="41"/>
      <c r="M107" s="41"/>
      <c r="N107" s="41"/>
      <c r="O107" s="30"/>
      <c r="P107" s="30"/>
      <c r="Q107" s="30"/>
      <c r="R107" s="30"/>
      <c r="S107" s="30"/>
      <c r="T107" s="30"/>
      <c r="U107" s="30"/>
      <c r="V107" s="30"/>
      <c r="W107" s="30"/>
      <c r="X107" s="30"/>
    </row>
    <row r="108" spans="1:24" x14ac:dyDescent="0.3">
      <c r="A108" s="39"/>
      <c r="D108" s="39"/>
      <c r="E108" s="39"/>
      <c r="H108" s="29"/>
      <c r="L108" s="41"/>
      <c r="M108" s="41"/>
      <c r="N108" s="41"/>
      <c r="O108" s="30"/>
      <c r="P108" s="30"/>
      <c r="Q108" s="30"/>
      <c r="R108" s="30"/>
      <c r="S108" s="30"/>
      <c r="T108" s="30"/>
      <c r="U108" s="30"/>
      <c r="V108" s="30"/>
      <c r="W108" s="30"/>
      <c r="X108" s="30"/>
    </row>
    <row r="109" spans="1:24" x14ac:dyDescent="0.3">
      <c r="A109" s="39"/>
      <c r="D109" s="39"/>
      <c r="E109" s="39"/>
      <c r="H109" s="29"/>
      <c r="L109" s="41"/>
      <c r="M109" s="41"/>
      <c r="N109" s="41"/>
      <c r="O109" s="30"/>
      <c r="P109" s="30"/>
      <c r="Q109" s="30"/>
      <c r="R109" s="30"/>
      <c r="S109" s="30"/>
      <c r="T109" s="30"/>
      <c r="U109" s="30"/>
      <c r="V109" s="30"/>
      <c r="W109" s="30"/>
      <c r="X109" s="30"/>
    </row>
    <row r="110" spans="1:24" x14ac:dyDescent="0.3">
      <c r="A110" s="39"/>
      <c r="D110" s="39"/>
      <c r="E110" s="39"/>
      <c r="H110" s="29"/>
      <c r="L110" s="41"/>
      <c r="M110" s="41"/>
      <c r="N110" s="41"/>
      <c r="O110" s="30"/>
      <c r="P110" s="30"/>
      <c r="Q110" s="30"/>
      <c r="R110" s="30"/>
      <c r="S110" s="30"/>
      <c r="T110" s="30"/>
      <c r="U110" s="30"/>
      <c r="V110" s="30"/>
      <c r="W110" s="30"/>
      <c r="X110" s="30"/>
    </row>
    <row r="111" spans="1:24" x14ac:dyDescent="0.3">
      <c r="A111" s="39"/>
      <c r="D111" s="39"/>
      <c r="E111" s="39"/>
      <c r="H111" s="29"/>
      <c r="L111" s="41"/>
      <c r="M111" s="41"/>
      <c r="N111" s="41"/>
      <c r="O111" s="30"/>
      <c r="P111" s="30"/>
      <c r="Q111" s="30"/>
      <c r="R111" s="30"/>
      <c r="S111" s="30"/>
      <c r="T111" s="30"/>
      <c r="U111" s="30"/>
      <c r="V111" s="30"/>
      <c r="W111" s="30"/>
      <c r="X111" s="30"/>
    </row>
    <row r="112" spans="1:24" x14ac:dyDescent="0.3">
      <c r="A112" s="39"/>
      <c r="D112" s="39"/>
      <c r="E112" s="39"/>
      <c r="H112" s="29"/>
      <c r="L112" s="41"/>
      <c r="M112" s="41"/>
      <c r="N112" s="41"/>
      <c r="O112" s="30"/>
      <c r="P112" s="30"/>
      <c r="Q112" s="30"/>
      <c r="R112" s="30"/>
      <c r="S112" s="30"/>
      <c r="T112" s="30"/>
      <c r="U112" s="30"/>
      <c r="V112" s="30"/>
      <c r="W112" s="30"/>
      <c r="X112" s="30"/>
    </row>
    <row r="113" spans="1:24" x14ac:dyDescent="0.3">
      <c r="A113" s="39"/>
      <c r="D113" s="39"/>
      <c r="E113" s="39"/>
      <c r="H113" s="29"/>
      <c r="L113" s="41"/>
      <c r="M113" s="41"/>
      <c r="N113" s="41"/>
      <c r="O113" s="30"/>
      <c r="P113" s="30"/>
      <c r="Q113" s="30"/>
      <c r="R113" s="30"/>
      <c r="S113" s="30"/>
      <c r="T113" s="30"/>
      <c r="U113" s="30"/>
      <c r="V113" s="30"/>
      <c r="W113" s="30"/>
      <c r="X113" s="30"/>
    </row>
    <row r="114" spans="1:24" x14ac:dyDescent="0.3">
      <c r="A114" s="39"/>
      <c r="D114" s="39"/>
      <c r="E114" s="39"/>
      <c r="H114" s="29"/>
      <c r="L114" s="41"/>
      <c r="M114" s="41"/>
      <c r="N114" s="41"/>
      <c r="O114" s="30"/>
      <c r="P114" s="30"/>
      <c r="Q114" s="30"/>
      <c r="R114" s="30"/>
      <c r="S114" s="30"/>
      <c r="T114" s="30"/>
      <c r="U114" s="30"/>
      <c r="V114" s="30"/>
      <c r="W114" s="30"/>
      <c r="X114" s="30"/>
    </row>
    <row r="115" spans="1:24" x14ac:dyDescent="0.3">
      <c r="A115" s="39"/>
      <c r="D115" s="39"/>
      <c r="E115" s="39"/>
      <c r="H115" s="29"/>
      <c r="L115" s="41"/>
      <c r="M115" s="41"/>
      <c r="N115" s="41"/>
      <c r="O115" s="30"/>
      <c r="P115" s="30"/>
      <c r="Q115" s="30"/>
      <c r="R115" s="30"/>
      <c r="S115" s="30"/>
      <c r="T115" s="30"/>
      <c r="U115" s="30"/>
      <c r="V115" s="30"/>
      <c r="W115" s="30"/>
      <c r="X115" s="30"/>
    </row>
    <row r="116" spans="1:24" x14ac:dyDescent="0.3">
      <c r="A116" s="39"/>
      <c r="D116" s="39"/>
      <c r="E116" s="39"/>
      <c r="H116" s="29"/>
      <c r="L116" s="41"/>
      <c r="M116" s="41"/>
      <c r="N116" s="41"/>
      <c r="O116" s="30"/>
      <c r="P116" s="30"/>
      <c r="Q116" s="30"/>
      <c r="R116" s="30"/>
      <c r="S116" s="30"/>
      <c r="T116" s="30"/>
      <c r="U116" s="30"/>
      <c r="V116" s="30"/>
      <c r="W116" s="30"/>
      <c r="X116" s="30"/>
    </row>
    <row r="117" spans="1:24" x14ac:dyDescent="0.3">
      <c r="A117" s="39"/>
      <c r="D117" s="39"/>
      <c r="E117" s="39"/>
      <c r="H117" s="29"/>
      <c r="L117" s="41"/>
      <c r="M117" s="41"/>
      <c r="N117" s="41"/>
      <c r="O117" s="30"/>
      <c r="P117" s="30"/>
      <c r="Q117" s="30"/>
      <c r="R117" s="30"/>
      <c r="S117" s="30"/>
      <c r="T117" s="30"/>
      <c r="U117" s="30"/>
      <c r="V117" s="30"/>
      <c r="W117" s="30"/>
      <c r="X117" s="30"/>
    </row>
    <row r="118" spans="1:24" x14ac:dyDescent="0.3">
      <c r="A118" s="39"/>
      <c r="D118" s="39"/>
      <c r="E118" s="39"/>
      <c r="H118" s="29"/>
      <c r="L118" s="41"/>
      <c r="M118" s="41"/>
      <c r="N118" s="41"/>
      <c r="O118" s="30"/>
      <c r="P118" s="30"/>
      <c r="Q118" s="30"/>
      <c r="R118" s="30"/>
      <c r="S118" s="30"/>
      <c r="T118" s="30"/>
      <c r="U118" s="30"/>
      <c r="V118" s="30"/>
      <c r="W118" s="30"/>
      <c r="X118" s="30"/>
    </row>
    <row r="119" spans="1:24" x14ac:dyDescent="0.3">
      <c r="A119" s="39"/>
      <c r="D119" s="39"/>
      <c r="E119" s="39"/>
      <c r="H119" s="29"/>
      <c r="L119" s="41"/>
      <c r="M119" s="41"/>
      <c r="N119" s="41"/>
      <c r="O119" s="30"/>
      <c r="P119" s="30"/>
      <c r="Q119" s="30"/>
      <c r="R119" s="30"/>
      <c r="S119" s="30"/>
      <c r="T119" s="30"/>
      <c r="U119" s="30"/>
      <c r="V119" s="30"/>
      <c r="W119" s="30"/>
      <c r="X119" s="30"/>
    </row>
    <row r="120" spans="1:24" x14ac:dyDescent="0.3">
      <c r="A120" s="39"/>
      <c r="D120" s="39"/>
      <c r="E120" s="39"/>
      <c r="H120" s="29"/>
      <c r="L120" s="41"/>
      <c r="M120" s="41"/>
      <c r="N120" s="41"/>
      <c r="O120" s="30"/>
      <c r="P120" s="30"/>
      <c r="Q120" s="30"/>
      <c r="R120" s="30"/>
      <c r="S120" s="30"/>
      <c r="T120" s="30"/>
      <c r="U120" s="30"/>
      <c r="V120" s="30"/>
      <c r="W120" s="30"/>
      <c r="X120" s="30"/>
    </row>
    <row r="121" spans="1:24" x14ac:dyDescent="0.3">
      <c r="A121" s="39"/>
      <c r="D121" s="39"/>
      <c r="E121" s="39"/>
      <c r="H121" s="29"/>
      <c r="L121" s="41"/>
      <c r="M121" s="41"/>
      <c r="N121" s="41"/>
      <c r="O121" s="30"/>
      <c r="P121" s="30"/>
      <c r="Q121" s="30"/>
      <c r="R121" s="30"/>
      <c r="S121" s="30"/>
      <c r="T121" s="30"/>
      <c r="U121" s="30"/>
      <c r="V121" s="30"/>
      <c r="W121" s="30"/>
      <c r="X121" s="30"/>
    </row>
    <row r="122" spans="1:24" x14ac:dyDescent="0.3">
      <c r="A122" s="39"/>
      <c r="D122" s="39"/>
      <c r="E122" s="39"/>
      <c r="H122" s="29"/>
      <c r="L122" s="41"/>
      <c r="M122" s="41"/>
      <c r="N122" s="41"/>
      <c r="O122" s="30"/>
      <c r="P122" s="30"/>
      <c r="Q122" s="30"/>
      <c r="R122" s="30"/>
      <c r="S122" s="30"/>
      <c r="T122" s="30"/>
      <c r="U122" s="30"/>
      <c r="V122" s="30"/>
      <c r="W122" s="30"/>
      <c r="X122" s="30"/>
    </row>
    <row r="123" spans="1:24" x14ac:dyDescent="0.3">
      <c r="A123" s="39"/>
      <c r="D123" s="39"/>
      <c r="E123" s="39"/>
      <c r="H123" s="29"/>
      <c r="L123" s="41"/>
      <c r="M123" s="41"/>
      <c r="N123" s="41"/>
      <c r="O123" s="30"/>
      <c r="P123" s="30"/>
      <c r="Q123" s="30"/>
      <c r="R123" s="30"/>
      <c r="S123" s="30"/>
      <c r="T123" s="30"/>
      <c r="U123" s="30"/>
      <c r="V123" s="30"/>
      <c r="W123" s="30"/>
      <c r="X123" s="30"/>
    </row>
    <row r="124" spans="1:24" x14ac:dyDescent="0.3">
      <c r="A124" s="39"/>
      <c r="D124" s="39"/>
      <c r="E124" s="39"/>
      <c r="H124" s="29"/>
      <c r="L124" s="41"/>
      <c r="M124" s="41"/>
      <c r="N124" s="41"/>
      <c r="O124" s="30"/>
      <c r="P124" s="30"/>
      <c r="Q124" s="30"/>
      <c r="R124" s="30"/>
      <c r="S124" s="30"/>
      <c r="T124" s="30"/>
      <c r="U124" s="30"/>
      <c r="V124" s="30"/>
      <c r="W124" s="30"/>
      <c r="X124" s="30"/>
    </row>
    <row r="125" spans="1:24" x14ac:dyDescent="0.3">
      <c r="A125" s="39"/>
      <c r="D125" s="39"/>
      <c r="E125" s="39"/>
      <c r="H125" s="29"/>
      <c r="L125" s="41"/>
      <c r="M125" s="41"/>
      <c r="N125" s="41"/>
      <c r="O125" s="30"/>
      <c r="P125" s="30"/>
      <c r="Q125" s="30"/>
      <c r="R125" s="30"/>
      <c r="S125" s="30"/>
      <c r="T125" s="30"/>
      <c r="U125" s="30"/>
      <c r="V125" s="30"/>
      <c r="W125" s="30"/>
      <c r="X125" s="30"/>
    </row>
    <row r="126" spans="1:24" x14ac:dyDescent="0.3">
      <c r="A126" s="39"/>
      <c r="D126" s="39"/>
      <c r="E126" s="39"/>
      <c r="H126" s="29"/>
      <c r="L126" s="41"/>
      <c r="M126" s="41"/>
      <c r="N126" s="41"/>
      <c r="O126" s="30"/>
      <c r="P126" s="30"/>
      <c r="Q126" s="30"/>
      <c r="R126" s="30"/>
      <c r="S126" s="30"/>
      <c r="T126" s="30"/>
      <c r="U126" s="30"/>
      <c r="V126" s="30"/>
      <c r="W126" s="30"/>
      <c r="X126" s="30"/>
    </row>
    <row r="127" spans="1:24" x14ac:dyDescent="0.3">
      <c r="A127" s="39"/>
      <c r="D127" s="39"/>
      <c r="E127" s="39"/>
      <c r="H127" s="29"/>
      <c r="L127" s="41"/>
      <c r="M127" s="41"/>
      <c r="N127" s="41"/>
      <c r="O127" s="30"/>
      <c r="P127" s="30"/>
      <c r="Q127" s="30"/>
      <c r="R127" s="30"/>
      <c r="S127" s="30"/>
      <c r="T127" s="30"/>
      <c r="U127" s="30"/>
      <c r="V127" s="30"/>
      <c r="W127" s="30"/>
      <c r="X127" s="30"/>
    </row>
    <row r="128" spans="1:24" x14ac:dyDescent="0.3">
      <c r="A128" s="39"/>
      <c r="D128" s="39"/>
      <c r="E128" s="39"/>
      <c r="H128" s="29"/>
      <c r="L128" s="41"/>
      <c r="M128" s="41"/>
      <c r="N128" s="41"/>
      <c r="O128" s="30"/>
      <c r="P128" s="30"/>
      <c r="Q128" s="30"/>
      <c r="R128" s="30"/>
      <c r="S128" s="30"/>
      <c r="T128" s="30"/>
      <c r="U128" s="30"/>
      <c r="V128" s="30"/>
      <c r="W128" s="30"/>
      <c r="X128" s="30"/>
    </row>
    <row r="129" spans="1:24" x14ac:dyDescent="0.3">
      <c r="A129" s="39"/>
      <c r="D129" s="39"/>
      <c r="E129" s="39"/>
      <c r="H129" s="29"/>
      <c r="L129" s="41"/>
      <c r="M129" s="41"/>
      <c r="N129" s="41"/>
      <c r="O129" s="30"/>
      <c r="P129" s="30"/>
      <c r="Q129" s="30"/>
      <c r="R129" s="30"/>
      <c r="S129" s="30"/>
      <c r="T129" s="30"/>
      <c r="U129" s="30"/>
      <c r="V129" s="30"/>
      <c r="W129" s="30"/>
      <c r="X129" s="30"/>
    </row>
    <row r="130" spans="1:24" x14ac:dyDescent="0.3">
      <c r="A130" s="39"/>
      <c r="D130" s="39"/>
      <c r="E130" s="39"/>
      <c r="H130" s="29"/>
      <c r="L130" s="41"/>
      <c r="M130" s="41"/>
      <c r="N130" s="41"/>
      <c r="O130" s="30"/>
      <c r="P130" s="30"/>
      <c r="Q130" s="30"/>
      <c r="R130" s="30"/>
      <c r="S130" s="30"/>
      <c r="T130" s="30"/>
      <c r="U130" s="30"/>
      <c r="V130" s="30"/>
      <c r="W130" s="30"/>
      <c r="X130" s="30"/>
    </row>
    <row r="131" spans="1:24" x14ac:dyDescent="0.3">
      <c r="A131" s="39"/>
      <c r="D131" s="39"/>
      <c r="E131" s="39"/>
      <c r="H131" s="29"/>
      <c r="L131" s="41"/>
      <c r="M131" s="41"/>
      <c r="N131" s="41"/>
      <c r="O131" s="30"/>
      <c r="P131" s="30"/>
      <c r="Q131" s="30"/>
      <c r="R131" s="30"/>
      <c r="S131" s="30"/>
      <c r="T131" s="30"/>
      <c r="U131" s="30"/>
      <c r="V131" s="30"/>
      <c r="W131" s="30"/>
      <c r="X131" s="30"/>
    </row>
    <row r="132" spans="1:24" x14ac:dyDescent="0.3">
      <c r="A132" s="39"/>
      <c r="D132" s="39"/>
      <c r="E132" s="39"/>
      <c r="H132" s="29"/>
      <c r="L132" s="41"/>
      <c r="M132" s="41"/>
      <c r="N132" s="41"/>
      <c r="O132" s="30"/>
      <c r="P132" s="30"/>
      <c r="Q132" s="30"/>
      <c r="R132" s="30"/>
      <c r="S132" s="30"/>
      <c r="T132" s="30"/>
      <c r="U132" s="30"/>
      <c r="V132" s="30"/>
      <c r="W132" s="30"/>
      <c r="X132" s="30"/>
    </row>
    <row r="133" spans="1:24" x14ac:dyDescent="0.3">
      <c r="A133" s="39"/>
      <c r="D133" s="39"/>
      <c r="E133" s="39"/>
      <c r="H133" s="29"/>
      <c r="L133" s="41"/>
      <c r="M133" s="41"/>
      <c r="N133" s="41"/>
      <c r="O133" s="30"/>
      <c r="P133" s="30"/>
      <c r="Q133" s="30"/>
      <c r="R133" s="30"/>
      <c r="S133" s="30"/>
      <c r="T133" s="30"/>
      <c r="U133" s="30"/>
      <c r="V133" s="30"/>
      <c r="W133" s="30"/>
      <c r="X133" s="30"/>
    </row>
    <row r="134" spans="1:24" x14ac:dyDescent="0.3">
      <c r="A134" s="39"/>
      <c r="D134" s="39"/>
      <c r="E134" s="39"/>
      <c r="H134" s="29"/>
      <c r="L134" s="41"/>
      <c r="M134" s="41"/>
      <c r="N134" s="41"/>
      <c r="O134" s="30"/>
      <c r="P134" s="30"/>
      <c r="Q134" s="30"/>
      <c r="R134" s="30"/>
      <c r="S134" s="30"/>
      <c r="T134" s="30"/>
      <c r="U134" s="30"/>
      <c r="V134" s="30"/>
      <c r="W134" s="30"/>
      <c r="X134" s="30"/>
    </row>
    <row r="135" spans="1:24" x14ac:dyDescent="0.3">
      <c r="A135" s="39"/>
      <c r="D135" s="39"/>
      <c r="E135" s="39"/>
      <c r="H135" s="29"/>
      <c r="L135" s="41"/>
      <c r="M135" s="41"/>
      <c r="N135" s="41"/>
      <c r="O135" s="30"/>
      <c r="P135" s="30"/>
      <c r="Q135" s="30"/>
      <c r="R135" s="30"/>
      <c r="S135" s="30"/>
      <c r="T135" s="30"/>
      <c r="U135" s="30"/>
      <c r="V135" s="30"/>
      <c r="W135" s="30"/>
      <c r="X135" s="30"/>
    </row>
    <row r="136" spans="1:24" x14ac:dyDescent="0.3">
      <c r="A136" s="39"/>
      <c r="D136" s="39"/>
      <c r="E136" s="39"/>
      <c r="H136" s="29"/>
      <c r="L136" s="41"/>
      <c r="M136" s="41"/>
      <c r="N136" s="41"/>
      <c r="O136" s="30"/>
      <c r="P136" s="30"/>
      <c r="Q136" s="30"/>
      <c r="R136" s="30"/>
      <c r="S136" s="30"/>
      <c r="T136" s="30"/>
      <c r="U136" s="30"/>
      <c r="V136" s="30"/>
      <c r="W136" s="30"/>
      <c r="X136" s="30"/>
    </row>
    <row r="137" spans="1:24" x14ac:dyDescent="0.3">
      <c r="A137" s="39"/>
      <c r="D137" s="39"/>
      <c r="E137" s="39"/>
      <c r="H137" s="29"/>
      <c r="L137" s="41"/>
      <c r="M137" s="41"/>
      <c r="N137" s="41"/>
      <c r="O137" s="30"/>
      <c r="P137" s="30"/>
      <c r="Q137" s="30"/>
      <c r="R137" s="30"/>
      <c r="S137" s="30"/>
      <c r="T137" s="30"/>
      <c r="U137" s="30"/>
      <c r="V137" s="30"/>
      <c r="W137" s="30"/>
      <c r="X137" s="30"/>
    </row>
    <row r="138" spans="1:24" x14ac:dyDescent="0.3">
      <c r="A138" s="39"/>
      <c r="D138" s="39"/>
      <c r="E138" s="39"/>
      <c r="H138" s="29"/>
      <c r="L138" s="41"/>
      <c r="M138" s="41"/>
      <c r="N138" s="41"/>
      <c r="O138" s="30"/>
      <c r="P138" s="30"/>
      <c r="Q138" s="30"/>
      <c r="R138" s="30"/>
      <c r="S138" s="30"/>
      <c r="T138" s="30"/>
      <c r="U138" s="30"/>
      <c r="V138" s="30"/>
      <c r="W138" s="30"/>
      <c r="X138" s="30"/>
    </row>
    <row r="139" spans="1:24" x14ac:dyDescent="0.3">
      <c r="A139" s="39"/>
      <c r="D139" s="39"/>
      <c r="E139" s="39"/>
      <c r="H139" s="29"/>
      <c r="L139" s="41"/>
      <c r="M139" s="41"/>
      <c r="N139" s="41"/>
      <c r="O139" s="30"/>
      <c r="P139" s="30"/>
      <c r="Q139" s="30"/>
      <c r="R139" s="30"/>
      <c r="S139" s="30"/>
      <c r="T139" s="30"/>
      <c r="U139" s="30"/>
      <c r="V139" s="30"/>
      <c r="W139" s="30"/>
      <c r="X139" s="30"/>
    </row>
    <row r="140" spans="1:24" x14ac:dyDescent="0.3">
      <c r="A140" s="39"/>
      <c r="D140" s="39"/>
      <c r="E140" s="39"/>
      <c r="H140" s="29"/>
      <c r="L140" s="41"/>
      <c r="M140" s="41"/>
      <c r="N140" s="41"/>
      <c r="O140" s="30"/>
      <c r="P140" s="30"/>
      <c r="Q140" s="30"/>
      <c r="R140" s="30"/>
      <c r="S140" s="30"/>
      <c r="T140" s="30"/>
      <c r="U140" s="30"/>
      <c r="V140" s="30"/>
      <c r="W140" s="30"/>
      <c r="X140" s="30"/>
    </row>
    <row r="141" spans="1:24" x14ac:dyDescent="0.3">
      <c r="A141" s="39"/>
      <c r="D141" s="39"/>
      <c r="E141" s="39"/>
      <c r="H141" s="29"/>
      <c r="L141" s="41"/>
      <c r="M141" s="41"/>
      <c r="N141" s="41"/>
      <c r="O141" s="30"/>
      <c r="P141" s="30"/>
      <c r="Q141" s="30"/>
      <c r="R141" s="30"/>
      <c r="S141" s="30"/>
      <c r="T141" s="30"/>
      <c r="U141" s="30"/>
      <c r="V141" s="30"/>
      <c r="W141" s="30"/>
      <c r="X141" s="30"/>
    </row>
    <row r="142" spans="1:24" x14ac:dyDescent="0.3">
      <c r="A142" s="39"/>
      <c r="D142" s="39"/>
      <c r="E142" s="39"/>
      <c r="H142" s="29"/>
      <c r="L142" s="41"/>
      <c r="M142" s="41"/>
      <c r="N142" s="41"/>
      <c r="O142" s="30"/>
      <c r="P142" s="30"/>
      <c r="Q142" s="30"/>
      <c r="R142" s="30"/>
      <c r="S142" s="30"/>
      <c r="T142" s="30"/>
      <c r="U142" s="30"/>
      <c r="V142" s="30"/>
      <c r="W142" s="30"/>
      <c r="X142" s="30"/>
    </row>
    <row r="143" spans="1:24" x14ac:dyDescent="0.3">
      <c r="A143" s="39"/>
      <c r="D143" s="39"/>
      <c r="E143" s="39"/>
      <c r="H143" s="29"/>
      <c r="L143" s="41"/>
      <c r="M143" s="41"/>
      <c r="N143" s="41"/>
      <c r="O143" s="30"/>
      <c r="P143" s="30"/>
      <c r="Q143" s="30"/>
      <c r="R143" s="30"/>
      <c r="S143" s="30"/>
      <c r="T143" s="30"/>
      <c r="U143" s="30"/>
      <c r="V143" s="30"/>
      <c r="W143" s="30"/>
      <c r="X143" s="30"/>
    </row>
    <row r="144" spans="1:24" x14ac:dyDescent="0.3">
      <c r="A144" s="39"/>
      <c r="D144" s="39"/>
      <c r="E144" s="39"/>
      <c r="H144" s="29"/>
      <c r="L144" s="41"/>
      <c r="M144" s="41"/>
      <c r="N144" s="41"/>
      <c r="O144" s="30"/>
      <c r="P144" s="30"/>
      <c r="Q144" s="30"/>
      <c r="R144" s="30"/>
      <c r="S144" s="30"/>
      <c r="T144" s="30"/>
      <c r="U144" s="30"/>
      <c r="V144" s="30"/>
      <c r="W144" s="30"/>
      <c r="X144" s="30"/>
    </row>
    <row r="145" spans="1:24" x14ac:dyDescent="0.3">
      <c r="A145" s="39"/>
      <c r="D145" s="39"/>
      <c r="E145" s="39"/>
      <c r="H145" s="29"/>
      <c r="L145" s="41"/>
      <c r="M145" s="41"/>
      <c r="N145" s="41"/>
      <c r="O145" s="30"/>
      <c r="P145" s="30"/>
      <c r="Q145" s="30"/>
      <c r="R145" s="30"/>
      <c r="S145" s="30"/>
      <c r="T145" s="30"/>
      <c r="U145" s="30"/>
      <c r="V145" s="30"/>
      <c r="W145" s="30"/>
      <c r="X145" s="30"/>
    </row>
    <row r="146" spans="1:24" x14ac:dyDescent="0.3">
      <c r="A146" s="39"/>
      <c r="D146" s="39"/>
      <c r="E146" s="39"/>
      <c r="H146" s="29"/>
      <c r="L146" s="41"/>
      <c r="M146" s="41"/>
      <c r="N146" s="41"/>
      <c r="O146" s="30"/>
      <c r="P146" s="30"/>
      <c r="Q146" s="30"/>
      <c r="R146" s="30"/>
      <c r="S146" s="30"/>
      <c r="T146" s="30"/>
      <c r="U146" s="30"/>
      <c r="V146" s="30"/>
      <c r="W146" s="30"/>
      <c r="X146" s="30"/>
    </row>
    <row r="147" spans="1:24" x14ac:dyDescent="0.3">
      <c r="A147" s="39"/>
      <c r="D147" s="39"/>
      <c r="E147" s="39"/>
      <c r="H147" s="29"/>
      <c r="L147" s="41"/>
      <c r="M147" s="41"/>
      <c r="N147" s="41"/>
      <c r="O147" s="30"/>
      <c r="P147" s="30"/>
      <c r="Q147" s="30"/>
      <c r="R147" s="30"/>
      <c r="S147" s="30"/>
      <c r="T147" s="30"/>
      <c r="U147" s="30"/>
      <c r="V147" s="30"/>
      <c r="W147" s="30"/>
      <c r="X147" s="30"/>
    </row>
    <row r="148" spans="1:24" x14ac:dyDescent="0.3">
      <c r="A148" s="39"/>
      <c r="D148" s="39"/>
      <c r="E148" s="39"/>
      <c r="H148" s="29"/>
      <c r="L148" s="41"/>
      <c r="M148" s="41"/>
      <c r="N148" s="41"/>
      <c r="O148" s="30"/>
      <c r="P148" s="30"/>
      <c r="Q148" s="30"/>
      <c r="R148" s="30"/>
      <c r="S148" s="30"/>
      <c r="T148" s="30"/>
      <c r="U148" s="30"/>
      <c r="V148" s="30"/>
      <c r="W148" s="30"/>
      <c r="X148" s="30"/>
    </row>
    <row r="149" spans="1:24" x14ac:dyDescent="0.3">
      <c r="A149" s="39"/>
      <c r="D149" s="39"/>
      <c r="E149" s="39"/>
      <c r="H149" s="29"/>
      <c r="L149" s="41"/>
      <c r="M149" s="41"/>
      <c r="N149" s="41"/>
      <c r="O149" s="30"/>
      <c r="P149" s="30"/>
      <c r="Q149" s="30"/>
      <c r="R149" s="30"/>
      <c r="S149" s="30"/>
      <c r="T149" s="30"/>
      <c r="U149" s="30"/>
      <c r="V149" s="30"/>
      <c r="W149" s="30"/>
      <c r="X149" s="30"/>
    </row>
    <row r="150" spans="1:24" x14ac:dyDescent="0.3">
      <c r="A150" s="39"/>
      <c r="D150" s="39"/>
      <c r="E150" s="39"/>
      <c r="H150" s="29"/>
      <c r="L150" s="41"/>
      <c r="M150" s="41"/>
      <c r="N150" s="41"/>
      <c r="O150" s="30"/>
      <c r="P150" s="30"/>
      <c r="Q150" s="30"/>
      <c r="R150" s="30"/>
      <c r="S150" s="30"/>
      <c r="T150" s="30"/>
      <c r="U150" s="30"/>
      <c r="V150" s="30"/>
      <c r="W150" s="30"/>
      <c r="X150" s="30"/>
    </row>
    <row r="151" spans="1:24" x14ac:dyDescent="0.3">
      <c r="A151" s="39"/>
      <c r="D151" s="39"/>
      <c r="E151" s="39"/>
      <c r="H151" s="29"/>
      <c r="L151" s="41"/>
      <c r="M151" s="41"/>
      <c r="N151" s="41"/>
      <c r="O151" s="30"/>
      <c r="P151" s="30"/>
      <c r="Q151" s="30"/>
      <c r="R151" s="30"/>
      <c r="S151" s="30"/>
      <c r="T151" s="30"/>
      <c r="U151" s="30"/>
      <c r="V151" s="30"/>
      <c r="W151" s="30"/>
      <c r="X151" s="30"/>
    </row>
    <row r="152" spans="1:24" x14ac:dyDescent="0.3">
      <c r="A152" s="39"/>
      <c r="D152" s="39"/>
      <c r="E152" s="39"/>
      <c r="H152" s="29"/>
      <c r="L152" s="41"/>
      <c r="M152" s="41"/>
      <c r="N152" s="41"/>
      <c r="O152" s="30"/>
      <c r="P152" s="30"/>
      <c r="Q152" s="30"/>
      <c r="R152" s="30"/>
      <c r="S152" s="30"/>
      <c r="T152" s="30"/>
      <c r="U152" s="30"/>
      <c r="V152" s="30"/>
      <c r="W152" s="30"/>
      <c r="X152" s="30"/>
    </row>
    <row r="153" spans="1:24" x14ac:dyDescent="0.3">
      <c r="A153" s="39"/>
      <c r="D153" s="39"/>
      <c r="E153" s="39"/>
      <c r="H153" s="29"/>
      <c r="L153" s="41"/>
      <c r="M153" s="41"/>
      <c r="N153" s="41"/>
      <c r="O153" s="30"/>
      <c r="P153" s="30"/>
      <c r="Q153" s="30"/>
      <c r="R153" s="30"/>
      <c r="S153" s="30"/>
      <c r="T153" s="30"/>
      <c r="U153" s="30"/>
      <c r="V153" s="30"/>
      <c r="W153" s="30"/>
      <c r="X153" s="30"/>
    </row>
    <row r="154" spans="1:24" x14ac:dyDescent="0.3">
      <c r="A154" s="39"/>
      <c r="D154" s="39"/>
      <c r="E154" s="39"/>
      <c r="H154" s="29"/>
      <c r="L154" s="41"/>
      <c r="M154" s="41"/>
      <c r="N154" s="41"/>
      <c r="O154" s="30"/>
      <c r="P154" s="30"/>
      <c r="Q154" s="30"/>
      <c r="R154" s="30"/>
      <c r="S154" s="30"/>
      <c r="T154" s="30"/>
      <c r="U154" s="30"/>
      <c r="V154" s="30"/>
      <c r="W154" s="30"/>
      <c r="X154" s="30"/>
    </row>
    <row r="155" spans="1:24" x14ac:dyDescent="0.3">
      <c r="A155" s="39"/>
      <c r="D155" s="39"/>
      <c r="E155" s="39"/>
      <c r="H155" s="29"/>
      <c r="L155" s="41"/>
      <c r="M155" s="41"/>
      <c r="N155" s="41"/>
      <c r="O155" s="30"/>
      <c r="P155" s="30"/>
      <c r="Q155" s="30"/>
      <c r="R155" s="30"/>
      <c r="S155" s="30"/>
      <c r="T155" s="30"/>
      <c r="U155" s="30"/>
      <c r="V155" s="30"/>
      <c r="W155" s="30"/>
      <c r="X155" s="30"/>
    </row>
    <row r="156" spans="1:24" x14ac:dyDescent="0.3">
      <c r="A156" s="39"/>
      <c r="D156" s="39"/>
      <c r="E156" s="39"/>
      <c r="H156" s="29"/>
      <c r="L156" s="41"/>
      <c r="M156" s="41"/>
      <c r="N156" s="41"/>
      <c r="O156" s="30"/>
      <c r="P156" s="30"/>
      <c r="Q156" s="30"/>
      <c r="R156" s="30"/>
      <c r="S156" s="30"/>
      <c r="T156" s="30"/>
      <c r="U156" s="30"/>
      <c r="V156" s="30"/>
      <c r="W156" s="30"/>
      <c r="X156" s="30"/>
    </row>
    <row r="157" spans="1:24" x14ac:dyDescent="0.3">
      <c r="A157" s="39"/>
      <c r="D157" s="39"/>
      <c r="E157" s="39"/>
      <c r="H157" s="29"/>
      <c r="L157" s="41"/>
      <c r="M157" s="41"/>
      <c r="N157" s="41"/>
      <c r="O157" s="30"/>
      <c r="P157" s="30"/>
      <c r="Q157" s="30"/>
      <c r="R157" s="30"/>
      <c r="S157" s="30"/>
      <c r="T157" s="30"/>
      <c r="U157" s="30"/>
      <c r="V157" s="30"/>
      <c r="W157" s="30"/>
      <c r="X157" s="30"/>
    </row>
    <row r="158" spans="1:24" x14ac:dyDescent="0.3">
      <c r="A158" s="39"/>
      <c r="D158" s="39"/>
      <c r="E158" s="39"/>
      <c r="H158" s="29"/>
      <c r="L158" s="41"/>
      <c r="M158" s="41"/>
      <c r="N158" s="41"/>
      <c r="O158" s="30"/>
      <c r="P158" s="30"/>
      <c r="Q158" s="30"/>
      <c r="R158" s="30"/>
      <c r="S158" s="30"/>
      <c r="T158" s="30"/>
      <c r="U158" s="30"/>
      <c r="V158" s="30"/>
      <c r="W158" s="30"/>
      <c r="X158" s="30"/>
    </row>
    <row r="159" spans="1:24" x14ac:dyDescent="0.3">
      <c r="A159" s="39"/>
      <c r="D159" s="39"/>
      <c r="E159" s="39"/>
      <c r="H159" s="29"/>
      <c r="L159" s="41"/>
      <c r="M159" s="41"/>
      <c r="N159" s="41"/>
      <c r="O159" s="30"/>
      <c r="P159" s="30"/>
      <c r="Q159" s="30"/>
      <c r="R159" s="30"/>
      <c r="S159" s="30"/>
      <c r="T159" s="30"/>
      <c r="U159" s="30"/>
      <c r="V159" s="30"/>
      <c r="W159" s="30"/>
      <c r="X159" s="30"/>
    </row>
    <row r="160" spans="1:24" x14ac:dyDescent="0.3">
      <c r="A160" s="39"/>
      <c r="D160" s="39"/>
      <c r="E160" s="39"/>
      <c r="H160" s="29"/>
      <c r="L160" s="41"/>
      <c r="M160" s="41"/>
      <c r="N160" s="41"/>
      <c r="O160" s="30"/>
      <c r="P160" s="30"/>
      <c r="Q160" s="30"/>
      <c r="R160" s="30"/>
      <c r="S160" s="30"/>
      <c r="T160" s="30"/>
      <c r="U160" s="30"/>
      <c r="V160" s="30"/>
      <c r="W160" s="30"/>
      <c r="X160" s="30"/>
    </row>
    <row r="161" spans="1:24" x14ac:dyDescent="0.3">
      <c r="A161" s="39"/>
      <c r="D161" s="39"/>
      <c r="E161" s="39"/>
      <c r="H161" s="29"/>
      <c r="L161" s="41"/>
      <c r="M161" s="41"/>
      <c r="N161" s="41"/>
      <c r="O161" s="30"/>
      <c r="P161" s="30"/>
      <c r="Q161" s="30"/>
      <c r="R161" s="30"/>
      <c r="S161" s="30"/>
      <c r="T161" s="30"/>
      <c r="U161" s="30"/>
      <c r="V161" s="30"/>
      <c r="W161" s="30"/>
      <c r="X161" s="30"/>
    </row>
    <row r="162" spans="1:24" x14ac:dyDescent="0.3">
      <c r="A162" s="39"/>
      <c r="D162" s="39"/>
      <c r="E162" s="39"/>
      <c r="H162" s="29"/>
      <c r="L162" s="41"/>
      <c r="M162" s="41"/>
      <c r="N162" s="41"/>
      <c r="O162" s="30"/>
      <c r="P162" s="30"/>
      <c r="Q162" s="30"/>
      <c r="R162" s="30"/>
      <c r="S162" s="30"/>
      <c r="T162" s="30"/>
      <c r="U162" s="30"/>
      <c r="V162" s="30"/>
      <c r="W162" s="30"/>
      <c r="X162" s="30"/>
    </row>
    <row r="163" spans="1:24" x14ac:dyDescent="0.3">
      <c r="A163" s="39"/>
      <c r="D163" s="39"/>
      <c r="E163" s="39"/>
      <c r="H163" s="29"/>
      <c r="L163" s="41"/>
      <c r="M163" s="41"/>
      <c r="N163" s="41"/>
      <c r="O163" s="30"/>
      <c r="P163" s="30"/>
      <c r="Q163" s="30"/>
      <c r="R163" s="30"/>
      <c r="S163" s="30"/>
      <c r="T163" s="30"/>
      <c r="U163" s="30"/>
      <c r="V163" s="30"/>
      <c r="W163" s="30"/>
      <c r="X163" s="30"/>
    </row>
    <row r="164" spans="1:24" x14ac:dyDescent="0.3">
      <c r="A164" s="39"/>
      <c r="D164" s="39"/>
      <c r="E164" s="39"/>
      <c r="H164" s="29"/>
      <c r="L164" s="41"/>
      <c r="M164" s="41"/>
      <c r="N164" s="41"/>
      <c r="O164" s="30"/>
      <c r="P164" s="30"/>
      <c r="Q164" s="30"/>
      <c r="R164" s="30"/>
      <c r="S164" s="30"/>
      <c r="T164" s="30"/>
      <c r="U164" s="30"/>
      <c r="V164" s="30"/>
      <c r="W164" s="30"/>
      <c r="X164" s="30"/>
    </row>
    <row r="165" spans="1:24" x14ac:dyDescent="0.3">
      <c r="A165" s="39"/>
      <c r="D165" s="39"/>
      <c r="E165" s="39"/>
      <c r="H165" s="29"/>
      <c r="L165" s="41"/>
      <c r="M165" s="41"/>
      <c r="N165" s="41"/>
      <c r="O165" s="30"/>
      <c r="P165" s="30"/>
      <c r="Q165" s="30"/>
      <c r="R165" s="30"/>
      <c r="S165" s="30"/>
      <c r="T165" s="30"/>
      <c r="U165" s="30"/>
      <c r="V165" s="30"/>
      <c r="W165" s="30"/>
      <c r="X165" s="30"/>
    </row>
    <row r="166" spans="1:24" x14ac:dyDescent="0.3">
      <c r="A166" s="39"/>
      <c r="D166" s="39"/>
      <c r="E166" s="39"/>
      <c r="H166" s="29"/>
      <c r="L166" s="41"/>
      <c r="M166" s="41"/>
      <c r="N166" s="41"/>
      <c r="O166" s="30"/>
      <c r="P166" s="30"/>
      <c r="Q166" s="30"/>
      <c r="R166" s="30"/>
      <c r="S166" s="30"/>
      <c r="T166" s="30"/>
      <c r="U166" s="30"/>
      <c r="V166" s="30"/>
      <c r="W166" s="30"/>
      <c r="X166" s="30"/>
    </row>
    <row r="167" spans="1:24" x14ac:dyDescent="0.3">
      <c r="A167" s="39"/>
      <c r="D167" s="39"/>
      <c r="E167" s="39"/>
      <c r="H167" s="29"/>
      <c r="L167" s="41"/>
      <c r="M167" s="41"/>
      <c r="N167" s="41"/>
      <c r="O167" s="30"/>
      <c r="P167" s="30"/>
      <c r="Q167" s="30"/>
      <c r="R167" s="30"/>
      <c r="S167" s="30"/>
      <c r="T167" s="30"/>
      <c r="U167" s="30"/>
      <c r="V167" s="30"/>
      <c r="W167" s="30"/>
      <c r="X167" s="30"/>
    </row>
    <row r="168" spans="1:24" x14ac:dyDescent="0.3">
      <c r="A168" s="39"/>
      <c r="D168" s="39"/>
      <c r="E168" s="39"/>
      <c r="H168" s="29"/>
      <c r="L168" s="41"/>
      <c r="M168" s="41"/>
      <c r="N168" s="41"/>
      <c r="O168" s="30"/>
      <c r="P168" s="30"/>
      <c r="Q168" s="30"/>
      <c r="R168" s="30"/>
      <c r="S168" s="30"/>
      <c r="T168" s="30"/>
      <c r="U168" s="30"/>
      <c r="V168" s="30"/>
      <c r="W168" s="30"/>
      <c r="X168" s="30"/>
    </row>
    <row r="169" spans="1:24" x14ac:dyDescent="0.3">
      <c r="A169" s="39"/>
      <c r="D169" s="39"/>
      <c r="E169" s="39"/>
      <c r="H169" s="29"/>
      <c r="L169" s="41"/>
      <c r="M169" s="41"/>
      <c r="N169" s="41"/>
      <c r="O169" s="30"/>
      <c r="P169" s="30"/>
      <c r="Q169" s="30"/>
      <c r="R169" s="30"/>
      <c r="S169" s="30"/>
      <c r="T169" s="30"/>
      <c r="U169" s="30"/>
      <c r="V169" s="30"/>
      <c r="W169" s="30"/>
      <c r="X169" s="30"/>
    </row>
    <row r="170" spans="1:24" x14ac:dyDescent="0.3">
      <c r="A170" s="39"/>
      <c r="D170" s="39"/>
      <c r="E170" s="39"/>
      <c r="H170" s="29"/>
      <c r="L170" s="41"/>
      <c r="M170" s="41"/>
      <c r="N170" s="41"/>
      <c r="O170" s="30"/>
      <c r="P170" s="30"/>
      <c r="Q170" s="30"/>
      <c r="R170" s="30"/>
      <c r="S170" s="30"/>
      <c r="T170" s="30"/>
      <c r="U170" s="30"/>
      <c r="V170" s="30"/>
      <c r="W170" s="30"/>
      <c r="X170" s="30"/>
    </row>
    <row r="171" spans="1:24" x14ac:dyDescent="0.3">
      <c r="A171" s="39"/>
      <c r="D171" s="39"/>
      <c r="E171" s="39"/>
      <c r="H171" s="29"/>
      <c r="L171" s="41"/>
      <c r="M171" s="41"/>
      <c r="N171" s="41"/>
      <c r="O171" s="30"/>
      <c r="P171" s="30"/>
      <c r="Q171" s="30"/>
      <c r="R171" s="30"/>
      <c r="S171" s="30"/>
      <c r="T171" s="30"/>
      <c r="U171" s="30"/>
      <c r="V171" s="30"/>
      <c r="W171" s="30"/>
      <c r="X171" s="30"/>
    </row>
    <row r="172" spans="1:24" x14ac:dyDescent="0.3">
      <c r="A172" s="39"/>
      <c r="D172" s="39"/>
      <c r="E172" s="39"/>
      <c r="H172" s="29"/>
      <c r="L172" s="41"/>
      <c r="M172" s="41"/>
      <c r="N172" s="41"/>
      <c r="O172" s="30"/>
      <c r="P172" s="30"/>
      <c r="Q172" s="30"/>
      <c r="R172" s="30"/>
      <c r="S172" s="30"/>
      <c r="T172" s="30"/>
      <c r="U172" s="30"/>
      <c r="V172" s="30"/>
      <c r="W172" s="30"/>
      <c r="X172" s="30"/>
    </row>
    <row r="173" spans="1:24" x14ac:dyDescent="0.3">
      <c r="A173" s="39"/>
      <c r="D173" s="39"/>
      <c r="E173" s="39"/>
      <c r="H173" s="29"/>
      <c r="L173" s="41"/>
      <c r="M173" s="41"/>
      <c r="N173" s="41"/>
      <c r="O173" s="30"/>
      <c r="P173" s="30"/>
      <c r="Q173" s="30"/>
      <c r="R173" s="30"/>
      <c r="S173" s="30"/>
      <c r="T173" s="30"/>
      <c r="U173" s="30"/>
      <c r="V173" s="30"/>
      <c r="W173" s="30"/>
      <c r="X173" s="30"/>
    </row>
    <row r="174" spans="1:24" x14ac:dyDescent="0.3">
      <c r="A174" s="39"/>
      <c r="D174" s="39"/>
      <c r="E174" s="39"/>
      <c r="H174" s="29"/>
      <c r="L174" s="41"/>
      <c r="M174" s="41"/>
      <c r="N174" s="41"/>
      <c r="O174" s="30"/>
      <c r="P174" s="30"/>
      <c r="Q174" s="30"/>
      <c r="R174" s="30"/>
      <c r="S174" s="30"/>
      <c r="T174" s="30"/>
      <c r="U174" s="30"/>
      <c r="V174" s="30"/>
      <c r="W174" s="30"/>
      <c r="X174" s="30"/>
    </row>
    <row r="175" spans="1:24" x14ac:dyDescent="0.3">
      <c r="A175" s="39"/>
      <c r="D175" s="39"/>
      <c r="E175" s="39"/>
      <c r="H175" s="29"/>
      <c r="L175" s="41"/>
      <c r="M175" s="41"/>
      <c r="N175" s="41"/>
      <c r="O175" s="30"/>
      <c r="P175" s="30"/>
      <c r="Q175" s="30"/>
      <c r="R175" s="30"/>
      <c r="S175" s="30"/>
      <c r="T175" s="30"/>
      <c r="U175" s="30"/>
      <c r="V175" s="30"/>
      <c r="W175" s="30"/>
      <c r="X175" s="30"/>
    </row>
    <row r="176" spans="1:24" x14ac:dyDescent="0.3">
      <c r="A176" s="39"/>
      <c r="D176" s="39"/>
      <c r="E176" s="39"/>
      <c r="H176" s="29"/>
      <c r="L176" s="41"/>
      <c r="M176" s="41"/>
      <c r="N176" s="41"/>
      <c r="O176" s="30"/>
      <c r="P176" s="30"/>
      <c r="Q176" s="30"/>
      <c r="R176" s="30"/>
      <c r="S176" s="30"/>
      <c r="T176" s="30"/>
      <c r="U176" s="30"/>
      <c r="V176" s="30"/>
      <c r="W176" s="30"/>
      <c r="X176" s="30"/>
    </row>
    <row r="177" spans="1:24" x14ac:dyDescent="0.3">
      <c r="A177" s="39"/>
      <c r="D177" s="39"/>
      <c r="E177" s="39"/>
      <c r="H177" s="29"/>
      <c r="L177" s="41"/>
      <c r="M177" s="41"/>
      <c r="N177" s="41"/>
      <c r="O177" s="30"/>
      <c r="P177" s="30"/>
      <c r="Q177" s="30"/>
      <c r="R177" s="30"/>
      <c r="S177" s="30"/>
      <c r="T177" s="30"/>
      <c r="U177" s="30"/>
      <c r="V177" s="30"/>
      <c r="W177" s="30"/>
      <c r="X177" s="30"/>
    </row>
    <row r="178" spans="1:24" x14ac:dyDescent="0.3">
      <c r="A178" s="39"/>
      <c r="D178" s="39"/>
      <c r="E178" s="39"/>
      <c r="H178" s="29"/>
      <c r="L178" s="41"/>
      <c r="M178" s="41"/>
      <c r="N178" s="41"/>
      <c r="O178" s="30"/>
      <c r="P178" s="30"/>
      <c r="Q178" s="30"/>
      <c r="R178" s="30"/>
      <c r="S178" s="30"/>
      <c r="T178" s="30"/>
      <c r="U178" s="30"/>
      <c r="V178" s="30"/>
      <c r="W178" s="30"/>
      <c r="X178" s="30"/>
    </row>
    <row r="179" spans="1:24" x14ac:dyDescent="0.3">
      <c r="A179" s="39"/>
      <c r="D179" s="39"/>
      <c r="E179" s="39"/>
      <c r="H179" s="29"/>
      <c r="L179" s="41"/>
      <c r="M179" s="41"/>
      <c r="N179" s="41"/>
      <c r="O179" s="30"/>
      <c r="P179" s="30"/>
      <c r="Q179" s="30"/>
      <c r="R179" s="30"/>
      <c r="S179" s="30"/>
      <c r="T179" s="30"/>
      <c r="U179" s="30"/>
      <c r="V179" s="30"/>
      <c r="W179" s="30"/>
      <c r="X179" s="30"/>
    </row>
    <row r="180" spans="1:24" x14ac:dyDescent="0.3">
      <c r="A180" s="39"/>
      <c r="D180" s="39"/>
      <c r="E180" s="39"/>
      <c r="H180" s="29"/>
      <c r="L180" s="41"/>
      <c r="M180" s="41"/>
      <c r="N180" s="41"/>
      <c r="O180" s="30"/>
      <c r="P180" s="30"/>
      <c r="Q180" s="30"/>
      <c r="R180" s="30"/>
      <c r="S180" s="30"/>
      <c r="T180" s="30"/>
      <c r="U180" s="30"/>
      <c r="V180" s="30"/>
      <c r="W180" s="30"/>
      <c r="X180" s="30"/>
    </row>
    <row r="181" spans="1:24" x14ac:dyDescent="0.3">
      <c r="A181" s="39"/>
      <c r="D181" s="39"/>
      <c r="E181" s="39"/>
      <c r="H181" s="29"/>
      <c r="L181" s="41"/>
      <c r="M181" s="41"/>
      <c r="N181" s="41"/>
      <c r="O181" s="30"/>
      <c r="P181" s="30"/>
      <c r="Q181" s="30"/>
      <c r="R181" s="30"/>
      <c r="S181" s="30"/>
      <c r="T181" s="30"/>
      <c r="U181" s="30"/>
      <c r="V181" s="30"/>
      <c r="W181" s="30"/>
      <c r="X181" s="30"/>
    </row>
    <row r="182" spans="1:24" x14ac:dyDescent="0.3">
      <c r="A182" s="39"/>
      <c r="D182" s="39"/>
      <c r="E182" s="39"/>
      <c r="H182" s="29"/>
      <c r="L182" s="41"/>
      <c r="M182" s="41"/>
      <c r="N182" s="41"/>
      <c r="O182" s="30"/>
      <c r="P182" s="30"/>
      <c r="Q182" s="30"/>
      <c r="R182" s="30"/>
      <c r="S182" s="30"/>
      <c r="T182" s="30"/>
      <c r="U182" s="30"/>
      <c r="V182" s="30"/>
      <c r="W182" s="30"/>
      <c r="X182" s="30"/>
    </row>
    <row r="183" spans="1:24" x14ac:dyDescent="0.3">
      <c r="A183" s="39"/>
      <c r="D183" s="39"/>
      <c r="E183" s="39"/>
      <c r="H183" s="29"/>
      <c r="L183" s="41"/>
      <c r="M183" s="41"/>
      <c r="N183" s="41"/>
      <c r="O183" s="30"/>
      <c r="P183" s="30"/>
      <c r="Q183" s="30"/>
      <c r="R183" s="30"/>
      <c r="S183" s="30"/>
      <c r="T183" s="30"/>
      <c r="U183" s="30"/>
      <c r="V183" s="30"/>
      <c r="W183" s="30"/>
      <c r="X183" s="30"/>
    </row>
    <row r="184" spans="1:24" x14ac:dyDescent="0.3">
      <c r="A184" s="39"/>
      <c r="D184" s="39"/>
      <c r="E184" s="39"/>
      <c r="H184" s="29"/>
      <c r="L184" s="41"/>
      <c r="M184" s="41"/>
      <c r="N184" s="41"/>
      <c r="O184" s="30"/>
      <c r="P184" s="30"/>
      <c r="Q184" s="30"/>
      <c r="R184" s="30"/>
      <c r="S184" s="30"/>
      <c r="T184" s="30"/>
      <c r="U184" s="30"/>
      <c r="V184" s="30"/>
      <c r="W184" s="30"/>
      <c r="X184" s="30"/>
    </row>
    <row r="185" spans="1:24" x14ac:dyDescent="0.3">
      <c r="A185" s="39"/>
      <c r="D185" s="39"/>
      <c r="E185" s="39"/>
      <c r="H185" s="29"/>
      <c r="L185" s="41"/>
      <c r="M185" s="41"/>
      <c r="N185" s="41"/>
      <c r="O185" s="30"/>
      <c r="P185" s="30"/>
      <c r="Q185" s="30"/>
      <c r="R185" s="30"/>
      <c r="S185" s="30"/>
      <c r="T185" s="30"/>
      <c r="U185" s="30"/>
      <c r="V185" s="30"/>
      <c r="W185" s="30"/>
      <c r="X185" s="30"/>
    </row>
    <row r="186" spans="1:24" x14ac:dyDescent="0.3">
      <c r="A186" s="39"/>
      <c r="D186" s="39"/>
      <c r="E186" s="39"/>
      <c r="H186" s="29"/>
      <c r="L186" s="41"/>
      <c r="M186" s="41"/>
      <c r="N186" s="41"/>
      <c r="O186" s="30"/>
      <c r="P186" s="30"/>
      <c r="Q186" s="30"/>
      <c r="R186" s="30"/>
      <c r="S186" s="30"/>
      <c r="T186" s="30"/>
      <c r="U186" s="30"/>
      <c r="V186" s="30"/>
      <c r="W186" s="30"/>
      <c r="X186" s="30"/>
    </row>
    <row r="187" spans="1:24" x14ac:dyDescent="0.3">
      <c r="A187" s="39"/>
      <c r="D187" s="39"/>
      <c r="E187" s="39"/>
      <c r="H187" s="29"/>
      <c r="L187" s="41"/>
      <c r="M187" s="41"/>
      <c r="N187" s="41"/>
      <c r="O187" s="30"/>
      <c r="P187" s="30"/>
      <c r="Q187" s="30"/>
      <c r="R187" s="30"/>
      <c r="S187" s="30"/>
      <c r="T187" s="30"/>
      <c r="U187" s="30"/>
      <c r="V187" s="30"/>
      <c r="W187" s="30"/>
      <c r="X187" s="30"/>
    </row>
    <row r="188" spans="1:24" x14ac:dyDescent="0.3">
      <c r="A188" s="39"/>
      <c r="D188" s="39"/>
      <c r="E188" s="39"/>
      <c r="H188" s="29"/>
      <c r="L188" s="41"/>
      <c r="M188" s="41"/>
      <c r="N188" s="41"/>
      <c r="O188" s="30"/>
      <c r="P188" s="30"/>
      <c r="Q188" s="30"/>
      <c r="R188" s="30"/>
      <c r="S188" s="30"/>
      <c r="T188" s="30"/>
      <c r="U188" s="30"/>
      <c r="V188" s="30"/>
      <c r="W188" s="30"/>
      <c r="X188" s="30"/>
    </row>
    <row r="189" spans="1:24" x14ac:dyDescent="0.3">
      <c r="A189" s="39"/>
      <c r="D189" s="39"/>
      <c r="E189" s="39"/>
      <c r="H189" s="29"/>
      <c r="L189" s="41"/>
      <c r="M189" s="41"/>
      <c r="N189" s="41"/>
      <c r="O189" s="30"/>
      <c r="P189" s="30"/>
      <c r="Q189" s="30"/>
      <c r="R189" s="30"/>
      <c r="S189" s="30"/>
      <c r="T189" s="30"/>
      <c r="U189" s="30"/>
      <c r="V189" s="30"/>
      <c r="W189" s="30"/>
      <c r="X189" s="30"/>
    </row>
    <row r="190" spans="1:24" x14ac:dyDescent="0.3">
      <c r="A190" s="39"/>
      <c r="D190" s="39"/>
      <c r="E190" s="39"/>
      <c r="H190" s="29"/>
      <c r="L190" s="41"/>
      <c r="M190" s="41"/>
      <c r="N190" s="41"/>
      <c r="O190" s="30"/>
      <c r="P190" s="30"/>
      <c r="Q190" s="30"/>
      <c r="R190" s="30"/>
      <c r="S190" s="30"/>
      <c r="T190" s="30"/>
      <c r="U190" s="30"/>
      <c r="V190" s="30"/>
      <c r="W190" s="30"/>
      <c r="X190" s="30"/>
    </row>
    <row r="191" spans="1:24" x14ac:dyDescent="0.3">
      <c r="A191" s="39"/>
      <c r="D191" s="39"/>
      <c r="E191" s="39"/>
      <c r="H191" s="29"/>
      <c r="L191" s="41"/>
      <c r="M191" s="41"/>
      <c r="N191" s="41"/>
      <c r="O191" s="30"/>
      <c r="P191" s="30"/>
      <c r="Q191" s="30"/>
      <c r="R191" s="30"/>
      <c r="S191" s="30"/>
      <c r="T191" s="30"/>
      <c r="U191" s="30"/>
      <c r="V191" s="30"/>
      <c r="W191" s="30"/>
      <c r="X191" s="30"/>
    </row>
    <row r="192" spans="1:24" x14ac:dyDescent="0.3">
      <c r="A192" s="39"/>
      <c r="D192" s="39"/>
      <c r="E192" s="39"/>
      <c r="H192" s="29"/>
      <c r="L192" s="41"/>
      <c r="M192" s="41"/>
      <c r="N192" s="41"/>
      <c r="O192" s="30"/>
      <c r="P192" s="30"/>
      <c r="Q192" s="30"/>
      <c r="R192" s="30"/>
      <c r="S192" s="30"/>
      <c r="T192" s="30"/>
      <c r="U192" s="30"/>
      <c r="V192" s="30"/>
      <c r="W192" s="30"/>
      <c r="X192" s="30"/>
    </row>
    <row r="193" spans="1:24" x14ac:dyDescent="0.3">
      <c r="A193" s="39"/>
      <c r="D193" s="39"/>
      <c r="E193" s="39"/>
      <c r="H193" s="29"/>
      <c r="L193" s="41"/>
      <c r="M193" s="41"/>
      <c r="N193" s="41"/>
      <c r="O193" s="30"/>
      <c r="P193" s="30"/>
      <c r="Q193" s="30"/>
      <c r="R193" s="30"/>
      <c r="S193" s="30"/>
      <c r="T193" s="30"/>
      <c r="U193" s="30"/>
      <c r="V193" s="30"/>
      <c r="W193" s="30"/>
      <c r="X193" s="30"/>
    </row>
    <row r="194" spans="1:24" x14ac:dyDescent="0.3">
      <c r="A194" s="39"/>
      <c r="D194" s="39"/>
      <c r="E194" s="39"/>
      <c r="H194" s="29"/>
      <c r="L194" s="41"/>
      <c r="M194" s="41"/>
      <c r="N194" s="41"/>
      <c r="O194" s="30"/>
      <c r="P194" s="30"/>
      <c r="Q194" s="30"/>
      <c r="R194" s="30"/>
      <c r="S194" s="30"/>
      <c r="T194" s="30"/>
      <c r="U194" s="30"/>
      <c r="V194" s="30"/>
      <c r="W194" s="30"/>
      <c r="X194" s="30"/>
    </row>
    <row r="195" spans="1:24" x14ac:dyDescent="0.3">
      <c r="A195" s="39"/>
      <c r="D195" s="39"/>
      <c r="E195" s="39"/>
      <c r="H195" s="29"/>
      <c r="L195" s="41"/>
      <c r="M195" s="41"/>
      <c r="N195" s="41"/>
      <c r="O195" s="30"/>
      <c r="P195" s="30"/>
      <c r="Q195" s="30"/>
      <c r="R195" s="30"/>
      <c r="S195" s="30"/>
      <c r="T195" s="30"/>
      <c r="U195" s="30"/>
      <c r="V195" s="30"/>
      <c r="W195" s="30"/>
      <c r="X195" s="30"/>
    </row>
    <row r="196" spans="1:24" x14ac:dyDescent="0.3">
      <c r="A196" s="39"/>
      <c r="D196" s="39"/>
      <c r="E196" s="39"/>
      <c r="H196" s="29"/>
      <c r="L196" s="41"/>
      <c r="M196" s="41"/>
      <c r="N196" s="41"/>
      <c r="O196" s="30"/>
      <c r="P196" s="30"/>
      <c r="Q196" s="30"/>
      <c r="R196" s="30"/>
      <c r="S196" s="30"/>
      <c r="T196" s="30"/>
      <c r="U196" s="30"/>
      <c r="V196" s="30"/>
      <c r="W196" s="30"/>
      <c r="X196" s="30"/>
    </row>
    <row r="197" spans="1:24" x14ac:dyDescent="0.3">
      <c r="A197" s="39"/>
      <c r="D197" s="39"/>
      <c r="E197" s="39"/>
      <c r="H197" s="29"/>
      <c r="L197" s="41"/>
      <c r="M197" s="41"/>
      <c r="N197" s="41"/>
      <c r="O197" s="30"/>
      <c r="P197" s="30"/>
      <c r="Q197" s="30"/>
      <c r="R197" s="30"/>
      <c r="S197" s="30"/>
      <c r="T197" s="30"/>
      <c r="U197" s="30"/>
      <c r="V197" s="30"/>
      <c r="W197" s="30"/>
      <c r="X197" s="30"/>
    </row>
    <row r="198" spans="1:24" x14ac:dyDescent="0.3">
      <c r="A198" s="39"/>
      <c r="D198" s="39"/>
      <c r="E198" s="39"/>
      <c r="H198" s="29"/>
      <c r="L198" s="41"/>
      <c r="M198" s="41"/>
      <c r="N198" s="41"/>
      <c r="O198" s="30"/>
      <c r="P198" s="30"/>
      <c r="Q198" s="30"/>
      <c r="R198" s="30"/>
      <c r="S198" s="30"/>
      <c r="T198" s="30"/>
      <c r="U198" s="30"/>
      <c r="V198" s="30"/>
      <c r="W198" s="30"/>
      <c r="X198" s="30"/>
    </row>
    <row r="199" spans="1:24" x14ac:dyDescent="0.3">
      <c r="A199" s="39"/>
      <c r="D199" s="39"/>
      <c r="E199" s="39"/>
      <c r="H199" s="29"/>
      <c r="L199" s="41"/>
      <c r="M199" s="41"/>
      <c r="N199" s="41"/>
      <c r="O199" s="30"/>
      <c r="P199" s="30"/>
      <c r="Q199" s="30"/>
      <c r="R199" s="30"/>
      <c r="S199" s="30"/>
      <c r="T199" s="30"/>
      <c r="U199" s="30"/>
      <c r="V199" s="30"/>
      <c r="W199" s="30"/>
      <c r="X199" s="30"/>
    </row>
    <row r="200" spans="1:24" x14ac:dyDescent="0.3">
      <c r="A200" s="39"/>
      <c r="D200" s="39"/>
      <c r="E200" s="39"/>
      <c r="H200" s="29"/>
      <c r="L200" s="41"/>
      <c r="M200" s="41"/>
      <c r="N200" s="41"/>
      <c r="O200" s="30"/>
      <c r="P200" s="30"/>
      <c r="Q200" s="30"/>
      <c r="R200" s="30"/>
      <c r="S200" s="30"/>
      <c r="T200" s="30"/>
      <c r="U200" s="30"/>
      <c r="V200" s="30"/>
      <c r="W200" s="30"/>
      <c r="X200" s="30"/>
    </row>
    <row r="201" spans="1:24" x14ac:dyDescent="0.3">
      <c r="A201" s="39"/>
      <c r="D201" s="39"/>
      <c r="E201" s="39"/>
      <c r="H201" s="29"/>
      <c r="L201" s="41"/>
      <c r="M201" s="41"/>
      <c r="N201" s="41"/>
      <c r="O201" s="30"/>
      <c r="P201" s="30"/>
      <c r="Q201" s="30"/>
      <c r="R201" s="30"/>
      <c r="S201" s="30"/>
      <c r="T201" s="30"/>
      <c r="U201" s="30"/>
      <c r="V201" s="30"/>
      <c r="W201" s="30"/>
      <c r="X201" s="30"/>
    </row>
    <row r="202" spans="1:24" x14ac:dyDescent="0.3">
      <c r="A202" s="39"/>
      <c r="D202" s="39"/>
      <c r="E202" s="39"/>
      <c r="H202" s="29"/>
      <c r="L202" s="41"/>
      <c r="M202" s="41"/>
      <c r="N202" s="41"/>
      <c r="O202" s="30"/>
      <c r="P202" s="30"/>
      <c r="Q202" s="30"/>
      <c r="R202" s="30"/>
      <c r="S202" s="30"/>
      <c r="T202" s="30"/>
      <c r="U202" s="30"/>
      <c r="V202" s="30"/>
      <c r="W202" s="30"/>
      <c r="X202" s="30"/>
    </row>
    <row r="203" spans="1:24" x14ac:dyDescent="0.3">
      <c r="A203" s="39"/>
      <c r="D203" s="39"/>
      <c r="E203" s="39"/>
      <c r="H203" s="29"/>
      <c r="L203" s="41"/>
      <c r="M203" s="41"/>
      <c r="N203" s="41"/>
      <c r="O203" s="30"/>
      <c r="P203" s="30"/>
      <c r="Q203" s="30"/>
      <c r="R203" s="30"/>
      <c r="S203" s="30"/>
      <c r="T203" s="30"/>
      <c r="U203" s="30"/>
      <c r="V203" s="30"/>
      <c r="W203" s="30"/>
      <c r="X203" s="30"/>
    </row>
    <row r="204" spans="1:24" x14ac:dyDescent="0.3">
      <c r="A204" s="39"/>
      <c r="D204" s="39"/>
      <c r="E204" s="39"/>
      <c r="H204" s="29"/>
      <c r="L204" s="41"/>
      <c r="M204" s="41"/>
      <c r="N204" s="41"/>
      <c r="O204" s="30"/>
      <c r="P204" s="30"/>
      <c r="Q204" s="30"/>
      <c r="R204" s="30"/>
      <c r="S204" s="30"/>
      <c r="T204" s="30"/>
      <c r="U204" s="30"/>
      <c r="V204" s="30"/>
      <c r="W204" s="30"/>
      <c r="X204" s="30"/>
    </row>
    <row r="205" spans="1:24" x14ac:dyDescent="0.3">
      <c r="A205" s="39"/>
      <c r="D205" s="39"/>
      <c r="E205" s="39"/>
      <c r="H205" s="29"/>
      <c r="L205" s="41"/>
      <c r="M205" s="41"/>
      <c r="N205" s="41"/>
      <c r="O205" s="30"/>
      <c r="P205" s="30"/>
      <c r="Q205" s="30"/>
      <c r="R205" s="30"/>
      <c r="S205" s="30"/>
      <c r="T205" s="30"/>
      <c r="U205" s="30"/>
      <c r="V205" s="30"/>
      <c r="W205" s="30"/>
      <c r="X205" s="30"/>
    </row>
    <row r="206" spans="1:24" x14ac:dyDescent="0.3">
      <c r="A206" s="39"/>
      <c r="D206" s="39"/>
      <c r="E206" s="39"/>
      <c r="H206" s="29"/>
      <c r="L206" s="41"/>
      <c r="M206" s="41"/>
      <c r="N206" s="41"/>
      <c r="O206" s="30"/>
      <c r="P206" s="30"/>
      <c r="Q206" s="30"/>
      <c r="R206" s="30"/>
      <c r="S206" s="30"/>
      <c r="T206" s="30"/>
      <c r="U206" s="30"/>
      <c r="V206" s="30"/>
      <c r="W206" s="30"/>
      <c r="X206" s="30"/>
    </row>
    <row r="207" spans="1:24" x14ac:dyDescent="0.3">
      <c r="A207" s="39"/>
      <c r="D207" s="39"/>
      <c r="E207" s="39"/>
      <c r="H207" s="29"/>
      <c r="L207" s="41"/>
      <c r="M207" s="41"/>
      <c r="N207" s="41"/>
      <c r="O207" s="30"/>
      <c r="P207" s="30"/>
      <c r="Q207" s="30"/>
      <c r="R207" s="30"/>
      <c r="S207" s="30"/>
      <c r="T207" s="30"/>
      <c r="U207" s="30"/>
      <c r="V207" s="30"/>
      <c r="W207" s="30"/>
      <c r="X207" s="30"/>
    </row>
    <row r="208" spans="1:24" x14ac:dyDescent="0.3">
      <c r="A208" s="39"/>
      <c r="D208" s="39"/>
      <c r="E208" s="39"/>
      <c r="H208" s="29"/>
      <c r="L208" s="41"/>
      <c r="M208" s="41"/>
      <c r="N208" s="41"/>
      <c r="O208" s="30"/>
      <c r="P208" s="30"/>
      <c r="Q208" s="30"/>
      <c r="R208" s="30"/>
      <c r="S208" s="30"/>
      <c r="T208" s="30"/>
      <c r="U208" s="30"/>
      <c r="V208" s="30"/>
      <c r="W208" s="30"/>
      <c r="X208" s="30"/>
    </row>
    <row r="209" spans="1:24" x14ac:dyDescent="0.3">
      <c r="A209" s="39"/>
      <c r="D209" s="39"/>
      <c r="E209" s="39"/>
      <c r="H209" s="29"/>
      <c r="L209" s="41"/>
      <c r="M209" s="41"/>
      <c r="N209" s="41"/>
      <c r="O209" s="30"/>
      <c r="P209" s="30"/>
      <c r="Q209" s="30"/>
      <c r="R209" s="30"/>
      <c r="S209" s="30"/>
      <c r="T209" s="30"/>
      <c r="U209" s="30"/>
      <c r="V209" s="30"/>
      <c r="W209" s="30"/>
      <c r="X209" s="30"/>
    </row>
    <row r="210" spans="1:24" x14ac:dyDescent="0.3">
      <c r="A210" s="39"/>
      <c r="D210" s="39"/>
      <c r="E210" s="39"/>
      <c r="H210" s="29"/>
      <c r="L210" s="41"/>
      <c r="M210" s="41"/>
      <c r="N210" s="41"/>
      <c r="O210" s="30"/>
      <c r="P210" s="30"/>
      <c r="Q210" s="30"/>
      <c r="R210" s="30"/>
      <c r="S210" s="30"/>
      <c r="T210" s="30"/>
      <c r="U210" s="30"/>
      <c r="V210" s="30"/>
      <c r="W210" s="30"/>
      <c r="X210" s="30"/>
    </row>
    <row r="211" spans="1:24" x14ac:dyDescent="0.3">
      <c r="A211" s="39"/>
      <c r="D211" s="39"/>
      <c r="E211" s="39"/>
      <c r="H211" s="29"/>
      <c r="L211" s="41"/>
      <c r="M211" s="41"/>
      <c r="N211" s="41"/>
      <c r="O211" s="30"/>
      <c r="P211" s="30"/>
      <c r="Q211" s="30"/>
      <c r="R211" s="30"/>
      <c r="S211" s="30"/>
      <c r="T211" s="30"/>
      <c r="U211" s="30"/>
      <c r="V211" s="30"/>
      <c r="W211" s="30"/>
      <c r="X211" s="30"/>
    </row>
    <row r="212" spans="1:24" x14ac:dyDescent="0.3">
      <c r="A212" s="39"/>
      <c r="D212" s="39"/>
      <c r="E212" s="39"/>
      <c r="H212" s="29"/>
      <c r="L212" s="41"/>
      <c r="M212" s="41"/>
      <c r="N212" s="41"/>
      <c r="O212" s="30"/>
      <c r="P212" s="30"/>
      <c r="Q212" s="30"/>
      <c r="R212" s="30"/>
      <c r="S212" s="30"/>
      <c r="T212" s="30"/>
      <c r="U212" s="30"/>
      <c r="V212" s="30"/>
      <c r="W212" s="30"/>
      <c r="X212" s="30"/>
    </row>
    <row r="213" spans="1:24" x14ac:dyDescent="0.3">
      <c r="A213" s="39"/>
      <c r="D213" s="39"/>
      <c r="E213" s="39"/>
      <c r="H213" s="29"/>
      <c r="L213" s="41"/>
      <c r="M213" s="41"/>
      <c r="N213" s="41"/>
      <c r="O213" s="30"/>
      <c r="P213" s="30"/>
      <c r="Q213" s="30"/>
      <c r="R213" s="30"/>
      <c r="S213" s="30"/>
      <c r="T213" s="30"/>
      <c r="U213" s="30"/>
      <c r="V213" s="30"/>
      <c r="W213" s="30"/>
      <c r="X213" s="30"/>
    </row>
    <row r="214" spans="1:24" x14ac:dyDescent="0.3">
      <c r="A214" s="39"/>
      <c r="D214" s="39"/>
      <c r="E214" s="39"/>
      <c r="H214" s="29"/>
      <c r="L214" s="41"/>
      <c r="M214" s="41"/>
      <c r="N214" s="41"/>
      <c r="O214" s="30"/>
      <c r="P214" s="30"/>
      <c r="Q214" s="30"/>
      <c r="R214" s="30"/>
      <c r="S214" s="30"/>
      <c r="T214" s="30"/>
      <c r="U214" s="30"/>
      <c r="V214" s="30"/>
      <c r="W214" s="30"/>
      <c r="X214" s="30"/>
    </row>
    <row r="215" spans="1:24" x14ac:dyDescent="0.3">
      <c r="A215" s="39"/>
      <c r="D215" s="39"/>
      <c r="E215" s="39"/>
      <c r="H215" s="29"/>
      <c r="L215" s="41"/>
      <c r="M215" s="41"/>
      <c r="N215" s="41"/>
      <c r="O215" s="30"/>
      <c r="P215" s="30"/>
      <c r="Q215" s="30"/>
      <c r="R215" s="30"/>
      <c r="S215" s="30"/>
      <c r="T215" s="30"/>
      <c r="U215" s="30"/>
      <c r="V215" s="30"/>
      <c r="W215" s="30"/>
      <c r="X215" s="30"/>
    </row>
    <row r="216" spans="1:24" x14ac:dyDescent="0.3">
      <c r="A216" s="39"/>
      <c r="D216" s="39"/>
      <c r="E216" s="39"/>
      <c r="H216" s="29"/>
      <c r="L216" s="41"/>
      <c r="M216" s="41"/>
      <c r="N216" s="41"/>
      <c r="O216" s="30"/>
      <c r="P216" s="30"/>
      <c r="Q216" s="30"/>
      <c r="R216" s="30"/>
      <c r="S216" s="30"/>
      <c r="T216" s="30"/>
      <c r="U216" s="30"/>
      <c r="V216" s="30"/>
      <c r="W216" s="30"/>
      <c r="X216" s="30"/>
    </row>
    <row r="217" spans="1:24" x14ac:dyDescent="0.3">
      <c r="A217" s="39"/>
      <c r="D217" s="39"/>
      <c r="E217" s="39"/>
      <c r="H217" s="29"/>
      <c r="L217" s="41"/>
      <c r="M217" s="41"/>
      <c r="N217" s="41"/>
      <c r="O217" s="30"/>
      <c r="P217" s="30"/>
      <c r="Q217" s="30"/>
      <c r="R217" s="30"/>
      <c r="S217" s="30"/>
      <c r="T217" s="30"/>
      <c r="U217" s="30"/>
      <c r="V217" s="30"/>
      <c r="W217" s="30"/>
      <c r="X217" s="30"/>
    </row>
    <row r="218" spans="1:24" x14ac:dyDescent="0.3">
      <c r="A218" s="39"/>
      <c r="D218" s="39"/>
      <c r="E218" s="39"/>
      <c r="H218" s="29"/>
      <c r="L218" s="41"/>
      <c r="M218" s="41"/>
      <c r="N218" s="41"/>
      <c r="O218" s="30"/>
      <c r="P218" s="30"/>
      <c r="Q218" s="30"/>
      <c r="R218" s="30"/>
      <c r="S218" s="30"/>
      <c r="T218" s="30"/>
      <c r="U218" s="30"/>
      <c r="V218" s="30"/>
      <c r="W218" s="30"/>
      <c r="X218" s="30"/>
    </row>
    <row r="219" spans="1:24" x14ac:dyDescent="0.3">
      <c r="A219" s="39"/>
      <c r="D219" s="39"/>
      <c r="E219" s="39"/>
      <c r="H219" s="29"/>
      <c r="L219" s="41"/>
      <c r="M219" s="41"/>
      <c r="N219" s="41"/>
      <c r="O219" s="30"/>
      <c r="P219" s="30"/>
      <c r="Q219" s="30"/>
      <c r="R219" s="30"/>
      <c r="S219" s="30"/>
      <c r="T219" s="30"/>
      <c r="U219" s="30"/>
      <c r="V219" s="30"/>
      <c r="W219" s="30"/>
      <c r="X219" s="30"/>
    </row>
    <row r="220" spans="1:24" x14ac:dyDescent="0.3">
      <c r="A220" s="39"/>
      <c r="D220" s="39"/>
      <c r="E220" s="39"/>
      <c r="H220" s="29"/>
      <c r="L220" s="41"/>
      <c r="M220" s="41"/>
      <c r="N220" s="41"/>
      <c r="O220" s="30"/>
      <c r="P220" s="30"/>
      <c r="Q220" s="30"/>
      <c r="R220" s="30"/>
      <c r="S220" s="30"/>
      <c r="T220" s="30"/>
      <c r="U220" s="30"/>
      <c r="V220" s="30"/>
      <c r="W220" s="30"/>
      <c r="X220" s="30"/>
    </row>
    <row r="221" spans="1:24" x14ac:dyDescent="0.3">
      <c r="A221" s="39"/>
      <c r="D221" s="39"/>
      <c r="E221" s="39"/>
      <c r="H221" s="29"/>
      <c r="L221" s="41"/>
      <c r="M221" s="41"/>
      <c r="N221" s="41"/>
      <c r="O221" s="30"/>
      <c r="P221" s="30"/>
      <c r="Q221" s="30"/>
      <c r="R221" s="30"/>
      <c r="S221" s="30"/>
      <c r="T221" s="30"/>
      <c r="U221" s="30"/>
      <c r="V221" s="30"/>
      <c r="W221" s="30"/>
      <c r="X221" s="30"/>
    </row>
    <row r="222" spans="1:24" x14ac:dyDescent="0.3">
      <c r="A222" s="39"/>
      <c r="D222" s="39"/>
      <c r="E222" s="39"/>
      <c r="H222" s="29"/>
      <c r="L222" s="41"/>
      <c r="M222" s="41"/>
      <c r="N222" s="41"/>
      <c r="O222" s="30"/>
      <c r="P222" s="30"/>
      <c r="Q222" s="30"/>
      <c r="R222" s="30"/>
      <c r="S222" s="30"/>
      <c r="T222" s="30"/>
      <c r="U222" s="30"/>
      <c r="V222" s="30"/>
      <c r="W222" s="30"/>
      <c r="X222" s="30"/>
    </row>
    <row r="223" spans="1:24" x14ac:dyDescent="0.3">
      <c r="A223" s="39"/>
      <c r="D223" s="39"/>
      <c r="E223" s="39"/>
      <c r="H223" s="29"/>
      <c r="L223" s="41"/>
      <c r="M223" s="41"/>
      <c r="N223" s="41"/>
      <c r="O223" s="30"/>
      <c r="P223" s="30"/>
      <c r="Q223" s="30"/>
      <c r="R223" s="30"/>
      <c r="S223" s="30"/>
      <c r="T223" s="30"/>
      <c r="U223" s="30"/>
      <c r="V223" s="30"/>
      <c r="W223" s="30"/>
      <c r="X223" s="30"/>
    </row>
    <row r="224" spans="1:24" x14ac:dyDescent="0.3">
      <c r="A224" s="39"/>
      <c r="D224" s="39"/>
      <c r="E224" s="39"/>
      <c r="H224" s="29"/>
      <c r="L224" s="41"/>
      <c r="M224" s="41"/>
      <c r="N224" s="41"/>
      <c r="O224" s="30"/>
      <c r="P224" s="30"/>
      <c r="Q224" s="30"/>
      <c r="R224" s="30"/>
      <c r="S224" s="30"/>
      <c r="T224" s="30"/>
      <c r="U224" s="30"/>
      <c r="V224" s="30"/>
      <c r="W224" s="30"/>
      <c r="X224" s="30"/>
    </row>
    <row r="225" spans="1:24" x14ac:dyDescent="0.3">
      <c r="A225" s="39"/>
      <c r="D225" s="39"/>
      <c r="E225" s="39"/>
      <c r="H225" s="29"/>
      <c r="L225" s="41"/>
      <c r="M225" s="41"/>
      <c r="N225" s="41"/>
      <c r="O225" s="30"/>
      <c r="P225" s="30"/>
      <c r="Q225" s="30"/>
      <c r="R225" s="30"/>
      <c r="S225" s="30"/>
      <c r="T225" s="30"/>
      <c r="U225" s="30"/>
      <c r="V225" s="30"/>
      <c r="W225" s="30"/>
      <c r="X225" s="30"/>
    </row>
    <row r="226" spans="1:24" x14ac:dyDescent="0.3">
      <c r="A226" s="39"/>
      <c r="D226" s="39"/>
      <c r="E226" s="39"/>
      <c r="H226" s="29"/>
      <c r="L226" s="41"/>
      <c r="M226" s="41"/>
      <c r="N226" s="41"/>
      <c r="O226" s="30"/>
      <c r="P226" s="30"/>
      <c r="Q226" s="30"/>
      <c r="R226" s="30"/>
      <c r="S226" s="30"/>
      <c r="T226" s="30"/>
      <c r="U226" s="30"/>
      <c r="V226" s="30"/>
      <c r="W226" s="30"/>
      <c r="X226" s="30"/>
    </row>
    <row r="227" spans="1:24" x14ac:dyDescent="0.3">
      <c r="A227" s="39"/>
      <c r="D227" s="39"/>
      <c r="E227" s="39"/>
      <c r="H227" s="29"/>
      <c r="L227" s="41"/>
      <c r="M227" s="41"/>
      <c r="N227" s="41"/>
      <c r="O227" s="30"/>
      <c r="P227" s="30"/>
      <c r="Q227" s="30"/>
      <c r="R227" s="30"/>
      <c r="S227" s="30"/>
      <c r="T227" s="30"/>
      <c r="U227" s="30"/>
      <c r="V227" s="30"/>
      <c r="W227" s="30"/>
      <c r="X227" s="30"/>
    </row>
    <row r="228" spans="1:24" x14ac:dyDescent="0.3">
      <c r="A228" s="39"/>
      <c r="D228" s="39"/>
      <c r="E228" s="39"/>
      <c r="H228" s="29"/>
      <c r="L228" s="41"/>
      <c r="M228" s="41"/>
      <c r="N228" s="41"/>
      <c r="O228" s="30"/>
      <c r="P228" s="30"/>
      <c r="Q228" s="30"/>
      <c r="R228" s="30"/>
      <c r="S228" s="30"/>
      <c r="T228" s="30"/>
      <c r="U228" s="30"/>
      <c r="V228" s="30"/>
      <c r="W228" s="30"/>
      <c r="X228" s="30"/>
    </row>
    <row r="229" spans="1:24" x14ac:dyDescent="0.3">
      <c r="A229" s="39"/>
      <c r="D229" s="39"/>
      <c r="E229" s="39"/>
      <c r="H229" s="29"/>
      <c r="L229" s="41"/>
      <c r="M229" s="41"/>
      <c r="N229" s="41"/>
      <c r="O229" s="30"/>
      <c r="P229" s="30"/>
      <c r="Q229" s="30"/>
      <c r="R229" s="30"/>
      <c r="S229" s="30"/>
      <c r="T229" s="30"/>
      <c r="U229" s="30"/>
      <c r="V229" s="30"/>
      <c r="W229" s="30"/>
      <c r="X229" s="30"/>
    </row>
    <row r="230" spans="1:24" x14ac:dyDescent="0.3">
      <c r="A230" s="39"/>
      <c r="D230" s="39"/>
      <c r="E230" s="39"/>
      <c r="H230" s="29"/>
      <c r="L230" s="41"/>
      <c r="M230" s="41"/>
      <c r="N230" s="41"/>
      <c r="O230" s="30"/>
      <c r="P230" s="30"/>
      <c r="Q230" s="30"/>
      <c r="R230" s="30"/>
      <c r="S230" s="30"/>
      <c r="T230" s="30"/>
      <c r="U230" s="30"/>
      <c r="V230" s="30"/>
      <c r="W230" s="30"/>
      <c r="X230" s="30"/>
    </row>
    <row r="231" spans="1:24" x14ac:dyDescent="0.3">
      <c r="A231" s="39"/>
      <c r="D231" s="39"/>
      <c r="E231" s="39"/>
      <c r="H231" s="29"/>
      <c r="L231" s="41"/>
      <c r="M231" s="41"/>
      <c r="N231" s="41"/>
      <c r="O231" s="30"/>
      <c r="P231" s="30"/>
      <c r="Q231" s="30"/>
      <c r="R231" s="30"/>
      <c r="S231" s="30"/>
      <c r="T231" s="30"/>
      <c r="U231" s="30"/>
      <c r="V231" s="30"/>
      <c r="W231" s="30"/>
      <c r="X231" s="30"/>
    </row>
    <row r="232" spans="1:24" x14ac:dyDescent="0.3">
      <c r="A232" s="39"/>
      <c r="D232" s="39"/>
      <c r="E232" s="39"/>
      <c r="H232" s="29"/>
      <c r="L232" s="41"/>
      <c r="M232" s="41"/>
      <c r="N232" s="41"/>
      <c r="O232" s="30"/>
      <c r="P232" s="30"/>
      <c r="Q232" s="30"/>
      <c r="R232" s="30"/>
      <c r="S232" s="30"/>
      <c r="T232" s="30"/>
      <c r="U232" s="30"/>
      <c r="V232" s="30"/>
      <c r="W232" s="30"/>
      <c r="X232" s="30"/>
    </row>
    <row r="233" spans="1:24" x14ac:dyDescent="0.3">
      <c r="A233" s="39"/>
      <c r="D233" s="39"/>
      <c r="E233" s="39"/>
      <c r="H233" s="29"/>
      <c r="L233" s="41"/>
      <c r="M233" s="41"/>
      <c r="N233" s="41"/>
      <c r="O233" s="30"/>
      <c r="P233" s="30"/>
      <c r="Q233" s="30"/>
      <c r="R233" s="30"/>
      <c r="S233" s="30"/>
      <c r="T233" s="30"/>
      <c r="U233" s="30"/>
      <c r="V233" s="30"/>
      <c r="W233" s="30"/>
      <c r="X233" s="30"/>
    </row>
    <row r="234" spans="1:24" x14ac:dyDescent="0.3">
      <c r="A234" s="39"/>
      <c r="D234" s="39"/>
      <c r="E234" s="39"/>
      <c r="H234" s="29"/>
      <c r="L234" s="41"/>
      <c r="M234" s="41"/>
      <c r="N234" s="41"/>
      <c r="O234" s="30"/>
      <c r="P234" s="30"/>
      <c r="Q234" s="30"/>
      <c r="R234" s="30"/>
      <c r="S234" s="30"/>
      <c r="T234" s="30"/>
      <c r="U234" s="30"/>
      <c r="V234" s="30"/>
      <c r="W234" s="30"/>
      <c r="X234" s="30"/>
    </row>
    <row r="235" spans="1:24" x14ac:dyDescent="0.3">
      <c r="A235" s="39"/>
      <c r="D235" s="39"/>
      <c r="E235" s="39"/>
      <c r="H235" s="29"/>
      <c r="L235" s="41"/>
      <c r="M235" s="41"/>
      <c r="N235" s="41"/>
      <c r="O235" s="30"/>
      <c r="P235" s="30"/>
      <c r="Q235" s="30"/>
      <c r="R235" s="30"/>
      <c r="S235" s="30"/>
      <c r="T235" s="30"/>
      <c r="U235" s="30"/>
      <c r="V235" s="30"/>
      <c r="W235" s="30"/>
      <c r="X235" s="30"/>
    </row>
    <row r="236" spans="1:24" x14ac:dyDescent="0.3">
      <c r="A236" s="39"/>
      <c r="D236" s="39"/>
      <c r="E236" s="39"/>
      <c r="H236" s="29"/>
      <c r="L236" s="41"/>
      <c r="M236" s="41"/>
      <c r="N236" s="41"/>
      <c r="O236" s="30"/>
      <c r="P236" s="30"/>
      <c r="Q236" s="30"/>
      <c r="R236" s="30"/>
      <c r="S236" s="30"/>
      <c r="T236" s="30"/>
      <c r="U236" s="30"/>
      <c r="V236" s="30"/>
      <c r="W236" s="30"/>
      <c r="X236" s="30"/>
    </row>
    <row r="237" spans="1:24" x14ac:dyDescent="0.3">
      <c r="A237" s="39"/>
      <c r="D237" s="39"/>
      <c r="E237" s="39"/>
      <c r="H237" s="29"/>
      <c r="L237" s="41"/>
      <c r="M237" s="41"/>
      <c r="N237" s="41"/>
      <c r="O237" s="30"/>
      <c r="P237" s="30"/>
      <c r="Q237" s="30"/>
      <c r="R237" s="30"/>
      <c r="S237" s="30"/>
      <c r="T237" s="30"/>
      <c r="U237" s="30"/>
      <c r="V237" s="30"/>
      <c r="W237" s="30"/>
      <c r="X237" s="30"/>
    </row>
    <row r="238" spans="1:24" x14ac:dyDescent="0.3">
      <c r="A238" s="39"/>
      <c r="D238" s="39"/>
      <c r="E238" s="39"/>
      <c r="H238" s="29"/>
      <c r="L238" s="41"/>
      <c r="M238" s="41"/>
      <c r="N238" s="41"/>
      <c r="O238" s="30"/>
      <c r="P238" s="30"/>
      <c r="Q238" s="30"/>
      <c r="R238" s="30"/>
      <c r="S238" s="30"/>
      <c r="T238" s="30"/>
      <c r="U238" s="30"/>
      <c r="V238" s="30"/>
      <c r="W238" s="30"/>
      <c r="X238" s="30"/>
    </row>
    <row r="239" spans="1:24" x14ac:dyDescent="0.3">
      <c r="A239" s="39"/>
      <c r="D239" s="39"/>
      <c r="E239" s="39"/>
      <c r="H239" s="29"/>
      <c r="L239" s="41"/>
      <c r="M239" s="41"/>
      <c r="N239" s="41"/>
      <c r="O239" s="30"/>
      <c r="P239" s="30"/>
      <c r="Q239" s="30"/>
      <c r="R239" s="30"/>
      <c r="S239" s="30"/>
      <c r="T239" s="30"/>
      <c r="U239" s="30"/>
      <c r="V239" s="30"/>
      <c r="W239" s="30"/>
      <c r="X239" s="30"/>
    </row>
    <row r="240" spans="1:24" x14ac:dyDescent="0.3">
      <c r="A240" s="39"/>
      <c r="D240" s="39"/>
      <c r="E240" s="39"/>
      <c r="H240" s="29"/>
      <c r="L240" s="41"/>
      <c r="M240" s="41"/>
      <c r="N240" s="41"/>
      <c r="O240" s="30"/>
      <c r="P240" s="30"/>
      <c r="Q240" s="30"/>
      <c r="R240" s="30"/>
      <c r="S240" s="30"/>
      <c r="T240" s="30"/>
      <c r="U240" s="30"/>
      <c r="V240" s="30"/>
      <c r="W240" s="30"/>
      <c r="X240" s="30"/>
    </row>
    <row r="241" spans="1:24" x14ac:dyDescent="0.3">
      <c r="A241" s="39"/>
      <c r="D241" s="39"/>
      <c r="E241" s="39"/>
      <c r="H241" s="29"/>
      <c r="L241" s="41"/>
      <c r="M241" s="41"/>
      <c r="N241" s="41"/>
      <c r="O241" s="30"/>
      <c r="P241" s="30"/>
      <c r="Q241" s="30"/>
      <c r="R241" s="30"/>
      <c r="S241" s="30"/>
      <c r="T241" s="30"/>
      <c r="U241" s="30"/>
      <c r="V241" s="30"/>
      <c r="W241" s="30"/>
      <c r="X241" s="30"/>
    </row>
    <row r="242" spans="1:24" x14ac:dyDescent="0.3">
      <c r="A242" s="39"/>
      <c r="D242" s="39"/>
      <c r="E242" s="39"/>
      <c r="H242" s="29"/>
      <c r="L242" s="41"/>
      <c r="M242" s="41"/>
      <c r="N242" s="41"/>
      <c r="O242" s="30"/>
      <c r="P242" s="30"/>
      <c r="Q242" s="30"/>
      <c r="R242" s="30"/>
      <c r="S242" s="30"/>
      <c r="T242" s="30"/>
      <c r="U242" s="30"/>
      <c r="V242" s="30"/>
      <c r="W242" s="30"/>
      <c r="X242" s="30"/>
    </row>
    <row r="243" spans="1:24" x14ac:dyDescent="0.3">
      <c r="A243" s="39"/>
      <c r="D243" s="39"/>
      <c r="E243" s="39"/>
      <c r="H243" s="29"/>
      <c r="L243" s="41"/>
      <c r="M243" s="41"/>
      <c r="N243" s="41"/>
      <c r="O243" s="30"/>
      <c r="P243" s="30"/>
      <c r="Q243" s="30"/>
      <c r="R243" s="30"/>
      <c r="S243" s="30"/>
      <c r="T243" s="30"/>
      <c r="U243" s="30"/>
      <c r="V243" s="30"/>
      <c r="W243" s="30"/>
      <c r="X243" s="30"/>
    </row>
    <row r="244" spans="1:24" x14ac:dyDescent="0.3">
      <c r="A244" s="39"/>
      <c r="D244" s="39"/>
      <c r="E244" s="39"/>
      <c r="H244" s="29"/>
      <c r="L244" s="41"/>
      <c r="M244" s="41"/>
      <c r="N244" s="41"/>
      <c r="O244" s="30"/>
      <c r="P244" s="30"/>
      <c r="Q244" s="30"/>
      <c r="R244" s="30"/>
      <c r="S244" s="30"/>
      <c r="T244" s="30"/>
      <c r="U244" s="30"/>
      <c r="V244" s="30"/>
      <c r="W244" s="30"/>
      <c r="X244" s="30"/>
    </row>
    <row r="245" spans="1:24" x14ac:dyDescent="0.3">
      <c r="A245" s="39"/>
      <c r="D245" s="39"/>
      <c r="E245" s="39"/>
      <c r="H245" s="29"/>
      <c r="L245" s="41"/>
      <c r="M245" s="41"/>
      <c r="N245" s="41"/>
      <c r="O245" s="30"/>
      <c r="P245" s="30"/>
      <c r="Q245" s="30"/>
      <c r="R245" s="30"/>
      <c r="S245" s="30"/>
      <c r="T245" s="30"/>
      <c r="U245" s="30"/>
      <c r="V245" s="30"/>
      <c r="W245" s="30"/>
      <c r="X245" s="30"/>
    </row>
    <row r="246" spans="1:24" x14ac:dyDescent="0.3">
      <c r="A246" s="39"/>
      <c r="D246" s="39"/>
      <c r="E246" s="39"/>
      <c r="H246" s="29"/>
      <c r="L246" s="41"/>
      <c r="M246" s="41"/>
      <c r="N246" s="41"/>
      <c r="O246" s="30"/>
      <c r="P246" s="30"/>
      <c r="Q246" s="30"/>
      <c r="R246" s="30"/>
      <c r="S246" s="30"/>
      <c r="T246" s="30"/>
      <c r="U246" s="30"/>
      <c r="V246" s="30"/>
      <c r="W246" s="30"/>
      <c r="X246" s="30"/>
    </row>
    <row r="247" spans="1:24" x14ac:dyDescent="0.3">
      <c r="A247" s="39"/>
      <c r="D247" s="39"/>
      <c r="E247" s="39"/>
      <c r="H247" s="29"/>
      <c r="L247" s="41"/>
      <c r="M247" s="41"/>
      <c r="N247" s="41"/>
      <c r="O247" s="30"/>
      <c r="P247" s="30"/>
      <c r="Q247" s="30"/>
      <c r="R247" s="30"/>
      <c r="S247" s="30"/>
      <c r="T247" s="30"/>
      <c r="U247" s="30"/>
      <c r="V247" s="30"/>
      <c r="W247" s="30"/>
      <c r="X247" s="30"/>
    </row>
    <row r="248" spans="1:24" x14ac:dyDescent="0.3">
      <c r="A248" s="39"/>
      <c r="D248" s="39"/>
      <c r="E248" s="39"/>
      <c r="H248" s="29"/>
      <c r="L248" s="41"/>
      <c r="M248" s="41"/>
      <c r="N248" s="41"/>
      <c r="O248" s="30"/>
      <c r="P248" s="30"/>
      <c r="Q248" s="30"/>
      <c r="R248" s="30"/>
      <c r="S248" s="30"/>
      <c r="T248" s="30"/>
      <c r="U248" s="30"/>
      <c r="V248" s="30"/>
      <c r="W248" s="30"/>
      <c r="X248" s="30"/>
    </row>
    <row r="249" spans="1:24" x14ac:dyDescent="0.3">
      <c r="A249" s="39"/>
      <c r="D249" s="39"/>
      <c r="E249" s="39"/>
      <c r="H249" s="29"/>
      <c r="L249" s="41"/>
      <c r="M249" s="41"/>
      <c r="N249" s="41"/>
      <c r="O249" s="30"/>
      <c r="P249" s="30"/>
      <c r="Q249" s="30"/>
      <c r="R249" s="30"/>
      <c r="S249" s="30"/>
      <c r="T249" s="30"/>
      <c r="U249" s="30"/>
      <c r="V249" s="30"/>
      <c r="W249" s="30"/>
      <c r="X249" s="30"/>
    </row>
    <row r="250" spans="1:24" x14ac:dyDescent="0.3">
      <c r="A250" s="39"/>
      <c r="D250" s="39"/>
      <c r="E250" s="39"/>
      <c r="H250" s="29"/>
      <c r="L250" s="41"/>
      <c r="M250" s="41"/>
      <c r="N250" s="41"/>
      <c r="O250" s="30"/>
      <c r="P250" s="30"/>
      <c r="Q250" s="30"/>
      <c r="R250" s="30"/>
      <c r="S250" s="30"/>
      <c r="T250" s="30"/>
      <c r="U250" s="30"/>
      <c r="V250" s="30"/>
      <c r="W250" s="30"/>
      <c r="X250" s="30"/>
    </row>
    <row r="251" spans="1:24" x14ac:dyDescent="0.3">
      <c r="A251" s="39"/>
      <c r="D251" s="39"/>
      <c r="E251" s="39"/>
      <c r="H251" s="29"/>
      <c r="L251" s="41"/>
      <c r="M251" s="41"/>
      <c r="N251" s="41"/>
      <c r="O251" s="30"/>
      <c r="P251" s="30"/>
      <c r="Q251" s="30"/>
      <c r="R251" s="30"/>
      <c r="S251" s="30"/>
      <c r="T251" s="30"/>
      <c r="U251" s="30"/>
      <c r="V251" s="30"/>
      <c r="W251" s="30"/>
      <c r="X251" s="30"/>
    </row>
    <row r="252" spans="1:24" x14ac:dyDescent="0.3">
      <c r="A252" s="39"/>
      <c r="D252" s="39"/>
      <c r="E252" s="39"/>
      <c r="H252" s="29"/>
      <c r="L252" s="41"/>
      <c r="M252" s="41"/>
      <c r="N252" s="41"/>
      <c r="O252" s="30"/>
      <c r="P252" s="30"/>
      <c r="Q252" s="30"/>
      <c r="R252" s="30"/>
      <c r="S252" s="30"/>
      <c r="T252" s="30"/>
      <c r="U252" s="30"/>
      <c r="V252" s="30"/>
      <c r="W252" s="30"/>
      <c r="X252" s="30"/>
    </row>
    <row r="253" spans="1:24" x14ac:dyDescent="0.3">
      <c r="A253" s="39"/>
      <c r="D253" s="39"/>
      <c r="E253" s="39"/>
      <c r="H253" s="29"/>
      <c r="L253" s="41"/>
      <c r="M253" s="41"/>
      <c r="N253" s="41"/>
      <c r="O253" s="30"/>
      <c r="P253" s="30"/>
      <c r="Q253" s="30"/>
      <c r="R253" s="30"/>
      <c r="S253" s="30"/>
      <c r="T253" s="30"/>
      <c r="U253" s="30"/>
      <c r="V253" s="30"/>
      <c r="W253" s="30"/>
      <c r="X253" s="30"/>
    </row>
    <row r="254" spans="1:24" x14ac:dyDescent="0.3">
      <c r="A254" s="39"/>
      <c r="D254" s="39"/>
      <c r="E254" s="39"/>
      <c r="H254" s="29"/>
      <c r="L254" s="41"/>
      <c r="M254" s="41"/>
      <c r="N254" s="41"/>
      <c r="O254" s="30"/>
      <c r="P254" s="30"/>
      <c r="Q254" s="30"/>
      <c r="R254" s="30"/>
      <c r="S254" s="30"/>
      <c r="T254" s="30"/>
      <c r="U254" s="30"/>
      <c r="V254" s="30"/>
      <c r="W254" s="30"/>
      <c r="X254" s="30"/>
    </row>
    <row r="255" spans="1:24" x14ac:dyDescent="0.3">
      <c r="A255" s="39"/>
      <c r="D255" s="39"/>
      <c r="E255" s="39"/>
      <c r="H255" s="29"/>
      <c r="L255" s="41"/>
      <c r="M255" s="41"/>
      <c r="N255" s="41"/>
      <c r="O255" s="30"/>
      <c r="P255" s="30"/>
      <c r="Q255" s="30"/>
      <c r="R255" s="30"/>
      <c r="S255" s="30"/>
      <c r="T255" s="30"/>
      <c r="U255" s="30"/>
      <c r="V255" s="30"/>
      <c r="W255" s="30"/>
      <c r="X255" s="30"/>
    </row>
    <row r="256" spans="1:24" x14ac:dyDescent="0.3">
      <c r="A256" s="39"/>
      <c r="D256" s="39"/>
      <c r="E256" s="39"/>
      <c r="H256" s="29"/>
      <c r="L256" s="41"/>
      <c r="M256" s="41"/>
      <c r="N256" s="41"/>
      <c r="O256" s="30"/>
      <c r="P256" s="30"/>
      <c r="Q256" s="30"/>
      <c r="R256" s="30"/>
      <c r="S256" s="30"/>
      <c r="T256" s="30"/>
      <c r="U256" s="30"/>
      <c r="V256" s="30"/>
      <c r="W256" s="30"/>
      <c r="X256" s="30"/>
    </row>
    <row r="257" spans="1:24" x14ac:dyDescent="0.3">
      <c r="A257" s="39"/>
      <c r="D257" s="39"/>
      <c r="E257" s="39"/>
      <c r="H257" s="29"/>
      <c r="L257" s="41"/>
      <c r="M257" s="41"/>
      <c r="N257" s="41"/>
      <c r="O257" s="30"/>
      <c r="P257" s="30"/>
      <c r="Q257" s="30"/>
      <c r="R257" s="30"/>
      <c r="S257" s="30"/>
      <c r="T257" s="30"/>
      <c r="U257" s="30"/>
      <c r="V257" s="30"/>
      <c r="W257" s="30"/>
      <c r="X257" s="30"/>
    </row>
    <row r="258" spans="1:24" x14ac:dyDescent="0.3">
      <c r="A258" s="39"/>
      <c r="D258" s="39"/>
      <c r="E258" s="39"/>
      <c r="H258" s="29"/>
      <c r="L258" s="41"/>
      <c r="M258" s="41"/>
      <c r="N258" s="41"/>
      <c r="O258" s="30"/>
      <c r="P258" s="30"/>
      <c r="Q258" s="30"/>
      <c r="R258" s="30"/>
      <c r="S258" s="30"/>
      <c r="T258" s="30"/>
      <c r="U258" s="30"/>
      <c r="V258" s="30"/>
      <c r="W258" s="30"/>
      <c r="X258" s="30"/>
    </row>
    <row r="259" spans="1:24" x14ac:dyDescent="0.3">
      <c r="A259" s="39"/>
      <c r="D259" s="39"/>
      <c r="E259" s="39"/>
      <c r="H259" s="29"/>
      <c r="L259" s="41"/>
      <c r="M259" s="41"/>
      <c r="N259" s="41"/>
      <c r="O259" s="30"/>
      <c r="P259" s="30"/>
      <c r="Q259" s="30"/>
      <c r="R259" s="30"/>
      <c r="S259" s="30"/>
      <c r="T259" s="30"/>
      <c r="U259" s="30"/>
      <c r="V259" s="30"/>
      <c r="W259" s="30"/>
      <c r="X259" s="30"/>
    </row>
    <row r="260" spans="1:24" x14ac:dyDescent="0.3">
      <c r="A260" s="39"/>
      <c r="D260" s="39"/>
      <c r="E260" s="39"/>
      <c r="H260" s="29"/>
      <c r="L260" s="41"/>
      <c r="M260" s="41"/>
      <c r="N260" s="41"/>
      <c r="O260" s="30"/>
      <c r="P260" s="30"/>
      <c r="Q260" s="30"/>
      <c r="R260" s="30"/>
      <c r="S260" s="30"/>
      <c r="T260" s="30"/>
      <c r="U260" s="30"/>
      <c r="V260" s="30"/>
      <c r="W260" s="30"/>
      <c r="X260" s="30"/>
    </row>
    <row r="261" spans="1:24" x14ac:dyDescent="0.3">
      <c r="A261" s="39"/>
      <c r="D261" s="39"/>
      <c r="E261" s="39"/>
      <c r="H261" s="29"/>
      <c r="L261" s="41"/>
      <c r="M261" s="41"/>
      <c r="N261" s="41"/>
      <c r="O261" s="30"/>
      <c r="P261" s="30"/>
      <c r="Q261" s="30"/>
      <c r="R261" s="30"/>
      <c r="S261" s="30"/>
      <c r="T261" s="30"/>
      <c r="U261" s="30"/>
      <c r="V261" s="30"/>
      <c r="W261" s="30"/>
      <c r="X261" s="30"/>
    </row>
    <row r="262" spans="1:24" x14ac:dyDescent="0.3">
      <c r="A262" s="39"/>
      <c r="D262" s="39"/>
      <c r="E262" s="39"/>
      <c r="H262" s="29"/>
      <c r="L262" s="41"/>
      <c r="M262" s="41"/>
      <c r="N262" s="41"/>
      <c r="O262" s="30"/>
      <c r="P262" s="30"/>
      <c r="Q262" s="30"/>
      <c r="R262" s="30"/>
      <c r="S262" s="30"/>
      <c r="T262" s="30"/>
      <c r="U262" s="30"/>
      <c r="V262" s="30"/>
      <c r="W262" s="30"/>
      <c r="X262" s="30"/>
    </row>
    <row r="263" spans="1:24" x14ac:dyDescent="0.3">
      <c r="A263" s="39"/>
      <c r="D263" s="39"/>
      <c r="E263" s="39"/>
      <c r="H263" s="29"/>
      <c r="L263" s="41"/>
      <c r="M263" s="41"/>
      <c r="N263" s="41"/>
      <c r="O263" s="30"/>
      <c r="P263" s="30"/>
      <c r="Q263" s="30"/>
      <c r="R263" s="30"/>
      <c r="S263" s="30"/>
      <c r="T263" s="30"/>
      <c r="U263" s="30"/>
      <c r="V263" s="30"/>
      <c r="W263" s="30"/>
      <c r="X263" s="30"/>
    </row>
    <row r="264" spans="1:24" x14ac:dyDescent="0.3">
      <c r="A264" s="39"/>
      <c r="D264" s="39"/>
      <c r="E264" s="39"/>
      <c r="H264" s="29"/>
      <c r="L264" s="41"/>
      <c r="M264" s="41"/>
      <c r="N264" s="41"/>
      <c r="O264" s="30"/>
      <c r="P264" s="30"/>
      <c r="Q264" s="30"/>
      <c r="R264" s="30"/>
      <c r="S264" s="30"/>
      <c r="T264" s="30"/>
      <c r="U264" s="30"/>
      <c r="V264" s="30"/>
      <c r="W264" s="30"/>
      <c r="X264" s="30"/>
    </row>
    <row r="265" spans="1:24" x14ac:dyDescent="0.3">
      <c r="A265" s="39"/>
      <c r="D265" s="39"/>
      <c r="E265" s="39"/>
      <c r="H265" s="29"/>
      <c r="L265" s="41"/>
      <c r="M265" s="41"/>
      <c r="N265" s="41"/>
      <c r="O265" s="30"/>
      <c r="P265" s="30"/>
      <c r="Q265" s="30"/>
      <c r="R265" s="30"/>
      <c r="S265" s="30"/>
      <c r="T265" s="30"/>
      <c r="U265" s="30"/>
      <c r="V265" s="30"/>
      <c r="W265" s="30"/>
      <c r="X265" s="30"/>
    </row>
    <row r="266" spans="1:24" x14ac:dyDescent="0.3">
      <c r="A266" s="39"/>
      <c r="D266" s="39"/>
      <c r="E266" s="39"/>
      <c r="H266" s="29"/>
      <c r="L266" s="41"/>
      <c r="M266" s="41"/>
      <c r="N266" s="41"/>
      <c r="O266" s="30"/>
      <c r="P266" s="30"/>
      <c r="Q266" s="30"/>
      <c r="R266" s="30"/>
      <c r="S266" s="30"/>
      <c r="T266" s="30"/>
      <c r="U266" s="30"/>
      <c r="V266" s="30"/>
      <c r="W266" s="30"/>
      <c r="X266" s="30"/>
    </row>
    <row r="267" spans="1:24" x14ac:dyDescent="0.3">
      <c r="A267" s="39"/>
      <c r="D267" s="39"/>
      <c r="E267" s="39"/>
      <c r="H267" s="29"/>
      <c r="L267" s="41"/>
      <c r="M267" s="41"/>
      <c r="N267" s="41"/>
      <c r="O267" s="30"/>
      <c r="P267" s="30"/>
      <c r="Q267" s="30"/>
      <c r="R267" s="30"/>
      <c r="S267" s="30"/>
      <c r="T267" s="30"/>
      <c r="U267" s="30"/>
      <c r="V267" s="30"/>
      <c r="W267" s="30"/>
      <c r="X267" s="30"/>
    </row>
    <row r="268" spans="1:24" x14ac:dyDescent="0.3">
      <c r="A268" s="39"/>
      <c r="D268" s="39"/>
      <c r="E268" s="39"/>
      <c r="H268" s="29"/>
      <c r="L268" s="41"/>
      <c r="M268" s="41"/>
      <c r="N268" s="41"/>
      <c r="O268" s="30"/>
      <c r="P268" s="30"/>
      <c r="Q268" s="30"/>
      <c r="R268" s="30"/>
      <c r="S268" s="30"/>
      <c r="T268" s="30"/>
      <c r="U268" s="30"/>
      <c r="V268" s="30"/>
      <c r="W268" s="30"/>
      <c r="X268" s="30"/>
    </row>
    <row r="269" spans="1:24" x14ac:dyDescent="0.3">
      <c r="A269" s="39"/>
      <c r="D269" s="39"/>
      <c r="E269" s="39"/>
      <c r="H269" s="29"/>
      <c r="L269" s="41"/>
      <c r="M269" s="41"/>
      <c r="N269" s="41"/>
      <c r="O269" s="30"/>
      <c r="P269" s="30"/>
      <c r="Q269" s="30"/>
      <c r="R269" s="30"/>
      <c r="S269" s="30"/>
      <c r="T269" s="30"/>
      <c r="U269" s="30"/>
      <c r="V269" s="30"/>
      <c r="W269" s="30"/>
      <c r="X269" s="30"/>
    </row>
    <row r="270" spans="1:24" x14ac:dyDescent="0.3">
      <c r="A270" s="39"/>
      <c r="D270" s="39"/>
      <c r="E270" s="39"/>
      <c r="H270" s="29"/>
      <c r="L270" s="41"/>
      <c r="M270" s="41"/>
      <c r="N270" s="41"/>
      <c r="O270" s="30"/>
      <c r="P270" s="30"/>
      <c r="Q270" s="30"/>
      <c r="R270" s="30"/>
      <c r="S270" s="30"/>
      <c r="T270" s="30"/>
      <c r="U270" s="30"/>
      <c r="V270" s="30"/>
      <c r="W270" s="30"/>
      <c r="X270" s="30"/>
    </row>
    <row r="271" spans="1:24" x14ac:dyDescent="0.3">
      <c r="A271" s="39"/>
      <c r="D271" s="39"/>
      <c r="E271" s="39"/>
      <c r="H271" s="29"/>
      <c r="L271" s="41"/>
      <c r="M271" s="41"/>
      <c r="N271" s="41"/>
      <c r="O271" s="30"/>
      <c r="P271" s="30"/>
      <c r="Q271" s="30"/>
      <c r="R271" s="30"/>
      <c r="S271" s="30"/>
      <c r="T271" s="30"/>
      <c r="U271" s="30"/>
      <c r="V271" s="30"/>
      <c r="W271" s="30"/>
      <c r="X271" s="30"/>
    </row>
    <row r="272" spans="1:24" x14ac:dyDescent="0.3">
      <c r="A272" s="39"/>
      <c r="D272" s="39"/>
      <c r="E272" s="39"/>
      <c r="H272" s="29"/>
      <c r="L272" s="41"/>
      <c r="M272" s="41"/>
      <c r="N272" s="41"/>
      <c r="O272" s="30"/>
      <c r="P272" s="30"/>
      <c r="Q272" s="30"/>
      <c r="R272" s="30"/>
      <c r="S272" s="30"/>
      <c r="T272" s="30"/>
      <c r="U272" s="30"/>
      <c r="V272" s="30"/>
      <c r="W272" s="30"/>
      <c r="X272" s="30"/>
    </row>
    <row r="273" spans="1:24" x14ac:dyDescent="0.3">
      <c r="A273" s="39"/>
      <c r="D273" s="39"/>
      <c r="E273" s="39"/>
      <c r="H273" s="29"/>
      <c r="L273" s="41"/>
      <c r="M273" s="41"/>
      <c r="N273" s="41"/>
      <c r="O273" s="30"/>
      <c r="P273" s="30"/>
      <c r="Q273" s="30"/>
      <c r="R273" s="30"/>
      <c r="S273" s="30"/>
      <c r="T273" s="30"/>
      <c r="U273" s="30"/>
      <c r="V273" s="30"/>
      <c r="W273" s="30"/>
      <c r="X273" s="30"/>
    </row>
    <row r="274" spans="1:24" x14ac:dyDescent="0.3">
      <c r="A274" s="39"/>
      <c r="D274" s="39"/>
      <c r="E274" s="39"/>
      <c r="H274" s="29"/>
      <c r="L274" s="41"/>
      <c r="M274" s="41"/>
      <c r="N274" s="41"/>
      <c r="O274" s="30"/>
      <c r="P274" s="30"/>
      <c r="Q274" s="30"/>
      <c r="R274" s="30"/>
      <c r="S274" s="30"/>
      <c r="T274" s="30"/>
      <c r="U274" s="30"/>
      <c r="V274" s="30"/>
      <c r="W274" s="30"/>
      <c r="X274" s="30"/>
    </row>
    <row r="275" spans="1:24" x14ac:dyDescent="0.3">
      <c r="A275" s="39"/>
      <c r="D275" s="39"/>
      <c r="E275" s="39"/>
      <c r="H275" s="29"/>
      <c r="L275" s="41"/>
      <c r="M275" s="41"/>
      <c r="N275" s="41"/>
      <c r="O275" s="30"/>
      <c r="P275" s="30"/>
      <c r="Q275" s="30"/>
      <c r="R275" s="30"/>
      <c r="S275" s="30"/>
      <c r="T275" s="30"/>
      <c r="U275" s="30"/>
      <c r="V275" s="30"/>
      <c r="W275" s="30"/>
      <c r="X275" s="30"/>
    </row>
    <row r="276" spans="1:24" x14ac:dyDescent="0.3">
      <c r="A276" s="39"/>
      <c r="D276" s="39"/>
      <c r="E276" s="39"/>
      <c r="H276" s="29"/>
      <c r="L276" s="41"/>
      <c r="M276" s="41"/>
      <c r="N276" s="41"/>
      <c r="O276" s="30"/>
      <c r="P276" s="30"/>
      <c r="Q276" s="30"/>
      <c r="R276" s="30"/>
      <c r="S276" s="30"/>
      <c r="T276" s="30"/>
      <c r="U276" s="30"/>
      <c r="V276" s="30"/>
      <c r="W276" s="30"/>
      <c r="X276" s="30"/>
    </row>
    <row r="277" spans="1:24" x14ac:dyDescent="0.3">
      <c r="A277" s="39"/>
      <c r="D277" s="39"/>
      <c r="E277" s="39"/>
      <c r="H277" s="29"/>
      <c r="L277" s="41"/>
      <c r="M277" s="41"/>
      <c r="N277" s="41"/>
      <c r="O277" s="30"/>
      <c r="P277" s="30"/>
      <c r="Q277" s="30"/>
      <c r="R277" s="30"/>
      <c r="S277" s="30"/>
      <c r="T277" s="30"/>
      <c r="U277" s="30"/>
      <c r="V277" s="30"/>
      <c r="W277" s="30"/>
      <c r="X277" s="30"/>
    </row>
    <row r="278" spans="1:24" x14ac:dyDescent="0.3">
      <c r="A278" s="39"/>
      <c r="D278" s="39"/>
      <c r="E278" s="39"/>
      <c r="H278" s="29"/>
      <c r="L278" s="41"/>
      <c r="M278" s="41"/>
      <c r="N278" s="41"/>
      <c r="O278" s="30"/>
      <c r="P278" s="30"/>
      <c r="Q278" s="30"/>
      <c r="R278" s="30"/>
      <c r="S278" s="30"/>
      <c r="T278" s="30"/>
      <c r="U278" s="30"/>
      <c r="V278" s="30"/>
      <c r="W278" s="30"/>
      <c r="X278" s="30"/>
    </row>
    <row r="279" spans="1:24" x14ac:dyDescent="0.3">
      <c r="A279" s="39"/>
      <c r="D279" s="39"/>
      <c r="E279" s="39"/>
      <c r="H279" s="29"/>
      <c r="L279" s="41"/>
      <c r="M279" s="41"/>
      <c r="N279" s="41"/>
      <c r="O279" s="30"/>
      <c r="P279" s="30"/>
      <c r="Q279" s="30"/>
      <c r="R279" s="30"/>
      <c r="S279" s="30"/>
      <c r="T279" s="30"/>
      <c r="U279" s="30"/>
      <c r="V279" s="30"/>
      <c r="W279" s="30"/>
      <c r="X279" s="30"/>
    </row>
    <row r="280" spans="1:24" x14ac:dyDescent="0.3">
      <c r="A280" s="39"/>
      <c r="D280" s="39"/>
      <c r="E280" s="39"/>
      <c r="H280" s="29"/>
      <c r="L280" s="41"/>
      <c r="M280" s="41"/>
      <c r="N280" s="41"/>
      <c r="O280" s="30"/>
      <c r="P280" s="30"/>
      <c r="Q280" s="30"/>
      <c r="R280" s="30"/>
      <c r="S280" s="30"/>
      <c r="T280" s="30"/>
      <c r="U280" s="30"/>
      <c r="V280" s="30"/>
      <c r="W280" s="30"/>
      <c r="X280" s="30"/>
    </row>
    <row r="281" spans="1:24" x14ac:dyDescent="0.3">
      <c r="A281" s="39"/>
      <c r="D281" s="39"/>
      <c r="E281" s="39"/>
      <c r="H281" s="29"/>
      <c r="L281" s="41"/>
      <c r="M281" s="41"/>
      <c r="N281" s="41"/>
      <c r="O281" s="30"/>
      <c r="P281" s="30"/>
      <c r="Q281" s="30"/>
      <c r="R281" s="30"/>
      <c r="S281" s="30"/>
      <c r="T281" s="30"/>
      <c r="U281" s="30"/>
      <c r="V281" s="30"/>
      <c r="W281" s="30"/>
      <c r="X281" s="30"/>
    </row>
    <row r="282" spans="1:24" x14ac:dyDescent="0.3">
      <c r="A282" s="39"/>
      <c r="D282" s="39"/>
      <c r="E282" s="39"/>
      <c r="H282" s="29"/>
      <c r="L282" s="41"/>
      <c r="M282" s="41"/>
      <c r="N282" s="41"/>
      <c r="O282" s="30"/>
      <c r="P282" s="30"/>
      <c r="Q282" s="30"/>
      <c r="R282" s="30"/>
      <c r="S282" s="30"/>
      <c r="T282" s="30"/>
      <c r="U282" s="30"/>
      <c r="V282" s="30"/>
      <c r="W282" s="30"/>
      <c r="X282" s="30"/>
    </row>
    <row r="283" spans="1:24" x14ac:dyDescent="0.3">
      <c r="A283" s="39"/>
      <c r="D283" s="39"/>
      <c r="E283" s="39"/>
      <c r="H283" s="29"/>
      <c r="L283" s="41"/>
      <c r="M283" s="41"/>
      <c r="N283" s="41"/>
      <c r="O283" s="30"/>
      <c r="P283" s="30"/>
      <c r="Q283" s="30"/>
      <c r="R283" s="30"/>
      <c r="S283" s="30"/>
      <c r="T283" s="30"/>
      <c r="U283" s="30"/>
      <c r="V283" s="30"/>
      <c r="W283" s="30"/>
      <c r="X283" s="30"/>
    </row>
    <row r="284" spans="1:24" x14ac:dyDescent="0.3">
      <c r="A284" s="39"/>
      <c r="D284" s="39"/>
      <c r="E284" s="39"/>
      <c r="H284" s="29"/>
      <c r="L284" s="41"/>
      <c r="M284" s="41"/>
      <c r="N284" s="41"/>
      <c r="O284" s="30"/>
      <c r="P284" s="30"/>
      <c r="Q284" s="30"/>
      <c r="R284" s="30"/>
      <c r="S284" s="30"/>
      <c r="T284" s="30"/>
      <c r="U284" s="30"/>
      <c r="V284" s="30"/>
      <c r="W284" s="30"/>
      <c r="X284" s="30"/>
    </row>
    <row r="285" spans="1:24" x14ac:dyDescent="0.3">
      <c r="A285" s="39"/>
      <c r="D285" s="39"/>
      <c r="E285" s="39"/>
      <c r="H285" s="29"/>
      <c r="L285" s="41"/>
      <c r="M285" s="41"/>
      <c r="N285" s="41"/>
      <c r="O285" s="30"/>
      <c r="P285" s="30"/>
      <c r="Q285" s="30"/>
      <c r="R285" s="30"/>
      <c r="S285" s="30"/>
      <c r="T285" s="30"/>
      <c r="U285" s="30"/>
      <c r="V285" s="30"/>
      <c r="W285" s="30"/>
      <c r="X285" s="30"/>
    </row>
    <row r="286" spans="1:24" x14ac:dyDescent="0.3">
      <c r="A286" s="39"/>
      <c r="D286" s="39"/>
      <c r="E286" s="39"/>
      <c r="H286" s="29"/>
      <c r="L286" s="41"/>
      <c r="M286" s="41"/>
      <c r="N286" s="41"/>
      <c r="O286" s="30"/>
      <c r="P286" s="30"/>
      <c r="Q286" s="30"/>
      <c r="R286" s="30"/>
      <c r="S286" s="30"/>
      <c r="T286" s="30"/>
      <c r="U286" s="30"/>
      <c r="V286" s="30"/>
      <c r="W286" s="30"/>
      <c r="X286" s="30"/>
    </row>
    <row r="287" spans="1:24" x14ac:dyDescent="0.3">
      <c r="A287" s="39"/>
      <c r="D287" s="39"/>
      <c r="E287" s="39"/>
      <c r="H287" s="29"/>
      <c r="L287" s="41"/>
      <c r="M287" s="41"/>
      <c r="N287" s="41"/>
      <c r="O287" s="30"/>
      <c r="P287" s="30"/>
      <c r="Q287" s="30"/>
      <c r="R287" s="30"/>
      <c r="S287" s="30"/>
      <c r="T287" s="30"/>
      <c r="U287" s="30"/>
      <c r="V287" s="30"/>
      <c r="W287" s="30"/>
      <c r="X287" s="30"/>
    </row>
    <row r="288" spans="1:24" x14ac:dyDescent="0.3">
      <c r="A288" s="39"/>
      <c r="D288" s="39"/>
      <c r="E288" s="39"/>
      <c r="H288" s="29"/>
      <c r="L288" s="41"/>
      <c r="M288" s="41"/>
      <c r="N288" s="41"/>
      <c r="O288" s="30"/>
      <c r="P288" s="30"/>
      <c r="Q288" s="30"/>
      <c r="R288" s="30"/>
      <c r="S288" s="30"/>
      <c r="T288" s="30"/>
      <c r="U288" s="30"/>
      <c r="V288" s="30"/>
      <c r="W288" s="30"/>
      <c r="X288" s="30"/>
    </row>
    <row r="289" spans="1:24" x14ac:dyDescent="0.3">
      <c r="A289" s="39"/>
      <c r="D289" s="39"/>
      <c r="E289" s="39"/>
      <c r="H289" s="29"/>
      <c r="L289" s="41"/>
      <c r="M289" s="41"/>
      <c r="N289" s="41"/>
      <c r="O289" s="30"/>
      <c r="P289" s="30"/>
      <c r="Q289" s="30"/>
      <c r="R289" s="30"/>
      <c r="S289" s="30"/>
      <c r="T289" s="30"/>
      <c r="U289" s="30"/>
      <c r="V289" s="30"/>
      <c r="W289" s="30"/>
      <c r="X289" s="30"/>
    </row>
    <row r="290" spans="1:24" x14ac:dyDescent="0.3">
      <c r="A290" s="39"/>
      <c r="D290" s="39"/>
      <c r="E290" s="39"/>
      <c r="H290" s="29"/>
      <c r="L290" s="41"/>
      <c r="M290" s="41"/>
      <c r="N290" s="41"/>
      <c r="O290" s="30"/>
      <c r="P290" s="30"/>
      <c r="Q290" s="30"/>
      <c r="R290" s="30"/>
      <c r="S290" s="30"/>
      <c r="T290" s="30"/>
      <c r="U290" s="30"/>
      <c r="V290" s="30"/>
      <c r="W290" s="30"/>
      <c r="X290" s="30"/>
    </row>
    <row r="291" spans="1:24" x14ac:dyDescent="0.3">
      <c r="A291" s="39"/>
      <c r="D291" s="39"/>
      <c r="E291" s="39"/>
      <c r="H291" s="29"/>
      <c r="L291" s="41"/>
      <c r="M291" s="41"/>
      <c r="N291" s="41"/>
      <c r="O291" s="30"/>
      <c r="P291" s="30"/>
      <c r="Q291" s="30"/>
      <c r="R291" s="30"/>
      <c r="S291" s="30"/>
      <c r="T291" s="30"/>
      <c r="U291" s="30"/>
      <c r="V291" s="30"/>
      <c r="W291" s="30"/>
      <c r="X291" s="30"/>
    </row>
    <row r="292" spans="1:24" x14ac:dyDescent="0.3">
      <c r="A292" s="39"/>
      <c r="D292" s="39"/>
      <c r="E292" s="39"/>
      <c r="H292" s="29"/>
      <c r="L292" s="41"/>
      <c r="M292" s="41"/>
      <c r="N292" s="41"/>
      <c r="O292" s="30"/>
      <c r="P292" s="30"/>
      <c r="Q292" s="30"/>
      <c r="R292" s="30"/>
      <c r="S292" s="30"/>
      <c r="T292" s="30"/>
      <c r="U292" s="30"/>
      <c r="V292" s="30"/>
      <c r="W292" s="30"/>
      <c r="X292" s="30"/>
    </row>
    <row r="293" spans="1:24" x14ac:dyDescent="0.3">
      <c r="A293" s="39"/>
      <c r="D293" s="39"/>
      <c r="E293" s="39"/>
      <c r="H293" s="29"/>
      <c r="L293" s="41"/>
      <c r="M293" s="41"/>
      <c r="N293" s="41"/>
      <c r="O293" s="30"/>
      <c r="P293" s="30"/>
      <c r="Q293" s="30"/>
      <c r="R293" s="30"/>
      <c r="S293" s="30"/>
      <c r="T293" s="30"/>
      <c r="U293" s="30"/>
      <c r="V293" s="30"/>
      <c r="W293" s="30"/>
      <c r="X293" s="30"/>
    </row>
    <row r="294" spans="1:24" x14ac:dyDescent="0.3">
      <c r="A294" s="39"/>
      <c r="D294" s="39"/>
      <c r="E294" s="39"/>
      <c r="H294" s="29"/>
      <c r="L294" s="41"/>
      <c r="M294" s="41"/>
      <c r="N294" s="41"/>
      <c r="O294" s="30"/>
      <c r="P294" s="30"/>
      <c r="Q294" s="30"/>
      <c r="R294" s="30"/>
      <c r="S294" s="30"/>
      <c r="T294" s="30"/>
      <c r="U294" s="30"/>
      <c r="V294" s="30"/>
      <c r="W294" s="30"/>
      <c r="X294" s="30"/>
    </row>
    <row r="295" spans="1:24" x14ac:dyDescent="0.3">
      <c r="A295" s="39"/>
      <c r="D295" s="39"/>
      <c r="E295" s="39"/>
      <c r="H295" s="29"/>
      <c r="L295" s="41"/>
      <c r="M295" s="41"/>
      <c r="N295" s="41"/>
      <c r="O295" s="30"/>
      <c r="P295" s="30"/>
      <c r="Q295" s="30"/>
      <c r="R295" s="30"/>
      <c r="S295" s="30"/>
      <c r="T295" s="30"/>
      <c r="U295" s="30"/>
      <c r="V295" s="30"/>
      <c r="W295" s="30"/>
      <c r="X295" s="30"/>
    </row>
    <row r="296" spans="1:24" x14ac:dyDescent="0.3">
      <c r="A296" s="39"/>
      <c r="D296" s="39"/>
      <c r="E296" s="39"/>
      <c r="H296" s="29"/>
      <c r="L296" s="41"/>
      <c r="M296" s="41"/>
      <c r="N296" s="41"/>
      <c r="O296" s="30"/>
      <c r="P296" s="30"/>
      <c r="Q296" s="30"/>
      <c r="R296" s="30"/>
      <c r="S296" s="30"/>
      <c r="T296" s="30"/>
      <c r="U296" s="30"/>
      <c r="V296" s="30"/>
      <c r="W296" s="30"/>
      <c r="X296" s="30"/>
    </row>
    <row r="297" spans="1:24" x14ac:dyDescent="0.3">
      <c r="A297" s="39"/>
      <c r="D297" s="39"/>
      <c r="E297" s="39"/>
      <c r="H297" s="29"/>
      <c r="L297" s="41"/>
      <c r="M297" s="41"/>
      <c r="N297" s="41"/>
      <c r="O297" s="30"/>
      <c r="P297" s="30"/>
      <c r="Q297" s="30"/>
      <c r="R297" s="30"/>
      <c r="S297" s="30"/>
      <c r="T297" s="30"/>
      <c r="U297" s="30"/>
      <c r="V297" s="30"/>
      <c r="W297" s="30"/>
      <c r="X297" s="30"/>
    </row>
    <row r="298" spans="1:24" x14ac:dyDescent="0.3">
      <c r="A298" s="39"/>
      <c r="D298" s="39"/>
      <c r="E298" s="39"/>
      <c r="H298" s="29"/>
      <c r="L298" s="41"/>
      <c r="M298" s="41"/>
      <c r="N298" s="41"/>
      <c r="O298" s="30"/>
      <c r="P298" s="30"/>
      <c r="Q298" s="30"/>
      <c r="R298" s="30"/>
      <c r="S298" s="30"/>
      <c r="T298" s="30"/>
      <c r="U298" s="30"/>
      <c r="V298" s="30"/>
      <c r="W298" s="30"/>
      <c r="X298" s="30"/>
    </row>
    <row r="299" spans="1:24" x14ac:dyDescent="0.3">
      <c r="A299" s="39"/>
      <c r="D299" s="39"/>
      <c r="E299" s="39"/>
      <c r="H299" s="29"/>
      <c r="L299" s="41"/>
      <c r="M299" s="41"/>
      <c r="N299" s="41"/>
      <c r="O299" s="30"/>
      <c r="P299" s="30"/>
      <c r="Q299" s="30"/>
      <c r="R299" s="30"/>
      <c r="S299" s="30"/>
      <c r="T299" s="30"/>
      <c r="U299" s="30"/>
      <c r="V299" s="30"/>
      <c r="W299" s="30"/>
      <c r="X299" s="30"/>
    </row>
    <row r="300" spans="1:24" x14ac:dyDescent="0.3">
      <c r="A300" s="39"/>
      <c r="D300" s="39"/>
      <c r="E300" s="39"/>
      <c r="H300" s="29"/>
      <c r="L300" s="41"/>
      <c r="M300" s="41"/>
      <c r="N300" s="41"/>
      <c r="O300" s="30"/>
      <c r="P300" s="30"/>
      <c r="Q300" s="30"/>
      <c r="R300" s="30"/>
      <c r="S300" s="30"/>
      <c r="T300" s="30"/>
      <c r="U300" s="30"/>
      <c r="V300" s="30"/>
      <c r="W300" s="30"/>
      <c r="X300" s="30"/>
    </row>
    <row r="301" spans="1:24" x14ac:dyDescent="0.3">
      <c r="A301" s="39"/>
      <c r="D301" s="39"/>
      <c r="E301" s="39"/>
      <c r="H301" s="29"/>
      <c r="L301" s="41"/>
      <c r="M301" s="41"/>
      <c r="N301" s="41"/>
      <c r="O301" s="30"/>
      <c r="P301" s="30"/>
      <c r="Q301" s="30"/>
      <c r="R301" s="30"/>
      <c r="S301" s="30"/>
      <c r="T301" s="30"/>
      <c r="U301" s="30"/>
      <c r="V301" s="30"/>
      <c r="W301" s="30"/>
      <c r="X301" s="30"/>
    </row>
    <row r="302" spans="1:24" x14ac:dyDescent="0.3">
      <c r="A302" s="39"/>
      <c r="D302" s="39"/>
      <c r="E302" s="39"/>
      <c r="H302" s="29"/>
      <c r="L302" s="41"/>
      <c r="M302" s="41"/>
      <c r="N302" s="41"/>
      <c r="O302" s="30"/>
      <c r="P302" s="30"/>
      <c r="Q302" s="30"/>
      <c r="R302" s="30"/>
      <c r="S302" s="30"/>
      <c r="T302" s="30"/>
      <c r="U302" s="30"/>
      <c r="V302" s="30"/>
      <c r="W302" s="30"/>
      <c r="X302" s="30"/>
    </row>
    <row r="303" spans="1:24" x14ac:dyDescent="0.3">
      <c r="A303" s="39"/>
      <c r="D303" s="39"/>
      <c r="E303" s="39"/>
      <c r="H303" s="29"/>
      <c r="L303" s="41"/>
      <c r="M303" s="41"/>
      <c r="N303" s="41"/>
      <c r="O303" s="30"/>
      <c r="P303" s="30"/>
      <c r="Q303" s="30"/>
      <c r="R303" s="30"/>
      <c r="S303" s="30"/>
      <c r="T303" s="30"/>
      <c r="U303" s="30"/>
      <c r="V303" s="30"/>
      <c r="W303" s="30"/>
      <c r="X303" s="30"/>
    </row>
    <row r="304" spans="1:24" x14ac:dyDescent="0.3">
      <c r="A304" s="39"/>
      <c r="D304" s="39"/>
      <c r="E304" s="39"/>
      <c r="H304" s="29"/>
      <c r="L304" s="41"/>
      <c r="M304" s="41"/>
      <c r="N304" s="41"/>
      <c r="O304" s="30"/>
      <c r="P304" s="30"/>
      <c r="Q304" s="30"/>
      <c r="R304" s="30"/>
      <c r="S304" s="30"/>
      <c r="T304" s="30"/>
      <c r="U304" s="30"/>
      <c r="V304" s="30"/>
      <c r="W304" s="30"/>
      <c r="X304" s="30"/>
    </row>
    <row r="305" spans="1:24" x14ac:dyDescent="0.3">
      <c r="A305" s="39"/>
      <c r="D305" s="39"/>
      <c r="E305" s="39"/>
      <c r="H305" s="29"/>
      <c r="L305" s="41"/>
      <c r="M305" s="41"/>
      <c r="N305" s="41"/>
      <c r="O305" s="30"/>
      <c r="P305" s="30"/>
      <c r="Q305" s="30"/>
      <c r="R305" s="30"/>
      <c r="S305" s="30"/>
      <c r="T305" s="30"/>
      <c r="U305" s="30"/>
      <c r="V305" s="30"/>
      <c r="W305" s="30"/>
      <c r="X305" s="30"/>
    </row>
    <row r="306" spans="1:24" x14ac:dyDescent="0.3">
      <c r="A306" s="39"/>
      <c r="E306" s="39"/>
      <c r="H306" s="29"/>
      <c r="L306" s="41"/>
      <c r="M306" s="41"/>
      <c r="N306" s="41"/>
      <c r="O306" s="30"/>
      <c r="P306" s="30"/>
      <c r="Q306" s="30"/>
      <c r="R306" s="30"/>
      <c r="S306" s="30"/>
      <c r="T306" s="30"/>
      <c r="U306" s="30"/>
      <c r="V306" s="30"/>
      <c r="W306" s="30"/>
      <c r="X306" s="30"/>
    </row>
    <row r="307" spans="1:24" x14ac:dyDescent="0.3">
      <c r="A307" s="39"/>
      <c r="E307" s="39"/>
      <c r="H307" s="29"/>
      <c r="L307" s="41"/>
      <c r="M307" s="41"/>
      <c r="N307" s="41"/>
      <c r="O307" s="30"/>
      <c r="P307" s="30"/>
      <c r="Q307" s="30"/>
      <c r="R307" s="30"/>
      <c r="S307" s="30"/>
      <c r="T307" s="30"/>
      <c r="U307" s="30"/>
      <c r="V307" s="30"/>
      <c r="W307" s="30"/>
      <c r="X307" s="30"/>
    </row>
    <row r="308" spans="1:24" x14ac:dyDescent="0.3">
      <c r="A308" s="39"/>
      <c r="E308" s="39"/>
      <c r="H308" s="29"/>
      <c r="L308" s="41"/>
      <c r="M308" s="41"/>
      <c r="N308" s="41"/>
      <c r="O308" s="30"/>
      <c r="P308" s="30"/>
      <c r="Q308" s="30"/>
      <c r="R308" s="30"/>
      <c r="S308" s="30"/>
      <c r="T308" s="30"/>
      <c r="U308" s="30"/>
      <c r="V308" s="30"/>
      <c r="W308" s="30"/>
      <c r="X308" s="30"/>
    </row>
    <row r="309" spans="1:24" x14ac:dyDescent="0.3">
      <c r="A309" s="39"/>
      <c r="E309" s="39"/>
      <c r="H309" s="29"/>
      <c r="L309" s="41"/>
      <c r="M309" s="41"/>
      <c r="N309" s="41"/>
      <c r="O309" s="30"/>
      <c r="P309" s="30"/>
      <c r="Q309" s="30"/>
      <c r="R309" s="30"/>
      <c r="S309" s="30"/>
      <c r="T309" s="30"/>
      <c r="U309" s="30"/>
      <c r="V309" s="30"/>
      <c r="W309" s="30"/>
      <c r="X309" s="30"/>
    </row>
    <row r="310" spans="1:24" x14ac:dyDescent="0.3">
      <c r="A310" s="39"/>
      <c r="E310" s="39"/>
      <c r="H310" s="29"/>
      <c r="L310" s="41"/>
      <c r="M310" s="41"/>
      <c r="N310" s="41"/>
      <c r="O310" s="30"/>
      <c r="P310" s="30"/>
      <c r="Q310" s="30"/>
      <c r="R310" s="30"/>
      <c r="S310" s="30"/>
      <c r="T310" s="30"/>
      <c r="U310" s="30"/>
      <c r="V310" s="30"/>
      <c r="W310" s="30"/>
      <c r="X310" s="30"/>
    </row>
    <row r="311" spans="1:24" x14ac:dyDescent="0.3">
      <c r="A311" s="39"/>
      <c r="E311" s="39"/>
      <c r="H311" s="29"/>
      <c r="L311" s="41"/>
      <c r="M311" s="41"/>
      <c r="N311" s="41"/>
      <c r="O311" s="30"/>
      <c r="P311" s="30"/>
      <c r="Q311" s="30"/>
      <c r="R311" s="30"/>
      <c r="S311" s="30"/>
      <c r="T311" s="30"/>
      <c r="U311" s="30"/>
      <c r="V311" s="30"/>
      <c r="W311" s="30"/>
      <c r="X311" s="30"/>
    </row>
    <row r="312" spans="1:24" x14ac:dyDescent="0.3">
      <c r="A312" s="39"/>
      <c r="E312" s="39"/>
      <c r="H312" s="29"/>
      <c r="L312" s="41"/>
      <c r="M312" s="41"/>
      <c r="N312" s="41"/>
      <c r="O312" s="30"/>
      <c r="P312" s="30"/>
      <c r="Q312" s="30"/>
      <c r="R312" s="30"/>
      <c r="S312" s="30"/>
      <c r="T312" s="30"/>
      <c r="U312" s="30"/>
      <c r="V312" s="30"/>
      <c r="W312" s="30"/>
      <c r="X312" s="30"/>
    </row>
    <row r="313" spans="1:24" x14ac:dyDescent="0.3">
      <c r="A313" s="39"/>
      <c r="L313" s="41"/>
      <c r="M313" s="41"/>
      <c r="N313" s="41"/>
      <c r="O313" s="30"/>
      <c r="P313" s="30"/>
      <c r="Q313" s="30"/>
      <c r="R313" s="30"/>
      <c r="S313" s="30"/>
      <c r="T313" s="30"/>
      <c r="U313" s="30"/>
      <c r="V313" s="30"/>
      <c r="W313" s="30"/>
      <c r="X313" s="30"/>
    </row>
    <row r="314" spans="1:24" x14ac:dyDescent="0.3">
      <c r="A314" s="39"/>
      <c r="L314" s="41"/>
      <c r="M314" s="41"/>
      <c r="N314" s="41"/>
      <c r="O314" s="30"/>
      <c r="P314" s="30"/>
      <c r="Q314" s="30"/>
      <c r="R314" s="30"/>
      <c r="S314" s="30"/>
      <c r="T314" s="30"/>
      <c r="U314" s="30"/>
      <c r="V314" s="30"/>
      <c r="W314" s="30"/>
      <c r="X314" s="30"/>
    </row>
    <row r="315" spans="1:24" x14ac:dyDescent="0.3">
      <c r="L315" s="41"/>
      <c r="M315" s="41"/>
      <c r="N315" s="41"/>
      <c r="O315" s="30"/>
      <c r="P315" s="30"/>
      <c r="Q315" s="30"/>
      <c r="R315" s="30"/>
      <c r="S315" s="30"/>
      <c r="T315" s="30"/>
      <c r="U315" s="30"/>
      <c r="V315" s="30"/>
      <c r="W315" s="30"/>
      <c r="X315" s="30"/>
    </row>
    <row r="316" spans="1:24" x14ac:dyDescent="0.3">
      <c r="L316" s="41"/>
      <c r="M316" s="41"/>
      <c r="N316" s="41"/>
      <c r="O316" s="30"/>
      <c r="P316" s="30"/>
      <c r="Q316" s="30"/>
      <c r="R316" s="30"/>
      <c r="S316" s="30"/>
      <c r="T316" s="30"/>
      <c r="U316" s="30"/>
      <c r="V316" s="30"/>
      <c r="W316" s="30"/>
      <c r="X316" s="30"/>
    </row>
    <row r="317" spans="1:24" x14ac:dyDescent="0.3">
      <c r="L317" s="41"/>
      <c r="M317" s="41"/>
      <c r="N317" s="41"/>
      <c r="O317" s="30"/>
      <c r="P317" s="30"/>
      <c r="Q317" s="30"/>
      <c r="R317" s="30"/>
      <c r="S317" s="30"/>
      <c r="T317" s="30"/>
      <c r="U317" s="30"/>
      <c r="V317" s="30"/>
      <c r="W317" s="30"/>
      <c r="X317" s="30"/>
    </row>
    <row r="318" spans="1:24" x14ac:dyDescent="0.3">
      <c r="L318" s="41"/>
      <c r="M318" s="41"/>
      <c r="N318" s="41"/>
      <c r="O318" s="30"/>
      <c r="P318" s="30"/>
      <c r="Q318" s="30"/>
      <c r="R318" s="30"/>
      <c r="S318" s="30"/>
      <c r="T318" s="30"/>
      <c r="U318" s="30"/>
      <c r="V318" s="30"/>
      <c r="W318" s="30"/>
      <c r="X318" s="30"/>
    </row>
    <row r="319" spans="1:24" x14ac:dyDescent="0.3">
      <c r="L319" s="41"/>
      <c r="M319" s="41"/>
      <c r="N319" s="41"/>
      <c r="O319" s="30"/>
      <c r="P319" s="30"/>
      <c r="Q319" s="30"/>
      <c r="R319" s="30"/>
      <c r="S319" s="30"/>
      <c r="T319" s="30"/>
      <c r="U319" s="30"/>
      <c r="V319" s="30"/>
      <c r="W319" s="30"/>
      <c r="X319" s="30"/>
    </row>
    <row r="320" spans="1:24" x14ac:dyDescent="0.3">
      <c r="L320" s="41"/>
      <c r="M320" s="41"/>
      <c r="N320" s="41"/>
      <c r="O320" s="30"/>
      <c r="P320" s="30"/>
      <c r="Q320" s="30"/>
      <c r="R320" s="30"/>
      <c r="S320" s="30"/>
      <c r="T320" s="30"/>
      <c r="U320" s="30"/>
      <c r="V320" s="30"/>
      <c r="W320" s="30"/>
      <c r="X320" s="30"/>
    </row>
    <row r="321" spans="12:24" x14ac:dyDescent="0.3">
      <c r="L321" s="41"/>
      <c r="M321" s="41"/>
      <c r="N321" s="41"/>
      <c r="O321" s="30"/>
      <c r="P321" s="30"/>
      <c r="Q321" s="30"/>
      <c r="R321" s="30"/>
      <c r="S321" s="30"/>
      <c r="T321" s="30"/>
      <c r="U321" s="30"/>
      <c r="V321" s="30"/>
      <c r="W321" s="30"/>
      <c r="X321" s="30"/>
    </row>
    <row r="322" spans="12:24" x14ac:dyDescent="0.3">
      <c r="L322" s="41"/>
      <c r="M322" s="41"/>
      <c r="N322" s="41"/>
      <c r="O322" s="30"/>
      <c r="P322" s="30"/>
      <c r="Q322" s="30"/>
      <c r="R322" s="30"/>
      <c r="S322" s="30"/>
      <c r="T322" s="30"/>
      <c r="U322" s="30"/>
      <c r="V322" s="30"/>
      <c r="W322" s="30"/>
      <c r="X322" s="30"/>
    </row>
    <row r="323" spans="12:24" x14ac:dyDescent="0.3">
      <c r="L323" s="41"/>
      <c r="M323" s="41"/>
      <c r="N323" s="41"/>
      <c r="O323" s="30"/>
      <c r="P323" s="30"/>
      <c r="Q323" s="30"/>
      <c r="R323" s="30"/>
      <c r="S323" s="30"/>
      <c r="T323" s="30"/>
      <c r="U323" s="30"/>
      <c r="V323" s="30"/>
      <c r="W323" s="30"/>
      <c r="X323" s="30"/>
    </row>
    <row r="324" spans="12:24" x14ac:dyDescent="0.3">
      <c r="L324" s="41"/>
      <c r="M324" s="41"/>
      <c r="N324" s="41"/>
      <c r="O324" s="30"/>
      <c r="P324" s="30"/>
      <c r="Q324" s="30"/>
      <c r="R324" s="30"/>
      <c r="S324" s="30"/>
      <c r="T324" s="30"/>
      <c r="U324" s="30"/>
      <c r="V324" s="30"/>
      <c r="W324" s="30"/>
      <c r="X324" s="30"/>
    </row>
    <row r="325" spans="12:24" x14ac:dyDescent="0.3">
      <c r="L325" s="41"/>
      <c r="M325" s="41"/>
      <c r="N325" s="41"/>
      <c r="O325" s="30"/>
      <c r="P325" s="30"/>
      <c r="Q325" s="30"/>
      <c r="R325" s="30"/>
      <c r="S325" s="30"/>
      <c r="T325" s="30"/>
      <c r="U325" s="30"/>
      <c r="V325" s="30"/>
      <c r="W325" s="30"/>
      <c r="X325" s="30"/>
    </row>
    <row r="326" spans="12:24" x14ac:dyDescent="0.3">
      <c r="L326" s="41"/>
      <c r="M326" s="41"/>
      <c r="N326" s="41"/>
      <c r="O326" s="30"/>
      <c r="P326" s="30"/>
      <c r="Q326" s="30"/>
      <c r="R326" s="30"/>
      <c r="S326" s="30"/>
      <c r="T326" s="30"/>
      <c r="U326" s="30"/>
      <c r="V326" s="30"/>
      <c r="W326" s="30"/>
      <c r="X326" s="30"/>
    </row>
    <row r="327" spans="12:24" x14ac:dyDescent="0.3">
      <c r="L327" s="41"/>
      <c r="M327" s="41"/>
      <c r="N327" s="41"/>
      <c r="O327" s="30"/>
      <c r="P327" s="30"/>
      <c r="Q327" s="30"/>
      <c r="R327" s="30"/>
      <c r="S327" s="30"/>
      <c r="T327" s="30"/>
      <c r="U327" s="30"/>
      <c r="V327" s="30"/>
      <c r="W327" s="30"/>
      <c r="X327" s="30"/>
    </row>
    <row r="328" spans="12:24" x14ac:dyDescent="0.3">
      <c r="L328" s="41"/>
      <c r="M328" s="41"/>
      <c r="N328" s="41"/>
      <c r="O328" s="30"/>
      <c r="P328" s="30"/>
      <c r="Q328" s="30"/>
      <c r="R328" s="30"/>
      <c r="S328" s="30"/>
      <c r="T328" s="30"/>
      <c r="U328" s="30"/>
      <c r="V328" s="30"/>
      <c r="W328" s="30"/>
      <c r="X328" s="30"/>
    </row>
    <row r="329" spans="12:24" x14ac:dyDescent="0.3">
      <c r="L329" s="41"/>
      <c r="M329" s="41"/>
      <c r="N329" s="41"/>
      <c r="O329" s="30"/>
      <c r="P329" s="30"/>
      <c r="Q329" s="30"/>
      <c r="R329" s="30"/>
      <c r="S329" s="30"/>
      <c r="T329" s="30"/>
      <c r="U329" s="30"/>
      <c r="V329" s="30"/>
      <c r="W329" s="30"/>
      <c r="X329" s="30"/>
    </row>
    <row r="330" spans="12:24" x14ac:dyDescent="0.3">
      <c r="L330" s="41"/>
      <c r="M330" s="41"/>
      <c r="N330" s="41"/>
      <c r="O330" s="30"/>
      <c r="P330" s="30"/>
      <c r="Q330" s="30"/>
      <c r="R330" s="30"/>
      <c r="S330" s="30"/>
      <c r="T330" s="30"/>
      <c r="U330" s="30"/>
      <c r="V330" s="30"/>
      <c r="W330" s="30"/>
      <c r="X330" s="30"/>
    </row>
    <row r="331" spans="12:24" x14ac:dyDescent="0.3">
      <c r="L331" s="41"/>
      <c r="M331" s="41"/>
      <c r="N331" s="41"/>
      <c r="O331" s="30"/>
      <c r="P331" s="30"/>
      <c r="Q331" s="30"/>
      <c r="R331" s="30"/>
      <c r="S331" s="30"/>
      <c r="T331" s="30"/>
      <c r="U331" s="30"/>
      <c r="V331" s="30"/>
      <c r="W331" s="30"/>
      <c r="X331" s="30"/>
    </row>
    <row r="332" spans="12:24" x14ac:dyDescent="0.3">
      <c r="L332" s="41"/>
      <c r="M332" s="41"/>
      <c r="N332" s="41"/>
      <c r="O332" s="30"/>
      <c r="P332" s="30"/>
      <c r="Q332" s="30"/>
      <c r="R332" s="30"/>
      <c r="S332" s="30"/>
      <c r="T332" s="30"/>
      <c r="U332" s="30"/>
      <c r="V332" s="30"/>
      <c r="W332" s="30"/>
      <c r="X332" s="30"/>
    </row>
    <row r="333" spans="12:24" x14ac:dyDescent="0.3">
      <c r="L333" s="41"/>
      <c r="M333" s="41"/>
      <c r="N333" s="41"/>
      <c r="O333" s="30"/>
      <c r="P333" s="30"/>
      <c r="Q333" s="30"/>
      <c r="R333" s="30"/>
      <c r="S333" s="30"/>
      <c r="T333" s="30"/>
      <c r="U333" s="30"/>
      <c r="V333" s="30"/>
      <c r="W333" s="30"/>
      <c r="X333" s="30"/>
    </row>
    <row r="334" spans="12:24" x14ac:dyDescent="0.3">
      <c r="L334" s="41"/>
      <c r="M334" s="41"/>
      <c r="N334" s="41"/>
      <c r="O334" s="30"/>
      <c r="P334" s="30"/>
      <c r="Q334" s="30"/>
      <c r="R334" s="30"/>
      <c r="S334" s="30"/>
      <c r="T334" s="30"/>
      <c r="U334" s="30"/>
      <c r="V334" s="30"/>
      <c r="W334" s="30"/>
      <c r="X334" s="30"/>
    </row>
    <row r="335" spans="12:24" x14ac:dyDescent="0.3">
      <c r="L335" s="41"/>
      <c r="M335" s="41"/>
      <c r="N335" s="41"/>
      <c r="O335" s="30"/>
      <c r="P335" s="30"/>
      <c r="Q335" s="30"/>
      <c r="R335" s="30"/>
      <c r="S335" s="30"/>
      <c r="T335" s="30"/>
      <c r="U335" s="30"/>
      <c r="V335" s="30"/>
      <c r="W335" s="30"/>
      <c r="X335" s="30"/>
    </row>
    <row r="336" spans="12:24" x14ac:dyDescent="0.3">
      <c r="L336" s="41"/>
      <c r="M336" s="41"/>
      <c r="N336" s="41"/>
      <c r="O336" s="30"/>
      <c r="P336" s="30"/>
      <c r="Q336" s="30"/>
      <c r="R336" s="30"/>
      <c r="S336" s="30"/>
      <c r="T336" s="30"/>
      <c r="U336" s="30"/>
      <c r="V336" s="30"/>
      <c r="W336" s="30"/>
      <c r="X336" s="30"/>
    </row>
    <row r="337" spans="12:24" x14ac:dyDescent="0.3">
      <c r="L337" s="41"/>
      <c r="M337" s="41"/>
      <c r="N337" s="41"/>
      <c r="O337" s="30"/>
      <c r="P337" s="30"/>
      <c r="Q337" s="30"/>
      <c r="R337" s="30"/>
      <c r="S337" s="30"/>
      <c r="T337" s="30"/>
      <c r="U337" s="30"/>
      <c r="V337" s="30"/>
      <c r="W337" s="30"/>
      <c r="X337" s="30"/>
    </row>
    <row r="338" spans="12:24" x14ac:dyDescent="0.3">
      <c r="L338" s="41"/>
      <c r="M338" s="41"/>
      <c r="N338" s="41"/>
      <c r="O338" s="30"/>
      <c r="P338" s="30"/>
      <c r="Q338" s="30"/>
      <c r="R338" s="30"/>
      <c r="S338" s="30"/>
      <c r="T338" s="30"/>
      <c r="U338" s="30"/>
      <c r="V338" s="30"/>
      <c r="W338" s="30"/>
      <c r="X338" s="30"/>
    </row>
    <row r="339" spans="12:24" x14ac:dyDescent="0.3">
      <c r="L339" s="41"/>
      <c r="M339" s="41"/>
      <c r="N339" s="41"/>
      <c r="O339" s="30"/>
      <c r="P339" s="30"/>
      <c r="Q339" s="30"/>
      <c r="R339" s="30"/>
      <c r="S339" s="30"/>
      <c r="T339" s="30"/>
      <c r="U339" s="30"/>
      <c r="V339" s="30"/>
      <c r="W339" s="30"/>
      <c r="X339" s="30"/>
    </row>
    <row r="340" spans="12:24" x14ac:dyDescent="0.3">
      <c r="L340" s="41"/>
      <c r="M340" s="41"/>
      <c r="N340" s="41"/>
      <c r="O340" s="30"/>
      <c r="P340" s="30"/>
      <c r="Q340" s="30"/>
      <c r="R340" s="30"/>
      <c r="S340" s="30"/>
      <c r="T340" s="30"/>
      <c r="U340" s="30"/>
      <c r="V340" s="30"/>
      <c r="W340" s="30"/>
      <c r="X340" s="30"/>
    </row>
    <row r="341" spans="12:24" x14ac:dyDescent="0.3">
      <c r="L341" s="41"/>
      <c r="M341" s="41"/>
      <c r="N341" s="41"/>
      <c r="O341" s="30"/>
      <c r="P341" s="30"/>
      <c r="Q341" s="30"/>
      <c r="R341" s="30"/>
      <c r="S341" s="30"/>
      <c r="T341" s="30"/>
      <c r="U341" s="30"/>
      <c r="V341" s="30"/>
      <c r="W341" s="30"/>
      <c r="X341" s="30"/>
    </row>
    <row r="342" spans="12:24" x14ac:dyDescent="0.3">
      <c r="L342" s="41"/>
      <c r="M342" s="41"/>
      <c r="N342" s="41"/>
      <c r="O342" s="30"/>
      <c r="P342" s="30"/>
      <c r="Q342" s="30"/>
      <c r="R342" s="30"/>
      <c r="S342" s="30"/>
      <c r="T342" s="30"/>
      <c r="U342" s="30"/>
      <c r="V342" s="30"/>
      <c r="W342" s="30"/>
      <c r="X342" s="30"/>
    </row>
    <row r="343" spans="12:24" x14ac:dyDescent="0.3">
      <c r="L343" s="41"/>
      <c r="M343" s="41"/>
      <c r="N343" s="41"/>
      <c r="O343" s="30"/>
      <c r="P343" s="30"/>
      <c r="Q343" s="30"/>
      <c r="R343" s="30"/>
      <c r="S343" s="30"/>
      <c r="T343" s="30"/>
      <c r="U343" s="30"/>
      <c r="V343" s="30"/>
      <c r="W343" s="30"/>
      <c r="X343" s="30"/>
    </row>
    <row r="344" spans="12:24" x14ac:dyDescent="0.3">
      <c r="L344" s="41"/>
      <c r="M344" s="41"/>
      <c r="N344" s="41"/>
      <c r="O344" s="30"/>
      <c r="P344" s="30"/>
      <c r="Q344" s="30"/>
      <c r="R344" s="30"/>
      <c r="S344" s="30"/>
      <c r="T344" s="30"/>
      <c r="U344" s="30"/>
      <c r="V344" s="30"/>
      <c r="W344" s="30"/>
      <c r="X344" s="30"/>
    </row>
    <row r="345" spans="12:24" x14ac:dyDescent="0.3">
      <c r="L345" s="41"/>
      <c r="M345" s="41"/>
      <c r="N345" s="41"/>
      <c r="O345" s="30"/>
      <c r="P345" s="30"/>
      <c r="Q345" s="30"/>
      <c r="R345" s="30"/>
      <c r="S345" s="30"/>
      <c r="T345" s="30"/>
      <c r="U345" s="30"/>
      <c r="V345" s="30"/>
      <c r="W345" s="30"/>
      <c r="X345" s="30"/>
    </row>
    <row r="346" spans="12:24" x14ac:dyDescent="0.3">
      <c r="L346" s="41"/>
      <c r="M346" s="41"/>
      <c r="N346" s="41"/>
      <c r="O346" s="30"/>
      <c r="P346" s="30"/>
      <c r="Q346" s="30"/>
      <c r="R346" s="30"/>
      <c r="S346" s="30"/>
      <c r="T346" s="30"/>
      <c r="U346" s="30"/>
      <c r="V346" s="30"/>
      <c r="W346" s="30"/>
      <c r="X346" s="30"/>
    </row>
    <row r="347" spans="12:24" x14ac:dyDescent="0.3">
      <c r="L347" s="41"/>
      <c r="M347" s="41"/>
      <c r="N347" s="41"/>
      <c r="O347" s="30"/>
      <c r="P347" s="30"/>
      <c r="Q347" s="30"/>
      <c r="R347" s="30"/>
      <c r="S347" s="30"/>
      <c r="T347" s="30"/>
      <c r="U347" s="30"/>
      <c r="V347" s="30"/>
      <c r="W347" s="30"/>
      <c r="X347" s="30"/>
    </row>
    <row r="348" spans="12:24" x14ac:dyDescent="0.3">
      <c r="L348" s="41"/>
      <c r="M348" s="41"/>
      <c r="N348" s="41"/>
      <c r="O348" s="30"/>
      <c r="P348" s="30"/>
      <c r="Q348" s="30"/>
      <c r="R348" s="30"/>
      <c r="S348" s="30"/>
      <c r="T348" s="30"/>
      <c r="U348" s="30"/>
      <c r="V348" s="30"/>
      <c r="W348" s="30"/>
      <c r="X348" s="30"/>
    </row>
    <row r="349" spans="12:24" x14ac:dyDescent="0.3">
      <c r="L349" s="41"/>
      <c r="M349" s="41"/>
      <c r="N349" s="41"/>
      <c r="O349" s="30"/>
      <c r="P349" s="30"/>
      <c r="Q349" s="30"/>
      <c r="R349" s="30"/>
      <c r="S349" s="30"/>
      <c r="T349" s="30"/>
      <c r="U349" s="30"/>
      <c r="V349" s="30"/>
      <c r="W349" s="30"/>
      <c r="X349" s="30"/>
    </row>
    <row r="350" spans="12:24" x14ac:dyDescent="0.3">
      <c r="L350" s="41"/>
      <c r="M350" s="41"/>
      <c r="N350" s="41"/>
      <c r="O350" s="30"/>
      <c r="P350" s="30"/>
      <c r="Q350" s="30"/>
      <c r="R350" s="30"/>
      <c r="S350" s="30"/>
      <c r="T350" s="30"/>
      <c r="U350" s="30"/>
      <c r="V350" s="30"/>
      <c r="W350" s="30"/>
      <c r="X350" s="30"/>
    </row>
    <row r="351" spans="12:24" x14ac:dyDescent="0.3">
      <c r="L351" s="41"/>
      <c r="M351" s="41"/>
      <c r="N351" s="41"/>
      <c r="O351" s="30"/>
      <c r="P351" s="30"/>
      <c r="Q351" s="30"/>
      <c r="R351" s="30"/>
      <c r="S351" s="30"/>
      <c r="T351" s="30"/>
      <c r="U351" s="30"/>
      <c r="V351" s="30"/>
      <c r="W351" s="30"/>
      <c r="X351" s="30"/>
    </row>
    <row r="352" spans="12:24" x14ac:dyDescent="0.3">
      <c r="L352" s="41"/>
      <c r="M352" s="41"/>
      <c r="N352" s="41"/>
      <c r="O352" s="30"/>
      <c r="P352" s="30"/>
      <c r="Q352" s="30"/>
      <c r="R352" s="30"/>
      <c r="S352" s="30"/>
      <c r="T352" s="30"/>
      <c r="U352" s="30"/>
      <c r="V352" s="30"/>
      <c r="W352" s="30"/>
      <c r="X352" s="30"/>
    </row>
    <row r="353" spans="12:24" x14ac:dyDescent="0.3">
      <c r="L353" s="41"/>
      <c r="M353" s="41"/>
      <c r="N353" s="41"/>
      <c r="O353" s="30"/>
      <c r="P353" s="30"/>
      <c r="Q353" s="30"/>
      <c r="R353" s="30"/>
      <c r="S353" s="30"/>
      <c r="T353" s="30"/>
      <c r="U353" s="30"/>
      <c r="V353" s="30"/>
      <c r="W353" s="30"/>
      <c r="X353" s="30"/>
    </row>
    <row r="354" spans="12:24" x14ac:dyDescent="0.3">
      <c r="L354" s="41"/>
      <c r="M354" s="41"/>
      <c r="N354" s="41"/>
      <c r="O354" s="30"/>
      <c r="P354" s="30"/>
      <c r="Q354" s="30"/>
      <c r="R354" s="30"/>
      <c r="S354" s="30"/>
      <c r="T354" s="30"/>
      <c r="U354" s="30"/>
      <c r="V354" s="30"/>
      <c r="W354" s="30"/>
      <c r="X354" s="30"/>
    </row>
    <row r="355" spans="12:24" x14ac:dyDescent="0.3">
      <c r="L355" s="41"/>
      <c r="M355" s="41"/>
      <c r="N355" s="41"/>
      <c r="O355" s="30"/>
      <c r="P355" s="30"/>
      <c r="Q355" s="30"/>
      <c r="R355" s="30"/>
      <c r="S355" s="30"/>
      <c r="T355" s="30"/>
      <c r="U355" s="30"/>
      <c r="V355" s="30"/>
      <c r="W355" s="30"/>
      <c r="X355" s="30"/>
    </row>
    <row r="356" spans="12:24" x14ac:dyDescent="0.3">
      <c r="L356" s="41"/>
      <c r="M356" s="41"/>
      <c r="N356" s="41"/>
      <c r="O356" s="30"/>
      <c r="P356" s="30"/>
      <c r="Q356" s="30"/>
      <c r="R356" s="30"/>
      <c r="S356" s="30"/>
      <c r="T356" s="30"/>
      <c r="U356" s="30"/>
      <c r="V356" s="30"/>
      <c r="W356" s="30"/>
      <c r="X356" s="30"/>
    </row>
    <row r="357" spans="12:24" x14ac:dyDescent="0.3">
      <c r="L357" s="41"/>
      <c r="M357" s="41"/>
      <c r="N357" s="41"/>
      <c r="O357" s="30"/>
      <c r="P357" s="30"/>
      <c r="Q357" s="30"/>
      <c r="R357" s="30"/>
      <c r="S357" s="30"/>
      <c r="T357" s="30"/>
      <c r="U357" s="30"/>
      <c r="V357" s="30"/>
      <c r="W357" s="30"/>
      <c r="X357" s="30"/>
    </row>
    <row r="358" spans="12:24" x14ac:dyDescent="0.3">
      <c r="L358" s="41"/>
      <c r="M358" s="41"/>
      <c r="N358" s="41"/>
      <c r="O358" s="30"/>
      <c r="P358" s="30"/>
      <c r="Q358" s="30"/>
      <c r="R358" s="30"/>
      <c r="S358" s="30"/>
      <c r="T358" s="30"/>
      <c r="U358" s="30"/>
      <c r="V358" s="30"/>
      <c r="W358" s="30"/>
      <c r="X358" s="30"/>
    </row>
    <row r="359" spans="12:24" x14ac:dyDescent="0.3">
      <c r="L359" s="41"/>
      <c r="M359" s="41"/>
      <c r="N359" s="41"/>
      <c r="O359" s="30"/>
      <c r="P359" s="30"/>
      <c r="Q359" s="30"/>
      <c r="R359" s="30"/>
      <c r="S359" s="30"/>
      <c r="T359" s="30"/>
      <c r="U359" s="30"/>
      <c r="V359" s="30"/>
      <c r="W359" s="30"/>
      <c r="X359" s="30"/>
    </row>
    <row r="360" spans="12:24" x14ac:dyDescent="0.3">
      <c r="L360" s="41"/>
      <c r="M360" s="41"/>
      <c r="N360" s="41"/>
      <c r="O360" s="30"/>
      <c r="P360" s="30"/>
      <c r="Q360" s="30"/>
      <c r="R360" s="30"/>
      <c r="S360" s="30"/>
      <c r="T360" s="30"/>
      <c r="U360" s="30"/>
      <c r="V360" s="30"/>
      <c r="W360" s="30"/>
      <c r="X360" s="30"/>
    </row>
    <row r="361" spans="12:24" x14ac:dyDescent="0.3">
      <c r="L361" s="41"/>
      <c r="M361" s="41"/>
      <c r="N361" s="41"/>
      <c r="O361" s="30"/>
      <c r="P361" s="30"/>
      <c r="Q361" s="30"/>
      <c r="R361" s="30"/>
      <c r="S361" s="30"/>
      <c r="T361" s="30"/>
      <c r="U361" s="30"/>
      <c r="V361" s="30"/>
      <c r="W361" s="30"/>
      <c r="X361" s="30"/>
    </row>
    <row r="362" spans="12:24" x14ac:dyDescent="0.3">
      <c r="L362" s="41"/>
      <c r="M362" s="41"/>
      <c r="N362" s="41"/>
      <c r="O362" s="30"/>
      <c r="P362" s="30"/>
      <c r="Q362" s="30"/>
      <c r="R362" s="30"/>
      <c r="S362" s="30"/>
      <c r="T362" s="30"/>
      <c r="U362" s="30"/>
      <c r="V362" s="30"/>
      <c r="W362" s="30"/>
      <c r="X362" s="30"/>
    </row>
    <row r="363" spans="12:24" x14ac:dyDescent="0.3">
      <c r="L363" s="41"/>
      <c r="M363" s="41"/>
      <c r="N363" s="41"/>
      <c r="O363" s="30"/>
      <c r="P363" s="30"/>
      <c r="Q363" s="30"/>
      <c r="R363" s="30"/>
      <c r="S363" s="30"/>
      <c r="T363" s="30"/>
      <c r="U363" s="30"/>
      <c r="V363" s="30"/>
      <c r="W363" s="30"/>
      <c r="X363" s="30"/>
    </row>
    <row r="364" spans="12:24" x14ac:dyDescent="0.3">
      <c r="L364" s="41"/>
      <c r="M364" s="41"/>
      <c r="N364" s="41"/>
      <c r="O364" s="30"/>
      <c r="P364" s="30"/>
      <c r="Q364" s="30"/>
      <c r="R364" s="30"/>
      <c r="S364" s="30"/>
      <c r="T364" s="30"/>
      <c r="U364" s="30"/>
      <c r="V364" s="30"/>
      <c r="W364" s="30"/>
      <c r="X364" s="30"/>
    </row>
    <row r="365" spans="12:24" x14ac:dyDescent="0.3">
      <c r="L365" s="41"/>
      <c r="M365" s="41"/>
      <c r="N365" s="41"/>
      <c r="O365" s="30"/>
      <c r="P365" s="30"/>
      <c r="Q365" s="30"/>
      <c r="R365" s="30"/>
      <c r="S365" s="30"/>
      <c r="T365" s="30"/>
      <c r="U365" s="30"/>
      <c r="V365" s="30"/>
      <c r="W365" s="30"/>
      <c r="X365" s="30"/>
    </row>
    <row r="366" spans="12:24" x14ac:dyDescent="0.3">
      <c r="L366" s="41"/>
      <c r="M366" s="41"/>
      <c r="N366" s="41"/>
      <c r="O366" s="30"/>
      <c r="P366" s="30"/>
      <c r="Q366" s="30"/>
      <c r="R366" s="30"/>
      <c r="S366" s="30"/>
      <c r="T366" s="30"/>
      <c r="U366" s="30"/>
      <c r="V366" s="30"/>
      <c r="W366" s="30"/>
      <c r="X366" s="30"/>
    </row>
    <row r="367" spans="12:24" x14ac:dyDescent="0.3">
      <c r="L367" s="41"/>
      <c r="M367" s="41"/>
      <c r="N367" s="41"/>
      <c r="O367" s="30"/>
      <c r="P367" s="30"/>
      <c r="Q367" s="30"/>
      <c r="R367" s="30"/>
      <c r="S367" s="30"/>
      <c r="T367" s="30"/>
      <c r="U367" s="30"/>
      <c r="V367" s="30"/>
      <c r="W367" s="30"/>
      <c r="X367" s="30"/>
    </row>
    <row r="368" spans="12:24" x14ac:dyDescent="0.3">
      <c r="L368" s="41"/>
      <c r="M368" s="41"/>
      <c r="N368" s="41"/>
      <c r="O368" s="30"/>
      <c r="P368" s="30"/>
      <c r="Q368" s="30"/>
      <c r="R368" s="30"/>
      <c r="S368" s="30"/>
      <c r="T368" s="30"/>
      <c r="U368" s="30"/>
      <c r="V368" s="30"/>
      <c r="W368" s="30"/>
      <c r="X368" s="30"/>
    </row>
    <row r="369" spans="12:24" x14ac:dyDescent="0.3">
      <c r="L369" s="41"/>
      <c r="M369" s="41"/>
      <c r="N369" s="41"/>
      <c r="O369" s="30"/>
      <c r="P369" s="30"/>
      <c r="Q369" s="30"/>
      <c r="R369" s="30"/>
      <c r="S369" s="30"/>
      <c r="T369" s="30"/>
      <c r="U369" s="30"/>
      <c r="V369" s="30"/>
      <c r="W369" s="30"/>
      <c r="X369" s="30"/>
    </row>
    <row r="370" spans="12:24" x14ac:dyDescent="0.3">
      <c r="L370" s="41"/>
      <c r="M370" s="41"/>
      <c r="N370" s="41"/>
      <c r="O370" s="30"/>
      <c r="P370" s="30"/>
      <c r="Q370" s="30"/>
      <c r="R370" s="30"/>
      <c r="S370" s="30"/>
      <c r="T370" s="30"/>
      <c r="U370" s="30"/>
      <c r="V370" s="30"/>
      <c r="W370" s="30"/>
      <c r="X370" s="30"/>
    </row>
    <row r="371" spans="12:24" x14ac:dyDescent="0.3">
      <c r="L371" s="41"/>
      <c r="M371" s="41"/>
      <c r="N371" s="41"/>
      <c r="O371" s="30"/>
      <c r="P371" s="30"/>
      <c r="Q371" s="30"/>
      <c r="R371" s="30"/>
      <c r="S371" s="30"/>
      <c r="T371" s="30"/>
      <c r="U371" s="30"/>
      <c r="V371" s="30"/>
      <c r="W371" s="30"/>
      <c r="X371" s="30"/>
    </row>
    <row r="372" spans="12:24" x14ac:dyDescent="0.3">
      <c r="L372" s="41"/>
      <c r="M372" s="41"/>
      <c r="N372" s="41"/>
      <c r="O372" s="30"/>
      <c r="P372" s="30"/>
      <c r="Q372" s="30"/>
      <c r="R372" s="30"/>
      <c r="S372" s="30"/>
      <c r="T372" s="30"/>
      <c r="U372" s="30"/>
      <c r="V372" s="30"/>
      <c r="W372" s="30"/>
      <c r="X372" s="30"/>
    </row>
    <row r="373" spans="12:24" x14ac:dyDescent="0.3">
      <c r="L373" s="41"/>
      <c r="M373" s="41"/>
      <c r="N373" s="41"/>
      <c r="O373" s="30"/>
      <c r="P373" s="30"/>
      <c r="Q373" s="30"/>
      <c r="R373" s="30"/>
      <c r="S373" s="30"/>
      <c r="T373" s="30"/>
      <c r="U373" s="30"/>
      <c r="V373" s="30"/>
      <c r="W373" s="30"/>
      <c r="X373" s="30"/>
    </row>
    <row r="374" spans="12:24" x14ac:dyDescent="0.3">
      <c r="L374" s="41"/>
      <c r="M374" s="41"/>
      <c r="N374" s="41"/>
      <c r="O374" s="30"/>
      <c r="P374" s="30"/>
      <c r="Q374" s="30"/>
      <c r="R374" s="30"/>
      <c r="S374" s="30"/>
      <c r="T374" s="30"/>
      <c r="U374" s="30"/>
      <c r="V374" s="30"/>
      <c r="W374" s="30"/>
      <c r="X374" s="30"/>
    </row>
    <row r="375" spans="12:24" x14ac:dyDescent="0.3">
      <c r="L375" s="41"/>
      <c r="M375" s="41"/>
      <c r="N375" s="41"/>
      <c r="O375" s="30"/>
      <c r="P375" s="30"/>
      <c r="Q375" s="30"/>
      <c r="R375" s="30"/>
      <c r="S375" s="30"/>
      <c r="T375" s="30"/>
      <c r="U375" s="30"/>
      <c r="V375" s="30"/>
      <c r="W375" s="30"/>
      <c r="X375" s="30"/>
    </row>
    <row r="376" spans="12:24" x14ac:dyDescent="0.3">
      <c r="L376" s="41"/>
      <c r="M376" s="41"/>
      <c r="N376" s="41"/>
      <c r="O376" s="30"/>
      <c r="P376" s="30"/>
      <c r="Q376" s="30"/>
      <c r="R376" s="30"/>
      <c r="S376" s="30"/>
      <c r="T376" s="30"/>
      <c r="U376" s="30"/>
      <c r="V376" s="30"/>
      <c r="W376" s="30"/>
      <c r="X376" s="30"/>
    </row>
    <row r="377" spans="12:24" x14ac:dyDescent="0.3">
      <c r="L377" s="41"/>
      <c r="M377" s="41"/>
      <c r="N377" s="41"/>
      <c r="O377" s="30"/>
      <c r="P377" s="30"/>
      <c r="Q377" s="30"/>
      <c r="R377" s="30"/>
      <c r="S377" s="30"/>
      <c r="T377" s="30"/>
      <c r="U377" s="30"/>
      <c r="V377" s="30"/>
      <c r="W377" s="30"/>
      <c r="X377" s="30"/>
    </row>
    <row r="378" spans="12:24" x14ac:dyDescent="0.3">
      <c r="L378" s="41"/>
      <c r="M378" s="41"/>
      <c r="N378" s="41"/>
      <c r="O378" s="30"/>
      <c r="P378" s="30"/>
      <c r="Q378" s="30"/>
      <c r="R378" s="30"/>
      <c r="S378" s="30"/>
      <c r="T378" s="30"/>
      <c r="U378" s="30"/>
      <c r="V378" s="30"/>
      <c r="W378" s="30"/>
      <c r="X378" s="30"/>
    </row>
    <row r="379" spans="12:24" x14ac:dyDescent="0.3">
      <c r="L379" s="41"/>
      <c r="M379" s="41"/>
      <c r="N379" s="41"/>
      <c r="O379" s="30"/>
      <c r="P379" s="30"/>
      <c r="Q379" s="30"/>
      <c r="R379" s="30"/>
      <c r="S379" s="30"/>
      <c r="T379" s="30"/>
      <c r="U379" s="30"/>
      <c r="V379" s="30"/>
      <c r="W379" s="30"/>
      <c r="X379" s="30"/>
    </row>
    <row r="380" spans="12:24" x14ac:dyDescent="0.3">
      <c r="L380" s="41"/>
      <c r="M380" s="41"/>
      <c r="N380" s="41"/>
      <c r="O380" s="30"/>
      <c r="P380" s="30"/>
      <c r="Q380" s="30"/>
      <c r="R380" s="30"/>
      <c r="S380" s="30"/>
      <c r="T380" s="30"/>
      <c r="U380" s="30"/>
      <c r="V380" s="30"/>
      <c r="W380" s="30"/>
      <c r="X380" s="30"/>
    </row>
    <row r="381" spans="12:24" x14ac:dyDescent="0.3">
      <c r="L381" s="41"/>
      <c r="M381" s="41"/>
      <c r="N381" s="41"/>
      <c r="O381" s="30"/>
      <c r="P381" s="30"/>
      <c r="Q381" s="30"/>
      <c r="R381" s="30"/>
      <c r="S381" s="30"/>
      <c r="T381" s="30"/>
      <c r="U381" s="30"/>
      <c r="V381" s="30"/>
      <c r="W381" s="30"/>
      <c r="X381" s="30"/>
    </row>
    <row r="382" spans="12:24" x14ac:dyDescent="0.3">
      <c r="L382" s="41"/>
      <c r="M382" s="41"/>
      <c r="N382" s="41"/>
      <c r="O382" s="30"/>
      <c r="P382" s="30"/>
      <c r="Q382" s="30"/>
      <c r="R382" s="30"/>
      <c r="S382" s="30"/>
      <c r="T382" s="30"/>
      <c r="U382" s="30"/>
      <c r="V382" s="30"/>
      <c r="W382" s="30"/>
      <c r="X382" s="30"/>
    </row>
    <row r="383" spans="12:24" x14ac:dyDescent="0.3">
      <c r="L383" s="41"/>
      <c r="M383" s="41"/>
      <c r="N383" s="41"/>
      <c r="O383" s="30"/>
      <c r="P383" s="30"/>
      <c r="Q383" s="30"/>
      <c r="R383" s="30"/>
      <c r="S383" s="30"/>
      <c r="T383" s="30"/>
      <c r="U383" s="30"/>
      <c r="V383" s="30"/>
      <c r="W383" s="30"/>
      <c r="X383" s="30"/>
    </row>
    <row r="384" spans="12:24" x14ac:dyDescent="0.3">
      <c r="L384" s="41"/>
      <c r="M384" s="41"/>
      <c r="N384" s="41"/>
      <c r="O384" s="30"/>
      <c r="P384" s="30"/>
      <c r="Q384" s="30"/>
      <c r="R384" s="30"/>
      <c r="S384" s="30"/>
      <c r="T384" s="30"/>
      <c r="U384" s="30"/>
      <c r="V384" s="30"/>
      <c r="W384" s="30"/>
      <c r="X384" s="30"/>
    </row>
    <row r="385" spans="12:24" x14ac:dyDescent="0.3">
      <c r="L385" s="41"/>
      <c r="M385" s="41"/>
      <c r="N385" s="41"/>
      <c r="O385" s="30"/>
      <c r="P385" s="30"/>
      <c r="Q385" s="30"/>
      <c r="R385" s="30"/>
      <c r="S385" s="30"/>
      <c r="T385" s="30"/>
      <c r="U385" s="30"/>
      <c r="V385" s="30"/>
      <c r="W385" s="30"/>
      <c r="X385" s="30"/>
    </row>
    <row r="386" spans="12:24" x14ac:dyDescent="0.3">
      <c r="L386" s="41"/>
      <c r="M386" s="41"/>
      <c r="N386" s="41"/>
      <c r="O386" s="30"/>
      <c r="P386" s="30"/>
      <c r="Q386" s="30"/>
      <c r="R386" s="30"/>
      <c r="S386" s="30"/>
      <c r="T386" s="30"/>
      <c r="U386" s="30"/>
      <c r="V386" s="30"/>
      <c r="W386" s="30"/>
      <c r="X386" s="30"/>
    </row>
    <row r="387" spans="12:24" x14ac:dyDescent="0.3">
      <c r="L387" s="41"/>
      <c r="M387" s="41"/>
      <c r="N387" s="41"/>
      <c r="O387" s="30"/>
      <c r="P387" s="30"/>
      <c r="Q387" s="30"/>
      <c r="R387" s="30"/>
      <c r="S387" s="30"/>
      <c r="T387" s="30"/>
      <c r="U387" s="30"/>
      <c r="V387" s="30"/>
      <c r="W387" s="30"/>
      <c r="X387" s="30"/>
    </row>
    <row r="388" spans="12:24" x14ac:dyDescent="0.3">
      <c r="L388" s="41"/>
      <c r="M388" s="41"/>
      <c r="N388" s="41"/>
      <c r="O388" s="30"/>
      <c r="P388" s="30"/>
      <c r="Q388" s="30"/>
      <c r="R388" s="30"/>
      <c r="S388" s="30"/>
      <c r="T388" s="30"/>
      <c r="U388" s="30"/>
      <c r="V388" s="30"/>
      <c r="W388" s="30"/>
      <c r="X388" s="30"/>
    </row>
    <row r="389" spans="12:24" x14ac:dyDescent="0.3">
      <c r="L389" s="41"/>
      <c r="M389" s="41"/>
      <c r="N389" s="41"/>
      <c r="O389" s="30"/>
      <c r="P389" s="30"/>
      <c r="Q389" s="30"/>
      <c r="R389" s="30"/>
      <c r="S389" s="30"/>
      <c r="T389" s="30"/>
      <c r="U389" s="30"/>
      <c r="V389" s="30"/>
      <c r="W389" s="30"/>
      <c r="X389" s="30"/>
    </row>
    <row r="390" spans="12:24" x14ac:dyDescent="0.3">
      <c r="L390" s="41"/>
      <c r="M390" s="41"/>
      <c r="N390" s="41"/>
      <c r="O390" s="30"/>
      <c r="P390" s="30"/>
      <c r="Q390" s="30"/>
      <c r="R390" s="30"/>
      <c r="S390" s="30"/>
      <c r="T390" s="30"/>
      <c r="U390" s="30"/>
      <c r="V390" s="30"/>
      <c r="W390" s="30"/>
      <c r="X390" s="30"/>
    </row>
    <row r="391" spans="12:24" x14ac:dyDescent="0.3">
      <c r="L391" s="41"/>
      <c r="M391" s="41"/>
      <c r="N391" s="41"/>
      <c r="O391" s="30"/>
      <c r="P391" s="30"/>
      <c r="Q391" s="30"/>
      <c r="R391" s="30"/>
      <c r="S391" s="30"/>
      <c r="T391" s="30"/>
      <c r="U391" s="30"/>
      <c r="V391" s="30"/>
      <c r="W391" s="30"/>
      <c r="X391" s="30"/>
    </row>
    <row r="392" spans="12:24" x14ac:dyDescent="0.3">
      <c r="L392" s="41"/>
      <c r="M392" s="41"/>
      <c r="N392" s="41"/>
      <c r="O392" s="30"/>
      <c r="P392" s="30"/>
      <c r="Q392" s="30"/>
      <c r="R392" s="30"/>
      <c r="S392" s="30"/>
      <c r="T392" s="30"/>
      <c r="U392" s="30"/>
      <c r="V392" s="30"/>
      <c r="W392" s="30"/>
      <c r="X392" s="30"/>
    </row>
    <row r="393" spans="12:24" x14ac:dyDescent="0.3">
      <c r="L393" s="41"/>
      <c r="M393" s="41"/>
      <c r="N393" s="41"/>
      <c r="O393" s="30"/>
      <c r="P393" s="30"/>
      <c r="Q393" s="30"/>
      <c r="R393" s="30"/>
      <c r="S393" s="30"/>
      <c r="T393" s="30"/>
      <c r="U393" s="30"/>
      <c r="V393" s="30"/>
      <c r="W393" s="30"/>
      <c r="X393" s="30"/>
    </row>
  </sheetData>
  <mergeCells count="3">
    <mergeCell ref="F4:G4"/>
    <mergeCell ref="I4:J4"/>
    <mergeCell ref="I3:M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99C6C-58A8-4FCB-BC3A-080512719322}">
  <dimension ref="B1:Y330"/>
  <sheetViews>
    <sheetView workbookViewId="0">
      <selection activeCell="B1" sqref="B1:L1"/>
    </sheetView>
  </sheetViews>
  <sheetFormatPr defaultRowHeight="14.4" x14ac:dyDescent="0.3"/>
  <cols>
    <col min="1" max="1" width="1" customWidth="1"/>
  </cols>
  <sheetData>
    <row r="1" spans="2:25" ht="16.2" thickBot="1" x14ac:dyDescent="0.35">
      <c r="B1" s="72" t="s">
        <v>19</v>
      </c>
      <c r="C1" s="73"/>
      <c r="D1" s="73"/>
      <c r="E1" s="73"/>
      <c r="F1" s="73"/>
      <c r="G1" s="73"/>
      <c r="H1" s="73"/>
      <c r="I1" s="73"/>
      <c r="J1" s="73"/>
      <c r="K1" s="73"/>
      <c r="L1" s="74"/>
      <c r="M1" s="14"/>
      <c r="N1" s="14"/>
      <c r="O1" s="14"/>
      <c r="P1" s="14"/>
      <c r="Q1" s="14"/>
      <c r="R1" s="14"/>
      <c r="S1" s="14"/>
      <c r="T1" s="14"/>
      <c r="U1" s="14"/>
      <c r="V1" s="14"/>
      <c r="W1" s="14"/>
      <c r="X1" s="14"/>
      <c r="Y1" s="14"/>
    </row>
    <row r="2" spans="2:25" ht="15" thickBot="1" x14ac:dyDescent="0.35"/>
    <row r="3" spans="2:25" ht="15" thickBot="1" x14ac:dyDescent="0.35">
      <c r="B3" s="18" t="s">
        <v>1</v>
      </c>
      <c r="C3" s="10" t="s">
        <v>12</v>
      </c>
      <c r="D3" s="11" t="s">
        <v>12</v>
      </c>
      <c r="E3" s="11" t="s">
        <v>12</v>
      </c>
      <c r="F3" s="12" t="s">
        <v>12</v>
      </c>
      <c r="G3" s="10" t="s">
        <v>13</v>
      </c>
      <c r="H3" s="11" t="s">
        <v>13</v>
      </c>
      <c r="I3" s="11" t="s">
        <v>13</v>
      </c>
      <c r="J3" s="12" t="s">
        <v>13</v>
      </c>
      <c r="K3" s="11" t="s">
        <v>14</v>
      </c>
      <c r="L3" s="11" t="s">
        <v>14</v>
      </c>
      <c r="M3" s="11" t="s">
        <v>14</v>
      </c>
      <c r="N3" s="12" t="s">
        <v>14</v>
      </c>
    </row>
    <row r="4" spans="2:25" ht="15" thickBot="1" x14ac:dyDescent="0.35">
      <c r="B4" s="19"/>
      <c r="C4" s="15" t="s">
        <v>3</v>
      </c>
      <c r="D4" s="16" t="s">
        <v>4</v>
      </c>
      <c r="E4" s="16" t="s">
        <v>5</v>
      </c>
      <c r="F4" s="17" t="s">
        <v>6</v>
      </c>
      <c r="G4" s="15" t="s">
        <v>3</v>
      </c>
      <c r="H4" s="16" t="s">
        <v>4</v>
      </c>
      <c r="I4" s="16" t="s">
        <v>5</v>
      </c>
      <c r="J4" s="17" t="s">
        <v>6</v>
      </c>
      <c r="K4" s="16" t="s">
        <v>3</v>
      </c>
      <c r="L4" s="16" t="s">
        <v>4</v>
      </c>
      <c r="M4" s="16" t="s">
        <v>5</v>
      </c>
      <c r="N4" s="17" t="s">
        <v>6</v>
      </c>
    </row>
    <row r="5" spans="2:25" ht="16.8" thickBot="1" x14ac:dyDescent="0.35">
      <c r="B5" s="20" t="s">
        <v>15</v>
      </c>
      <c r="C5" s="75" t="s">
        <v>18</v>
      </c>
      <c r="D5" s="76"/>
      <c r="E5" s="76"/>
      <c r="F5" s="77"/>
      <c r="G5" s="75" t="s">
        <v>17</v>
      </c>
      <c r="H5" s="76"/>
      <c r="I5" s="76"/>
      <c r="J5" s="77"/>
      <c r="K5" s="76"/>
      <c r="L5" s="76"/>
      <c r="M5" s="76"/>
      <c r="N5" s="77"/>
    </row>
    <row r="6" spans="2:25" x14ac:dyDescent="0.3">
      <c r="B6" s="21">
        <v>1</v>
      </c>
      <c r="C6" s="4" t="s">
        <v>16</v>
      </c>
      <c r="D6" s="5" t="s">
        <v>16</v>
      </c>
      <c r="E6" s="5" t="s">
        <v>16</v>
      </c>
      <c r="F6" s="6" t="s">
        <v>16</v>
      </c>
      <c r="G6" s="4"/>
      <c r="H6" s="5"/>
      <c r="I6" s="5"/>
      <c r="J6" s="6"/>
      <c r="K6" s="119">
        <v>7.04</v>
      </c>
      <c r="L6" s="119">
        <v>7.15</v>
      </c>
      <c r="M6" s="119">
        <v>7.07</v>
      </c>
      <c r="N6" s="124">
        <v>7.13</v>
      </c>
    </row>
    <row r="7" spans="2:25" x14ac:dyDescent="0.3">
      <c r="B7" s="21">
        <v>2</v>
      </c>
      <c r="C7" s="4" t="s">
        <v>16</v>
      </c>
      <c r="D7" s="5" t="s">
        <v>16</v>
      </c>
      <c r="E7" s="5" t="s">
        <v>16</v>
      </c>
      <c r="F7" s="6" t="s">
        <v>16</v>
      </c>
      <c r="G7" s="4"/>
      <c r="H7" s="5"/>
      <c r="I7" s="5"/>
      <c r="J7" s="6"/>
      <c r="K7" s="119"/>
      <c r="L7" s="119"/>
      <c r="M7" s="119"/>
      <c r="N7" s="124"/>
    </row>
    <row r="8" spans="2:25" x14ac:dyDescent="0.3">
      <c r="B8" s="21">
        <v>3</v>
      </c>
      <c r="C8" s="4" t="s">
        <v>16</v>
      </c>
      <c r="D8" s="5" t="s">
        <v>16</v>
      </c>
      <c r="E8" s="5" t="s">
        <v>16</v>
      </c>
      <c r="F8" s="6" t="s">
        <v>16</v>
      </c>
      <c r="G8" s="4"/>
      <c r="H8" s="5"/>
      <c r="I8" s="5"/>
      <c r="J8" s="6"/>
      <c r="K8" s="119">
        <v>7.34</v>
      </c>
      <c r="L8" s="119">
        <v>7.41</v>
      </c>
      <c r="M8" s="119">
        <v>7.32</v>
      </c>
      <c r="N8" s="124">
        <v>7.37</v>
      </c>
    </row>
    <row r="9" spans="2:25" x14ac:dyDescent="0.3">
      <c r="B9" s="21">
        <v>4</v>
      </c>
      <c r="C9" s="116">
        <v>0.21038999999999999</v>
      </c>
      <c r="D9" s="119">
        <v>0.32557999999999998</v>
      </c>
      <c r="E9" s="119">
        <v>0.39695000000000003</v>
      </c>
      <c r="F9" s="124">
        <v>0.44389000000000001</v>
      </c>
      <c r="G9" s="126">
        <v>36.4</v>
      </c>
      <c r="H9" s="121">
        <v>44.6</v>
      </c>
      <c r="I9" s="121">
        <v>46.7</v>
      </c>
      <c r="J9" s="129">
        <v>42.6</v>
      </c>
      <c r="K9" s="119">
        <v>7.19</v>
      </c>
      <c r="L9" s="119">
        <v>7.34</v>
      </c>
      <c r="M9" s="119">
        <v>7.33</v>
      </c>
      <c r="N9" s="124">
        <v>7.37</v>
      </c>
    </row>
    <row r="10" spans="2:25" x14ac:dyDescent="0.3">
      <c r="B10" s="21">
        <v>5</v>
      </c>
      <c r="C10" s="116">
        <v>0.18362000000000001</v>
      </c>
      <c r="D10" s="119">
        <v>0.34005000000000002</v>
      </c>
      <c r="E10" s="119">
        <v>0.41542000000000001</v>
      </c>
      <c r="F10" s="124">
        <v>0.45085999999999998</v>
      </c>
      <c r="G10" s="126">
        <v>30.3</v>
      </c>
      <c r="H10" s="121">
        <v>40.1</v>
      </c>
      <c r="I10" s="121">
        <v>47.1</v>
      </c>
      <c r="J10" s="129">
        <v>46.1</v>
      </c>
      <c r="K10" s="119">
        <v>7.03</v>
      </c>
      <c r="L10" s="119">
        <v>7.22</v>
      </c>
      <c r="M10" s="119">
        <v>7.25</v>
      </c>
      <c r="N10" s="124">
        <v>7.31</v>
      </c>
    </row>
    <row r="11" spans="2:25" x14ac:dyDescent="0.3">
      <c r="B11" s="21">
        <v>6</v>
      </c>
      <c r="C11" s="116">
        <v>0.17444000000000001</v>
      </c>
      <c r="D11" s="119">
        <v>0.39087</v>
      </c>
      <c r="E11" s="119">
        <v>0.38700000000000001</v>
      </c>
      <c r="F11" s="124">
        <v>0.48974000000000001</v>
      </c>
      <c r="G11" s="126">
        <v>24.5</v>
      </c>
      <c r="H11" s="121">
        <v>38.700000000000003</v>
      </c>
      <c r="I11" s="121">
        <v>51.6</v>
      </c>
      <c r="J11" s="129">
        <v>52.1</v>
      </c>
      <c r="K11" s="119">
        <v>7.02</v>
      </c>
      <c r="L11" s="119">
        <v>7.22</v>
      </c>
      <c r="M11" s="119">
        <v>7.26</v>
      </c>
      <c r="N11" s="124">
        <v>7.35</v>
      </c>
    </row>
    <row r="12" spans="2:25" x14ac:dyDescent="0.3">
      <c r="B12" s="21">
        <v>7</v>
      </c>
      <c r="C12" s="116">
        <v>0.20738999999999999</v>
      </c>
      <c r="D12" s="119">
        <v>0.38545000000000001</v>
      </c>
      <c r="E12" s="119">
        <v>0.64227999999999996</v>
      </c>
      <c r="F12" s="124">
        <v>0.60775999999999997</v>
      </c>
      <c r="G12" s="126">
        <v>27.8</v>
      </c>
      <c r="H12" s="121">
        <v>38.700000000000003</v>
      </c>
      <c r="I12" s="121">
        <v>64.099999999999994</v>
      </c>
      <c r="J12" s="129">
        <v>56.8</v>
      </c>
      <c r="K12" s="119">
        <v>7</v>
      </c>
      <c r="L12" s="119">
        <v>7.18</v>
      </c>
      <c r="M12" s="119">
        <v>7.23</v>
      </c>
      <c r="N12" s="124">
        <v>7.27</v>
      </c>
    </row>
    <row r="13" spans="2:25" x14ac:dyDescent="0.3">
      <c r="B13" s="21"/>
      <c r="C13" s="116" t="s">
        <v>16</v>
      </c>
      <c r="D13" s="119" t="s">
        <v>16</v>
      </c>
      <c r="E13" s="119" t="s">
        <v>16</v>
      </c>
      <c r="F13" s="124" t="s">
        <v>16</v>
      </c>
      <c r="G13" s="126"/>
      <c r="H13" s="121"/>
      <c r="I13" s="121"/>
      <c r="J13" s="129"/>
      <c r="K13" s="119"/>
      <c r="L13" s="119"/>
      <c r="M13" s="119"/>
      <c r="N13" s="124"/>
    </row>
    <row r="14" spans="2:25" x14ac:dyDescent="0.3">
      <c r="B14" s="21"/>
      <c r="C14" s="116" t="s">
        <v>16</v>
      </c>
      <c r="D14" s="119" t="s">
        <v>16</v>
      </c>
      <c r="E14" s="119" t="s">
        <v>16</v>
      </c>
      <c r="F14" s="124" t="s">
        <v>16</v>
      </c>
      <c r="G14" s="126"/>
      <c r="H14" s="121"/>
      <c r="I14" s="121"/>
      <c r="J14" s="129"/>
      <c r="K14" s="119"/>
      <c r="L14" s="119"/>
      <c r="M14" s="119"/>
      <c r="N14" s="124"/>
    </row>
    <row r="15" spans="2:25" x14ac:dyDescent="0.3">
      <c r="B15" s="21">
        <v>10</v>
      </c>
      <c r="C15" s="116" t="s">
        <v>16</v>
      </c>
      <c r="D15" s="119" t="s">
        <v>16</v>
      </c>
      <c r="E15" s="119" t="s">
        <v>16</v>
      </c>
      <c r="F15" s="124" t="s">
        <v>16</v>
      </c>
      <c r="G15" s="126"/>
      <c r="H15" s="121"/>
      <c r="I15" s="121"/>
      <c r="J15" s="129"/>
      <c r="K15" s="119">
        <v>7.28</v>
      </c>
      <c r="L15" s="119">
        <v>7.27</v>
      </c>
      <c r="M15" s="119">
        <v>7.48</v>
      </c>
      <c r="N15" s="124">
        <v>7.46</v>
      </c>
    </row>
    <row r="16" spans="2:25" x14ac:dyDescent="0.3">
      <c r="B16" s="21"/>
      <c r="C16" s="116" t="s">
        <v>16</v>
      </c>
      <c r="D16" s="119" t="s">
        <v>16</v>
      </c>
      <c r="E16" s="119" t="s">
        <v>16</v>
      </c>
      <c r="F16" s="124" t="s">
        <v>16</v>
      </c>
      <c r="G16" s="126"/>
      <c r="H16" s="121"/>
      <c r="I16" s="121"/>
      <c r="J16" s="129"/>
      <c r="K16" s="119"/>
      <c r="L16" s="119"/>
      <c r="M16" s="119"/>
      <c r="N16" s="124"/>
    </row>
    <row r="17" spans="2:14" x14ac:dyDescent="0.3">
      <c r="B17" s="21"/>
      <c r="C17" s="116" t="s">
        <v>16</v>
      </c>
      <c r="D17" s="119" t="s">
        <v>16</v>
      </c>
      <c r="E17" s="119" t="s">
        <v>16</v>
      </c>
      <c r="F17" s="124" t="s">
        <v>16</v>
      </c>
      <c r="G17" s="126"/>
      <c r="H17" s="121"/>
      <c r="I17" s="121"/>
      <c r="J17" s="129"/>
      <c r="K17" s="119"/>
      <c r="L17" s="119"/>
      <c r="M17" s="119"/>
      <c r="N17" s="124"/>
    </row>
    <row r="18" spans="2:14" x14ac:dyDescent="0.3">
      <c r="B18" s="21">
        <v>13</v>
      </c>
      <c r="C18" s="116" t="s">
        <v>16</v>
      </c>
      <c r="D18" s="119" t="s">
        <v>16</v>
      </c>
      <c r="E18" s="119" t="s">
        <v>16</v>
      </c>
      <c r="F18" s="124" t="s">
        <v>16</v>
      </c>
      <c r="G18" s="126"/>
      <c r="H18" s="121"/>
      <c r="I18" s="121"/>
      <c r="J18" s="129"/>
      <c r="K18" s="119">
        <v>7.33</v>
      </c>
      <c r="L18" s="119">
        <v>7.34</v>
      </c>
      <c r="M18" s="119">
        <v>7.65</v>
      </c>
      <c r="N18" s="124">
        <v>7.67</v>
      </c>
    </row>
    <row r="19" spans="2:14" x14ac:dyDescent="0.3">
      <c r="B19" s="21">
        <v>14</v>
      </c>
      <c r="C19" s="116">
        <v>0.4229</v>
      </c>
      <c r="D19" s="119">
        <v>0.85801000000000005</v>
      </c>
      <c r="E19" s="119">
        <v>1.3809199999999999</v>
      </c>
      <c r="F19" s="124">
        <v>1.57643</v>
      </c>
      <c r="G19" s="126">
        <v>53.6</v>
      </c>
      <c r="H19" s="121">
        <v>56.3</v>
      </c>
      <c r="I19" s="121">
        <v>67.099999999999994</v>
      </c>
      <c r="J19" s="129">
        <v>68.599999999999994</v>
      </c>
      <c r="K19" s="119">
        <v>7.22</v>
      </c>
      <c r="L19" s="119">
        <v>7.36</v>
      </c>
      <c r="M19" s="119">
        <v>7.68</v>
      </c>
      <c r="N19" s="124">
        <v>7.76</v>
      </c>
    </row>
    <row r="20" spans="2:14" x14ac:dyDescent="0.3">
      <c r="B20" s="21">
        <v>15</v>
      </c>
      <c r="C20" s="116">
        <v>0.48154000000000002</v>
      </c>
      <c r="D20" s="119">
        <v>1.1565799999999999</v>
      </c>
      <c r="E20" s="119">
        <v>1.3781099999999999</v>
      </c>
      <c r="F20" s="124">
        <v>1.1165</v>
      </c>
      <c r="G20" s="126">
        <v>45.6</v>
      </c>
      <c r="H20" s="121">
        <v>57.2</v>
      </c>
      <c r="I20" s="121">
        <v>64.7</v>
      </c>
      <c r="J20" s="129">
        <v>64.5</v>
      </c>
      <c r="K20" s="119">
        <v>7.15</v>
      </c>
      <c r="L20" s="119">
        <v>7.44</v>
      </c>
      <c r="M20" s="119">
        <v>7.65</v>
      </c>
      <c r="N20" s="124">
        <v>7.69</v>
      </c>
    </row>
    <row r="21" spans="2:14" x14ac:dyDescent="0.3">
      <c r="B21" s="21">
        <v>16</v>
      </c>
      <c r="C21" s="116">
        <v>0.436</v>
      </c>
      <c r="D21" s="119">
        <v>1.35423</v>
      </c>
      <c r="E21" s="119">
        <v>1.34755</v>
      </c>
      <c r="F21" s="124">
        <v>1.2173</v>
      </c>
      <c r="G21" s="126">
        <v>39.6</v>
      </c>
      <c r="H21" s="121">
        <v>61.5</v>
      </c>
      <c r="I21" s="121">
        <v>72.099999999999994</v>
      </c>
      <c r="J21" s="129">
        <v>69.599999999999994</v>
      </c>
      <c r="K21" s="119">
        <v>7.09</v>
      </c>
      <c r="L21" s="119">
        <v>7.5</v>
      </c>
      <c r="M21" s="119">
        <v>7.72</v>
      </c>
      <c r="N21" s="124">
        <v>7.7</v>
      </c>
    </row>
    <row r="22" spans="2:14" x14ac:dyDescent="0.3">
      <c r="B22" s="21">
        <v>17</v>
      </c>
      <c r="C22" s="116">
        <v>0.60655999999999999</v>
      </c>
      <c r="D22" s="119">
        <v>1.81403</v>
      </c>
      <c r="E22" s="119">
        <v>1.3123899999999999</v>
      </c>
      <c r="F22" s="124">
        <v>1.20726</v>
      </c>
      <c r="G22" s="126">
        <v>40.6</v>
      </c>
      <c r="H22" s="121">
        <v>65.3</v>
      </c>
      <c r="I22" s="121">
        <v>73.400000000000006</v>
      </c>
      <c r="J22" s="129">
        <v>70.599999999999994</v>
      </c>
      <c r="K22" s="119">
        <v>7.3</v>
      </c>
      <c r="L22" s="119">
        <v>7.62</v>
      </c>
      <c r="M22" s="119">
        <v>7.79</v>
      </c>
      <c r="N22" s="124">
        <v>7.73</v>
      </c>
    </row>
    <row r="23" spans="2:14" x14ac:dyDescent="0.3">
      <c r="B23" s="21">
        <v>18</v>
      </c>
      <c r="C23" s="116">
        <v>0.90764999999999996</v>
      </c>
      <c r="D23" s="119">
        <v>1.7051499999999999</v>
      </c>
      <c r="E23" s="119">
        <v>1.19282</v>
      </c>
      <c r="F23" s="124">
        <v>1.15967</v>
      </c>
      <c r="G23" s="126">
        <v>48.1</v>
      </c>
      <c r="H23" s="121">
        <v>66.400000000000006</v>
      </c>
      <c r="I23" s="121">
        <v>71.900000000000006</v>
      </c>
      <c r="J23" s="129">
        <v>69.400000000000006</v>
      </c>
      <c r="K23" s="119">
        <v>7.33</v>
      </c>
      <c r="L23" s="119">
        <v>7.67</v>
      </c>
      <c r="M23" s="119">
        <v>7.79</v>
      </c>
      <c r="N23" s="124">
        <v>7.73</v>
      </c>
    </row>
    <row r="24" spans="2:14" x14ac:dyDescent="0.3">
      <c r="B24" s="21">
        <v>20</v>
      </c>
      <c r="C24" s="116">
        <v>2.16126</v>
      </c>
      <c r="D24" s="119">
        <v>1.8573500000000001</v>
      </c>
      <c r="E24" s="119">
        <v>1.5072700000000001</v>
      </c>
      <c r="F24" s="124">
        <v>1.4616100000000001</v>
      </c>
      <c r="G24" s="126">
        <v>67.900000000000006</v>
      </c>
      <c r="H24" s="121">
        <v>66.5</v>
      </c>
      <c r="I24" s="121">
        <v>72.5</v>
      </c>
      <c r="J24" s="129">
        <v>69.7</v>
      </c>
      <c r="K24" s="119">
        <v>7.72</v>
      </c>
      <c r="L24" s="119">
        <v>7.7</v>
      </c>
      <c r="M24" s="119">
        <v>7.83</v>
      </c>
      <c r="N24" s="124">
        <v>7.75</v>
      </c>
    </row>
    <row r="25" spans="2:14" x14ac:dyDescent="0.3">
      <c r="B25" s="21">
        <v>21</v>
      </c>
      <c r="C25" s="116">
        <v>0.96738999999999997</v>
      </c>
      <c r="D25" s="119">
        <v>0.85946999999999996</v>
      </c>
      <c r="E25" s="119">
        <v>0.80503000000000002</v>
      </c>
      <c r="F25" s="124">
        <v>0.93967000000000001</v>
      </c>
      <c r="G25" s="126">
        <v>62.3</v>
      </c>
      <c r="H25" s="121">
        <v>58.9</v>
      </c>
      <c r="I25" s="121">
        <v>65.900000000000006</v>
      </c>
      <c r="J25" s="129">
        <v>66.7</v>
      </c>
      <c r="K25" s="119">
        <v>7.54</v>
      </c>
      <c r="L25" s="119">
        <v>7.54</v>
      </c>
      <c r="M25" s="119">
        <v>7.6</v>
      </c>
      <c r="N25" s="124">
        <v>7.59</v>
      </c>
    </row>
    <row r="26" spans="2:14" x14ac:dyDescent="0.3">
      <c r="B26" s="21">
        <v>22</v>
      </c>
      <c r="C26" s="116">
        <v>0.94818999999999998</v>
      </c>
      <c r="D26" s="119">
        <v>0.94552000000000003</v>
      </c>
      <c r="E26" s="119">
        <v>0.81769000000000003</v>
      </c>
      <c r="F26" s="124">
        <v>0.93376999999999999</v>
      </c>
      <c r="G26" s="126">
        <v>58.1</v>
      </c>
      <c r="H26" s="121">
        <v>55.1</v>
      </c>
      <c r="I26" s="121">
        <v>65.900000000000006</v>
      </c>
      <c r="J26" s="129">
        <v>65.5</v>
      </c>
      <c r="K26" s="119">
        <v>7.55</v>
      </c>
      <c r="L26" s="119">
        <v>7.56</v>
      </c>
      <c r="M26" s="119">
        <v>7.67</v>
      </c>
      <c r="N26" s="124">
        <v>7.65</v>
      </c>
    </row>
    <row r="27" spans="2:14" x14ac:dyDescent="0.3">
      <c r="B27" s="21">
        <v>23</v>
      </c>
      <c r="C27" s="116">
        <v>0.96472000000000002</v>
      </c>
      <c r="D27" s="119">
        <v>0.89258000000000004</v>
      </c>
      <c r="E27" s="119">
        <v>0.84497</v>
      </c>
      <c r="F27" s="124">
        <v>0.85248999999999997</v>
      </c>
      <c r="G27" s="126">
        <v>53.1</v>
      </c>
      <c r="H27" s="121">
        <v>53.9</v>
      </c>
      <c r="I27" s="121">
        <v>64.599999999999994</v>
      </c>
      <c r="J27" s="129">
        <v>64.7</v>
      </c>
      <c r="K27" s="119">
        <v>7.58</v>
      </c>
      <c r="L27" s="119">
        <v>7.59</v>
      </c>
      <c r="M27" s="119">
        <v>7.69</v>
      </c>
      <c r="N27" s="124">
        <v>7.65</v>
      </c>
    </row>
    <row r="28" spans="2:14" x14ac:dyDescent="0.3">
      <c r="B28" s="21">
        <v>24</v>
      </c>
      <c r="C28" s="116">
        <v>0.95462000000000002</v>
      </c>
      <c r="D28" s="119">
        <v>0.84758</v>
      </c>
      <c r="E28" s="119">
        <v>0.93122000000000005</v>
      </c>
      <c r="F28" s="124">
        <v>0.81950000000000001</v>
      </c>
      <c r="G28" s="126">
        <v>56.5</v>
      </c>
      <c r="H28" s="121">
        <v>54</v>
      </c>
      <c r="I28" s="121">
        <v>63.4</v>
      </c>
      <c r="J28" s="129">
        <v>63</v>
      </c>
      <c r="K28" s="119">
        <v>7.6</v>
      </c>
      <c r="L28" s="119">
        <v>7.58</v>
      </c>
      <c r="M28" s="119">
        <v>7.64</v>
      </c>
      <c r="N28" s="124">
        <v>7.61</v>
      </c>
    </row>
    <row r="29" spans="2:14" x14ac:dyDescent="0.3">
      <c r="B29" s="21">
        <v>25</v>
      </c>
      <c r="C29" s="116">
        <v>0.99053000000000002</v>
      </c>
      <c r="D29" s="119">
        <v>0.84785999999999995</v>
      </c>
      <c r="E29" s="119">
        <v>0.77356999999999998</v>
      </c>
      <c r="F29" s="124">
        <v>0.85114999999999996</v>
      </c>
      <c r="G29" s="126">
        <v>56</v>
      </c>
      <c r="H29" s="121">
        <v>54.1</v>
      </c>
      <c r="I29" s="121">
        <v>63.7</v>
      </c>
      <c r="J29" s="129">
        <v>63.9</v>
      </c>
      <c r="K29" s="119">
        <v>7.64</v>
      </c>
      <c r="L29" s="119">
        <v>7.59</v>
      </c>
      <c r="M29" s="119">
        <v>7.59</v>
      </c>
      <c r="N29" s="124">
        <v>7.58</v>
      </c>
    </row>
    <row r="30" spans="2:14" x14ac:dyDescent="0.3">
      <c r="B30" s="21">
        <v>27</v>
      </c>
      <c r="C30" s="116">
        <v>1.2042900000000001</v>
      </c>
      <c r="D30" s="119">
        <v>0.97482999999999997</v>
      </c>
      <c r="E30" s="119">
        <v>0.87468000000000001</v>
      </c>
      <c r="F30" s="124">
        <v>0.81918000000000002</v>
      </c>
      <c r="G30" s="126">
        <v>60.7</v>
      </c>
      <c r="H30" s="121">
        <v>55.2</v>
      </c>
      <c r="I30" s="121">
        <v>64.599999999999994</v>
      </c>
      <c r="J30" s="129">
        <v>64.3</v>
      </c>
      <c r="K30" s="119">
        <v>7.78</v>
      </c>
      <c r="L30" s="119">
        <v>7.67</v>
      </c>
      <c r="M30" s="119">
        <v>7.65</v>
      </c>
      <c r="N30" s="124">
        <v>7.61</v>
      </c>
    </row>
    <row r="31" spans="2:14" x14ac:dyDescent="0.3">
      <c r="B31" s="21">
        <v>28</v>
      </c>
      <c r="C31" s="116">
        <v>0.67393999999999998</v>
      </c>
      <c r="D31" s="119">
        <v>0.67657</v>
      </c>
      <c r="E31" s="119">
        <v>0.86058000000000001</v>
      </c>
      <c r="F31" s="124">
        <v>0.63149</v>
      </c>
      <c r="G31" s="126">
        <v>57.7</v>
      </c>
      <c r="H31" s="121">
        <v>56.1</v>
      </c>
      <c r="I31" s="121">
        <v>63</v>
      </c>
      <c r="J31" s="129">
        <v>62.4</v>
      </c>
      <c r="K31" s="119">
        <v>7.66</v>
      </c>
      <c r="L31" s="119">
        <v>7.57</v>
      </c>
      <c r="M31" s="119">
        <v>7.6</v>
      </c>
      <c r="N31" s="124">
        <v>7.54</v>
      </c>
    </row>
    <row r="32" spans="2:14" x14ac:dyDescent="0.3">
      <c r="B32" s="21">
        <v>29</v>
      </c>
      <c r="C32" s="116">
        <v>0.71311000000000002</v>
      </c>
      <c r="D32" s="119">
        <v>0.71240000000000003</v>
      </c>
      <c r="E32" s="119">
        <v>0.66405999999999998</v>
      </c>
      <c r="F32" s="124">
        <v>0.63353999999999999</v>
      </c>
      <c r="G32" s="126">
        <v>51.9</v>
      </c>
      <c r="H32" s="121">
        <v>51.4</v>
      </c>
      <c r="I32" s="121">
        <v>60.7</v>
      </c>
      <c r="J32" s="129">
        <v>60.8</v>
      </c>
      <c r="K32" s="119">
        <v>7.62</v>
      </c>
      <c r="L32" s="119">
        <v>7.56</v>
      </c>
      <c r="M32" s="119">
        <v>7.57</v>
      </c>
      <c r="N32" s="124">
        <v>7.47</v>
      </c>
    </row>
    <row r="33" spans="2:14" x14ac:dyDescent="0.3">
      <c r="B33" s="21">
        <v>30</v>
      </c>
      <c r="C33" s="116">
        <v>0.75421000000000005</v>
      </c>
      <c r="D33" s="119">
        <v>0.75999000000000005</v>
      </c>
      <c r="E33" s="119">
        <v>0.67518</v>
      </c>
      <c r="F33" s="124">
        <v>0.66417999999999999</v>
      </c>
      <c r="G33" s="126">
        <v>51.8</v>
      </c>
      <c r="H33" s="121">
        <v>51.7</v>
      </c>
      <c r="I33" s="121">
        <v>60.5</v>
      </c>
      <c r="J33" s="129">
        <v>60.6</v>
      </c>
      <c r="K33" s="119">
        <v>7.6</v>
      </c>
      <c r="L33" s="119">
        <v>7.61</v>
      </c>
      <c r="M33" s="119">
        <v>7.53</v>
      </c>
      <c r="N33" s="124">
        <v>7.4</v>
      </c>
    </row>
    <row r="34" spans="2:14" x14ac:dyDescent="0.3">
      <c r="B34" s="21">
        <v>32</v>
      </c>
      <c r="C34" s="116">
        <v>1.1854800000000001</v>
      </c>
      <c r="D34" s="119">
        <v>1.3758600000000001</v>
      </c>
      <c r="E34" s="119">
        <v>1.0158100000000001</v>
      </c>
      <c r="F34" s="124">
        <v>0.93759999999999999</v>
      </c>
      <c r="G34" s="126">
        <v>53.4</v>
      </c>
      <c r="H34" s="121">
        <v>55.3</v>
      </c>
      <c r="I34" s="121">
        <v>60.9</v>
      </c>
      <c r="J34" s="129">
        <v>58.6</v>
      </c>
      <c r="K34" s="119">
        <v>7.66</v>
      </c>
      <c r="L34" s="119">
        <v>7.69</v>
      </c>
      <c r="M34" s="119">
        <v>7.43</v>
      </c>
      <c r="N34" s="124">
        <v>7.44</v>
      </c>
    </row>
    <row r="35" spans="2:14" x14ac:dyDescent="0.3">
      <c r="B35" s="21">
        <v>33</v>
      </c>
      <c r="C35" s="116">
        <v>0.53790000000000004</v>
      </c>
      <c r="D35" s="119">
        <v>0.76505999999999996</v>
      </c>
      <c r="E35" s="119">
        <v>0.58316000000000001</v>
      </c>
      <c r="F35" s="124">
        <v>0.54222999999999999</v>
      </c>
      <c r="G35" s="126">
        <v>44.9</v>
      </c>
      <c r="H35" s="121">
        <v>55.6</v>
      </c>
      <c r="I35" s="121">
        <v>50.1</v>
      </c>
      <c r="J35" s="129">
        <v>48.5</v>
      </c>
      <c r="K35" s="119">
        <v>7.61</v>
      </c>
      <c r="L35" s="119">
        <v>7.63</v>
      </c>
      <c r="M35" s="119">
        <v>7.38</v>
      </c>
      <c r="N35" s="124">
        <v>7.38</v>
      </c>
    </row>
    <row r="36" spans="2:14" x14ac:dyDescent="0.3">
      <c r="B36" s="21">
        <v>34</v>
      </c>
      <c r="C36" s="116">
        <v>0.1041</v>
      </c>
      <c r="D36" s="119">
        <v>0.88109999999999999</v>
      </c>
      <c r="E36" s="119">
        <v>0.60865000000000002</v>
      </c>
      <c r="F36" s="124">
        <v>0.63934999999999997</v>
      </c>
      <c r="G36" s="126">
        <v>14.3</v>
      </c>
      <c r="H36" s="121">
        <v>53.4</v>
      </c>
      <c r="I36" s="121">
        <v>47.7</v>
      </c>
      <c r="J36" s="129">
        <v>46.6</v>
      </c>
      <c r="K36" s="119">
        <v>7.48</v>
      </c>
      <c r="L36" s="119">
        <v>7.57</v>
      </c>
      <c r="M36" s="119">
        <v>7.28</v>
      </c>
      <c r="N36" s="124">
        <v>7.24</v>
      </c>
    </row>
    <row r="37" spans="2:14" x14ac:dyDescent="0.3">
      <c r="B37" s="21">
        <v>35</v>
      </c>
      <c r="C37" s="116">
        <v>0.31772</v>
      </c>
      <c r="D37" s="119">
        <v>0.82757999999999998</v>
      </c>
      <c r="E37" s="119">
        <v>0.56377999999999995</v>
      </c>
      <c r="F37" s="124">
        <v>0.61456</v>
      </c>
      <c r="G37" s="126">
        <v>33.799999999999997</v>
      </c>
      <c r="H37" s="121">
        <v>53.6</v>
      </c>
      <c r="I37" s="121">
        <v>36.799999999999997</v>
      </c>
      <c r="J37" s="129">
        <v>33.4</v>
      </c>
      <c r="K37" s="119">
        <v>7.38</v>
      </c>
      <c r="L37" s="119">
        <v>7.54</v>
      </c>
      <c r="M37" s="119">
        <v>7.17</v>
      </c>
      <c r="N37" s="124">
        <v>7.19</v>
      </c>
    </row>
    <row r="38" spans="2:14" x14ac:dyDescent="0.3">
      <c r="B38" s="21">
        <v>36</v>
      </c>
      <c r="C38" s="116">
        <v>0.42172999999999999</v>
      </c>
      <c r="D38" s="119">
        <v>0.76468999999999998</v>
      </c>
      <c r="E38" s="119">
        <v>0.63270000000000004</v>
      </c>
      <c r="F38" s="124">
        <v>0.80589999999999995</v>
      </c>
      <c r="G38" s="126">
        <v>36.799999999999997</v>
      </c>
      <c r="H38" s="121">
        <v>53.7</v>
      </c>
      <c r="I38" s="121">
        <v>55.5</v>
      </c>
      <c r="J38" s="129">
        <v>57.4</v>
      </c>
      <c r="K38" s="119">
        <v>7.39</v>
      </c>
      <c r="L38" s="119">
        <v>7.61</v>
      </c>
      <c r="M38" s="119">
        <v>7.42</v>
      </c>
      <c r="N38" s="124">
        <v>7.42</v>
      </c>
    </row>
    <row r="39" spans="2:14" x14ac:dyDescent="0.3">
      <c r="B39" s="21">
        <v>37</v>
      </c>
      <c r="C39" s="116">
        <v>0.43543999999999999</v>
      </c>
      <c r="D39" s="119">
        <v>0.74726999999999999</v>
      </c>
      <c r="E39" s="119">
        <v>0.64790000000000003</v>
      </c>
      <c r="F39" s="124">
        <v>0.66147999999999996</v>
      </c>
      <c r="G39" s="126">
        <v>39.299999999999997</v>
      </c>
      <c r="H39" s="121">
        <v>53.3</v>
      </c>
      <c r="I39" s="121">
        <v>58.9</v>
      </c>
      <c r="J39" s="129">
        <v>59.7</v>
      </c>
      <c r="K39" s="119">
        <v>7.33</v>
      </c>
      <c r="L39" s="119">
        <v>7.58</v>
      </c>
      <c r="M39" s="119">
        <v>7.37</v>
      </c>
      <c r="N39" s="124">
        <v>7.36</v>
      </c>
    </row>
    <row r="40" spans="2:14" x14ac:dyDescent="0.3">
      <c r="B40" s="21">
        <v>38</v>
      </c>
      <c r="C40" s="116">
        <v>0.45644000000000001</v>
      </c>
      <c r="D40" s="119">
        <v>0.73416000000000003</v>
      </c>
      <c r="E40" s="119">
        <v>0.63375999999999999</v>
      </c>
      <c r="F40" s="124">
        <v>0.59802</v>
      </c>
      <c r="G40" s="126">
        <v>38.1</v>
      </c>
      <c r="H40" s="121">
        <v>53.2</v>
      </c>
      <c r="I40" s="121">
        <v>58.9</v>
      </c>
      <c r="J40" s="129">
        <v>58.4</v>
      </c>
      <c r="K40" s="119">
        <v>7.25</v>
      </c>
      <c r="L40" s="119">
        <v>7.55</v>
      </c>
      <c r="M40" s="119">
        <v>7.31</v>
      </c>
      <c r="N40" s="124">
        <v>7.28</v>
      </c>
    </row>
    <row r="41" spans="2:14" x14ac:dyDescent="0.3">
      <c r="B41" s="21">
        <v>39</v>
      </c>
      <c r="C41" s="116">
        <v>0.49586999999999998</v>
      </c>
      <c r="D41" s="119">
        <v>0.71787999999999996</v>
      </c>
      <c r="E41" s="119">
        <v>0.61609000000000003</v>
      </c>
      <c r="F41" s="124">
        <v>0.61975000000000002</v>
      </c>
      <c r="G41" s="126">
        <v>41.6</v>
      </c>
      <c r="H41" s="121">
        <v>52.4</v>
      </c>
      <c r="I41" s="121">
        <v>58.9</v>
      </c>
      <c r="J41" s="129">
        <v>58.8</v>
      </c>
      <c r="K41" s="119">
        <v>7.23</v>
      </c>
      <c r="L41" s="119">
        <v>7.52</v>
      </c>
      <c r="M41" s="119">
        <v>7.31</v>
      </c>
      <c r="N41" s="124">
        <v>7.3</v>
      </c>
    </row>
    <row r="42" spans="2:14" x14ac:dyDescent="0.3">
      <c r="B42" s="21">
        <v>40</v>
      </c>
      <c r="C42" s="116">
        <v>0.50846000000000002</v>
      </c>
      <c r="D42" s="119">
        <v>0.67183000000000004</v>
      </c>
      <c r="E42" s="119" t="s">
        <v>16</v>
      </c>
      <c r="F42" s="124" t="s">
        <v>16</v>
      </c>
      <c r="G42" s="126">
        <v>42.8</v>
      </c>
      <c r="H42" s="121">
        <v>51.6</v>
      </c>
      <c r="I42" s="121"/>
      <c r="J42" s="129"/>
      <c r="K42" s="119">
        <v>7.18</v>
      </c>
      <c r="L42" s="119">
        <v>7.51</v>
      </c>
      <c r="M42" s="119">
        <v>7.26</v>
      </c>
      <c r="N42" s="124">
        <v>7.23</v>
      </c>
    </row>
    <row r="43" spans="2:14" x14ac:dyDescent="0.3">
      <c r="B43" s="21">
        <v>41</v>
      </c>
      <c r="C43" s="116">
        <v>0.81269000000000002</v>
      </c>
      <c r="D43" s="119">
        <v>0.63731000000000004</v>
      </c>
      <c r="E43" s="119">
        <v>0.97031999999999996</v>
      </c>
      <c r="F43" s="124">
        <v>0.79496999999999995</v>
      </c>
      <c r="G43" s="126">
        <v>44.9</v>
      </c>
      <c r="H43" s="121">
        <v>50.5</v>
      </c>
      <c r="I43" s="121">
        <v>62.2</v>
      </c>
      <c r="J43" s="129">
        <v>60.5</v>
      </c>
      <c r="K43" s="119">
        <v>7.36</v>
      </c>
      <c r="L43" s="119">
        <v>7.49</v>
      </c>
      <c r="M43" s="119">
        <v>7.41</v>
      </c>
      <c r="N43" s="124">
        <v>7.33</v>
      </c>
    </row>
    <row r="44" spans="2:14" x14ac:dyDescent="0.3">
      <c r="B44" s="21">
        <v>42</v>
      </c>
      <c r="C44" s="116">
        <v>0.53807000000000005</v>
      </c>
      <c r="D44" s="119">
        <v>0.627</v>
      </c>
      <c r="E44" s="119">
        <v>0.69577999999999995</v>
      </c>
      <c r="F44" s="124">
        <v>0.57767000000000002</v>
      </c>
      <c r="G44" s="126">
        <v>50.1</v>
      </c>
      <c r="H44" s="121">
        <v>50</v>
      </c>
      <c r="I44" s="121">
        <v>63.6</v>
      </c>
      <c r="J44" s="129">
        <v>60.3</v>
      </c>
      <c r="K44" s="119">
        <v>7.28</v>
      </c>
      <c r="L44" s="119">
        <v>7.43</v>
      </c>
      <c r="M44" s="119">
        <v>7.39</v>
      </c>
      <c r="N44" s="124">
        <v>7.28</v>
      </c>
    </row>
    <row r="45" spans="2:14" x14ac:dyDescent="0.3">
      <c r="B45" s="21">
        <v>43</v>
      </c>
      <c r="C45" s="116">
        <v>0.56855999999999995</v>
      </c>
      <c r="D45" s="119">
        <v>0.62356</v>
      </c>
      <c r="E45" s="119">
        <v>0.75394000000000005</v>
      </c>
      <c r="F45" s="124">
        <v>0.60489999999999999</v>
      </c>
      <c r="G45" s="126">
        <v>46.3</v>
      </c>
      <c r="H45" s="121">
        <v>47.6</v>
      </c>
      <c r="I45" s="121">
        <v>60.9</v>
      </c>
      <c r="J45" s="129">
        <v>57.5</v>
      </c>
      <c r="K45" s="119">
        <v>7.24</v>
      </c>
      <c r="L45" s="119">
        <v>7.43</v>
      </c>
      <c r="M45" s="119">
        <v>7.37</v>
      </c>
      <c r="N45" s="124">
        <v>7.22</v>
      </c>
    </row>
    <row r="46" spans="2:14" x14ac:dyDescent="0.3">
      <c r="B46" s="21">
        <v>45</v>
      </c>
      <c r="C46" s="116">
        <v>1.2070099999999999</v>
      </c>
      <c r="D46" s="119">
        <v>0.85213000000000005</v>
      </c>
      <c r="E46" s="119">
        <v>1.56847</v>
      </c>
      <c r="F46" s="124">
        <v>1.2047399999999999</v>
      </c>
      <c r="G46" s="126">
        <v>52.8</v>
      </c>
      <c r="H46" s="121">
        <v>49.6</v>
      </c>
      <c r="I46" s="121">
        <v>71.099999999999994</v>
      </c>
      <c r="J46" s="129">
        <v>69</v>
      </c>
      <c r="K46" s="119">
        <v>7.45</v>
      </c>
      <c r="L46" s="119">
        <v>7.5</v>
      </c>
      <c r="M46" s="119">
        <v>7.62</v>
      </c>
      <c r="N46" s="124">
        <v>7.37</v>
      </c>
    </row>
    <row r="47" spans="2:14" x14ac:dyDescent="0.3">
      <c r="B47" s="21">
        <v>46</v>
      </c>
      <c r="C47" s="116">
        <v>0.75146000000000002</v>
      </c>
      <c r="D47" s="119">
        <v>0.66527999999999998</v>
      </c>
      <c r="E47" s="119">
        <v>1.5319799999999999</v>
      </c>
      <c r="F47" s="124">
        <v>1.27006</v>
      </c>
      <c r="G47" s="126">
        <v>58.8</v>
      </c>
      <c r="H47" s="121">
        <v>52.8</v>
      </c>
      <c r="I47" s="121">
        <v>72.400000000000006</v>
      </c>
      <c r="J47" s="129">
        <v>69.099999999999994</v>
      </c>
      <c r="K47" s="119">
        <v>7.46</v>
      </c>
      <c r="L47" s="119">
        <v>7.37</v>
      </c>
      <c r="M47" s="119">
        <v>7.7</v>
      </c>
      <c r="N47" s="124">
        <v>7.4</v>
      </c>
    </row>
    <row r="48" spans="2:14" x14ac:dyDescent="0.3">
      <c r="B48" s="21">
        <v>48</v>
      </c>
      <c r="C48" s="116">
        <v>1.16917</v>
      </c>
      <c r="D48" s="119">
        <v>1.05342</v>
      </c>
      <c r="E48" s="119">
        <v>0.99917</v>
      </c>
      <c r="F48" s="124">
        <v>0.89803999999999995</v>
      </c>
      <c r="G48" s="126">
        <v>58.4</v>
      </c>
      <c r="H48" s="121">
        <v>54.3</v>
      </c>
      <c r="I48" s="121">
        <v>66.7</v>
      </c>
      <c r="J48" s="129">
        <v>64.7</v>
      </c>
      <c r="K48" s="119">
        <v>7.43</v>
      </c>
      <c r="L48" s="119">
        <v>7.45</v>
      </c>
      <c r="M48" s="119">
        <v>7.66</v>
      </c>
      <c r="N48" s="124">
        <v>7.38</v>
      </c>
    </row>
    <row r="49" spans="2:14" x14ac:dyDescent="0.3">
      <c r="B49" s="21">
        <v>49</v>
      </c>
      <c r="C49" s="116">
        <v>0.90332000000000001</v>
      </c>
      <c r="D49" s="119">
        <v>0.79315000000000002</v>
      </c>
      <c r="E49" s="119">
        <v>0.87868999999999997</v>
      </c>
      <c r="F49" s="124">
        <v>0.80227999999999999</v>
      </c>
      <c r="G49" s="126">
        <v>57.1</v>
      </c>
      <c r="H49" s="121">
        <v>54.7</v>
      </c>
      <c r="I49" s="121">
        <v>64.8</v>
      </c>
      <c r="J49" s="129">
        <v>62</v>
      </c>
      <c r="K49" s="119">
        <v>7.41</v>
      </c>
      <c r="L49" s="119">
        <v>7.46</v>
      </c>
      <c r="M49" s="119">
        <v>7.57</v>
      </c>
      <c r="N49" s="124">
        <v>7.28</v>
      </c>
    </row>
    <row r="50" spans="2:14" x14ac:dyDescent="0.3">
      <c r="B50" s="21">
        <v>50</v>
      </c>
      <c r="C50" s="116">
        <v>0.78417999999999999</v>
      </c>
      <c r="D50" s="119">
        <v>0.72377999999999998</v>
      </c>
      <c r="E50" s="119">
        <v>1.1191899999999999</v>
      </c>
      <c r="F50" s="124">
        <v>1.6143799999999999</v>
      </c>
      <c r="G50" s="126">
        <v>52.7</v>
      </c>
      <c r="H50" s="121">
        <v>52.6</v>
      </c>
      <c r="I50" s="121">
        <v>64.099999999999994</v>
      </c>
      <c r="J50" s="129">
        <v>66.599999999999994</v>
      </c>
      <c r="K50" s="119">
        <v>7.39</v>
      </c>
      <c r="L50" s="119">
        <v>7.41</v>
      </c>
      <c r="M50" s="119">
        <v>7.47</v>
      </c>
      <c r="N50" s="124">
        <v>7.5</v>
      </c>
    </row>
    <row r="51" spans="2:14" x14ac:dyDescent="0.3">
      <c r="B51" s="21">
        <v>53</v>
      </c>
      <c r="C51" s="116">
        <v>1.0626</v>
      </c>
      <c r="D51" s="119">
        <v>1.06592</v>
      </c>
      <c r="E51" s="119">
        <v>0.65398000000000001</v>
      </c>
      <c r="F51" s="124">
        <v>0.74431999999999998</v>
      </c>
      <c r="G51" s="126">
        <v>50.6</v>
      </c>
      <c r="H51" s="121">
        <v>52.2</v>
      </c>
      <c r="I51" s="121">
        <v>55.8</v>
      </c>
      <c r="J51" s="129">
        <v>58.7</v>
      </c>
      <c r="K51" s="119">
        <v>7.46</v>
      </c>
      <c r="L51" s="119">
        <v>7.42</v>
      </c>
      <c r="M51" s="119">
        <v>7.41</v>
      </c>
      <c r="N51" s="124">
        <v>7.41</v>
      </c>
    </row>
    <row r="52" spans="2:14" x14ac:dyDescent="0.3">
      <c r="B52" s="21">
        <v>54</v>
      </c>
      <c r="C52" s="116">
        <v>0.67595000000000005</v>
      </c>
      <c r="D52" s="119">
        <v>0.73658000000000001</v>
      </c>
      <c r="E52" s="119">
        <v>0.65968000000000004</v>
      </c>
      <c r="F52" s="124">
        <v>0.72311999999999999</v>
      </c>
      <c r="G52" s="126">
        <v>54.6</v>
      </c>
      <c r="H52" s="121">
        <v>56.4</v>
      </c>
      <c r="I52" s="121">
        <v>49.9</v>
      </c>
      <c r="J52" s="129">
        <v>52.4</v>
      </c>
      <c r="K52" s="119">
        <v>7.35</v>
      </c>
      <c r="L52" s="119">
        <v>7.37</v>
      </c>
      <c r="M52" s="119">
        <v>7.34</v>
      </c>
      <c r="N52" s="124">
        <v>7.35</v>
      </c>
    </row>
    <row r="53" spans="2:14" x14ac:dyDescent="0.3">
      <c r="B53" s="21">
        <v>55</v>
      </c>
      <c r="C53" s="116">
        <v>0.67737999999999998</v>
      </c>
      <c r="D53" s="119">
        <v>0.69020000000000004</v>
      </c>
      <c r="E53" s="119">
        <v>0.79437999999999998</v>
      </c>
      <c r="F53" s="124">
        <v>0.84513000000000005</v>
      </c>
      <c r="G53" s="126">
        <v>50.4</v>
      </c>
      <c r="H53" s="121">
        <v>50.9</v>
      </c>
      <c r="I53" s="121">
        <v>56.1</v>
      </c>
      <c r="J53" s="129">
        <v>59.1</v>
      </c>
      <c r="K53" s="119">
        <v>7.29</v>
      </c>
      <c r="L53" s="119">
        <v>7.34</v>
      </c>
      <c r="M53" s="119">
        <v>7.36</v>
      </c>
      <c r="N53" s="124">
        <v>7.36</v>
      </c>
    </row>
    <row r="54" spans="2:14" x14ac:dyDescent="0.3">
      <c r="B54" s="21">
        <v>56</v>
      </c>
      <c r="C54" s="116">
        <v>0.72011000000000003</v>
      </c>
      <c r="D54" s="119">
        <v>0.77114000000000005</v>
      </c>
      <c r="E54" s="119">
        <v>0.75744999999999996</v>
      </c>
      <c r="F54" s="124">
        <v>0.77500999999999998</v>
      </c>
      <c r="G54" s="126">
        <v>49.8</v>
      </c>
      <c r="H54" s="121">
        <v>50.8</v>
      </c>
      <c r="I54" s="121">
        <v>58.9</v>
      </c>
      <c r="J54" s="129">
        <v>59.8</v>
      </c>
      <c r="K54" s="119">
        <v>7.31</v>
      </c>
      <c r="L54" s="119">
        <v>7.33</v>
      </c>
      <c r="M54" s="119">
        <v>7.29</v>
      </c>
      <c r="N54" s="124">
        <v>7.31</v>
      </c>
    </row>
    <row r="55" spans="2:14" x14ac:dyDescent="0.3">
      <c r="B55" s="21">
        <v>57</v>
      </c>
      <c r="C55" s="116">
        <v>0.73748000000000002</v>
      </c>
      <c r="D55" s="119">
        <v>0.73311999999999999</v>
      </c>
      <c r="E55" s="119">
        <v>0.73153999999999997</v>
      </c>
      <c r="F55" s="124">
        <v>0.72094000000000003</v>
      </c>
      <c r="G55" s="126">
        <v>51.5</v>
      </c>
      <c r="H55" s="121">
        <v>50.7</v>
      </c>
      <c r="I55" s="121">
        <v>58.9</v>
      </c>
      <c r="J55" s="129">
        <v>58.9</v>
      </c>
      <c r="K55" s="119">
        <v>7.3</v>
      </c>
      <c r="L55" s="119">
        <v>7.33</v>
      </c>
      <c r="M55" s="119">
        <v>7.35</v>
      </c>
      <c r="N55" s="124">
        <v>7.33</v>
      </c>
    </row>
    <row r="56" spans="2:14" x14ac:dyDescent="0.3">
      <c r="B56" s="21">
        <v>58</v>
      </c>
      <c r="C56" s="116">
        <v>0.69993000000000005</v>
      </c>
      <c r="D56" s="119">
        <v>0.74838000000000005</v>
      </c>
      <c r="E56" s="119">
        <v>0.71265999999999996</v>
      </c>
      <c r="F56" s="124">
        <v>0.67978000000000005</v>
      </c>
      <c r="G56" s="126">
        <v>50.5</v>
      </c>
      <c r="H56" s="121">
        <v>51.4</v>
      </c>
      <c r="I56" s="121">
        <v>58.8</v>
      </c>
      <c r="J56" s="129">
        <v>58.4</v>
      </c>
      <c r="K56" s="119">
        <v>7.31</v>
      </c>
      <c r="L56" s="119">
        <v>7.37</v>
      </c>
      <c r="M56" s="119">
        <v>7.24</v>
      </c>
      <c r="N56" s="124">
        <v>7.23</v>
      </c>
    </row>
    <row r="57" spans="2:14" x14ac:dyDescent="0.3">
      <c r="B57" s="21">
        <v>59</v>
      </c>
      <c r="C57" s="116">
        <v>0.73987000000000003</v>
      </c>
      <c r="D57" s="119">
        <v>0.75448999999999999</v>
      </c>
      <c r="E57" s="119">
        <v>0.67605999999999999</v>
      </c>
      <c r="F57" s="124">
        <v>0.68310000000000004</v>
      </c>
      <c r="G57" s="126">
        <v>50.4</v>
      </c>
      <c r="H57" s="121">
        <v>49.9</v>
      </c>
      <c r="I57" s="121">
        <v>59.2</v>
      </c>
      <c r="J57" s="129">
        <v>59.4</v>
      </c>
      <c r="K57" s="119">
        <v>7.29</v>
      </c>
      <c r="L57" s="119">
        <v>7.33</v>
      </c>
      <c r="M57" s="119">
        <v>7.18</v>
      </c>
      <c r="N57" s="124">
        <v>7.16</v>
      </c>
    </row>
    <row r="58" spans="2:14" x14ac:dyDescent="0.3">
      <c r="B58" s="21">
        <v>60</v>
      </c>
      <c r="C58" s="116">
        <v>0.74573999999999996</v>
      </c>
      <c r="D58" s="119">
        <v>0.74200999999999995</v>
      </c>
      <c r="E58" s="119">
        <v>1.0343199999999999</v>
      </c>
      <c r="F58" s="124">
        <v>1.0121899999999999</v>
      </c>
      <c r="G58" s="126">
        <v>50.8</v>
      </c>
      <c r="H58" s="121">
        <v>51.6</v>
      </c>
      <c r="I58" s="121">
        <v>63.3</v>
      </c>
      <c r="J58" s="129">
        <v>63.5</v>
      </c>
      <c r="K58" s="119">
        <v>7.29</v>
      </c>
      <c r="L58" s="119">
        <v>7.31</v>
      </c>
      <c r="M58" s="119">
        <v>7.23</v>
      </c>
      <c r="N58" s="124">
        <v>7.21</v>
      </c>
    </row>
    <row r="59" spans="2:14" x14ac:dyDescent="0.3">
      <c r="B59" s="21">
        <v>62</v>
      </c>
      <c r="C59" s="116">
        <v>1.1453599999999999</v>
      </c>
      <c r="D59" s="119">
        <v>1.13497</v>
      </c>
      <c r="E59" s="119">
        <v>0.76507999999999998</v>
      </c>
      <c r="F59" s="124">
        <v>0.77981999999999996</v>
      </c>
      <c r="G59" s="126">
        <v>55.6</v>
      </c>
      <c r="H59" s="121">
        <v>55.8</v>
      </c>
      <c r="I59" s="121">
        <v>62</v>
      </c>
      <c r="J59" s="129">
        <v>61.5</v>
      </c>
      <c r="K59" s="119">
        <v>7.43</v>
      </c>
      <c r="L59" s="119">
        <v>7.41</v>
      </c>
      <c r="M59" s="119">
        <v>7.25</v>
      </c>
      <c r="N59" s="124">
        <v>7.21</v>
      </c>
    </row>
    <row r="60" spans="2:14" x14ac:dyDescent="0.3">
      <c r="B60" s="21">
        <v>63</v>
      </c>
      <c r="C60" s="116">
        <v>0.76500999999999997</v>
      </c>
      <c r="D60" s="119">
        <v>0.73468</v>
      </c>
      <c r="E60" s="119">
        <v>0.90988999999999998</v>
      </c>
      <c r="F60" s="124">
        <v>0.77197000000000005</v>
      </c>
      <c r="G60" s="126">
        <v>56.5</v>
      </c>
      <c r="H60" s="121">
        <v>54.1</v>
      </c>
      <c r="I60" s="121">
        <v>67.7</v>
      </c>
      <c r="J60" s="129">
        <v>65.2</v>
      </c>
      <c r="K60" s="119">
        <v>7.36</v>
      </c>
      <c r="L60" s="119">
        <v>7.37</v>
      </c>
      <c r="M60" s="119">
        <v>7.3</v>
      </c>
      <c r="N60" s="124">
        <v>7.21</v>
      </c>
    </row>
    <row r="61" spans="2:14" x14ac:dyDescent="0.3">
      <c r="B61" s="21">
        <v>64</v>
      </c>
      <c r="C61" s="116">
        <v>0.73631999999999997</v>
      </c>
      <c r="D61" s="119">
        <v>0.77027999999999996</v>
      </c>
      <c r="E61" s="119">
        <v>1.01586</v>
      </c>
      <c r="F61" s="124">
        <v>0.97806000000000004</v>
      </c>
      <c r="G61" s="126">
        <v>52</v>
      </c>
      <c r="H61" s="121">
        <v>52.4</v>
      </c>
      <c r="I61" s="121">
        <v>73.400000000000006</v>
      </c>
      <c r="J61" s="129">
        <v>71.599999999999994</v>
      </c>
      <c r="K61" s="119">
        <v>7.32</v>
      </c>
      <c r="L61" s="119">
        <v>7.34</v>
      </c>
      <c r="M61" s="119">
        <v>7.44</v>
      </c>
      <c r="N61" s="124">
        <v>7.39</v>
      </c>
    </row>
    <row r="62" spans="2:14" x14ac:dyDescent="0.3">
      <c r="B62" s="21">
        <v>65</v>
      </c>
      <c r="C62" s="116">
        <v>0.73129999999999995</v>
      </c>
      <c r="D62" s="119">
        <v>0.73707999999999996</v>
      </c>
      <c r="E62" s="119">
        <v>0.91176999999999997</v>
      </c>
      <c r="F62" s="124">
        <v>0.89034999999999997</v>
      </c>
      <c r="G62" s="126">
        <v>51.5</v>
      </c>
      <c r="H62" s="121">
        <v>51.4</v>
      </c>
      <c r="I62" s="121">
        <v>70.900000000000006</v>
      </c>
      <c r="J62" s="129">
        <v>68.7</v>
      </c>
      <c r="K62" s="119">
        <v>7.34</v>
      </c>
      <c r="L62" s="119">
        <v>7.36</v>
      </c>
      <c r="M62" s="119">
        <v>7.33</v>
      </c>
      <c r="N62" s="124">
        <v>7.29</v>
      </c>
    </row>
    <row r="63" spans="2:14" x14ac:dyDescent="0.3">
      <c r="B63" s="21">
        <v>66</v>
      </c>
      <c r="C63" s="116">
        <v>0.67266000000000004</v>
      </c>
      <c r="D63" s="119">
        <v>0.62036000000000002</v>
      </c>
      <c r="E63" s="119">
        <v>0.8679</v>
      </c>
      <c r="F63" s="124">
        <v>0.76544000000000001</v>
      </c>
      <c r="G63" s="126">
        <v>50.5</v>
      </c>
      <c r="H63" s="121">
        <v>50.6</v>
      </c>
      <c r="I63" s="121">
        <v>69.099999999999994</v>
      </c>
      <c r="J63" s="129">
        <v>68.099999999999994</v>
      </c>
      <c r="K63" s="119">
        <v>7.31</v>
      </c>
      <c r="L63" s="119">
        <v>7.34</v>
      </c>
      <c r="M63" s="119">
        <v>7.34</v>
      </c>
      <c r="N63" s="124">
        <v>7.28</v>
      </c>
    </row>
    <row r="64" spans="2:14" x14ac:dyDescent="0.3">
      <c r="B64" s="21">
        <v>67</v>
      </c>
      <c r="C64" s="116">
        <v>0.81701999999999997</v>
      </c>
      <c r="D64" s="119">
        <v>0.74980999999999998</v>
      </c>
      <c r="E64" s="119">
        <v>1.0662199999999999</v>
      </c>
      <c r="F64" s="124">
        <v>0.92384999999999995</v>
      </c>
      <c r="G64" s="126">
        <v>51</v>
      </c>
      <c r="H64" s="121">
        <v>50.8</v>
      </c>
      <c r="I64" s="121">
        <v>77.599999999999994</v>
      </c>
      <c r="J64" s="129">
        <v>76.099999999999994</v>
      </c>
      <c r="K64" s="119">
        <v>7.29</v>
      </c>
      <c r="L64" s="119">
        <v>7.29</v>
      </c>
      <c r="M64" s="119">
        <v>7.68</v>
      </c>
      <c r="N64" s="124">
        <v>7.65</v>
      </c>
    </row>
    <row r="65" spans="2:14" x14ac:dyDescent="0.3">
      <c r="B65" s="21">
        <v>68</v>
      </c>
      <c r="C65" s="116">
        <v>0.76768000000000003</v>
      </c>
      <c r="D65" s="119">
        <v>0.71406999999999998</v>
      </c>
      <c r="E65" s="119">
        <v>0.88451999999999997</v>
      </c>
      <c r="F65" s="124">
        <v>0.80189999999999995</v>
      </c>
      <c r="G65" s="126">
        <v>51.8</v>
      </c>
      <c r="H65" s="121">
        <v>50.5</v>
      </c>
      <c r="I65" s="121">
        <v>75.599999999999994</v>
      </c>
      <c r="J65" s="129">
        <v>73.3</v>
      </c>
      <c r="K65" s="119">
        <v>7.31</v>
      </c>
      <c r="L65" s="119">
        <v>7.33</v>
      </c>
      <c r="M65" s="119">
        <v>7.65</v>
      </c>
      <c r="N65" s="124">
        <v>7.56</v>
      </c>
    </row>
    <row r="66" spans="2:14" x14ac:dyDescent="0.3">
      <c r="B66" s="21">
        <v>70</v>
      </c>
      <c r="C66" s="116">
        <v>0.99104000000000003</v>
      </c>
      <c r="D66" s="119">
        <v>0.97204000000000002</v>
      </c>
      <c r="E66" s="119">
        <v>1.3572</v>
      </c>
      <c r="F66" s="124">
        <v>1.14825</v>
      </c>
      <c r="G66" s="126">
        <v>61.1</v>
      </c>
      <c r="H66" s="121">
        <v>60.3</v>
      </c>
      <c r="I66" s="121">
        <v>75.400000000000006</v>
      </c>
      <c r="J66" s="129">
        <v>73.7</v>
      </c>
      <c r="K66" s="119">
        <v>7.62</v>
      </c>
      <c r="L66" s="119">
        <v>7.58</v>
      </c>
      <c r="M66" s="119">
        <v>7.82</v>
      </c>
      <c r="N66" s="124">
        <v>7.69</v>
      </c>
    </row>
    <row r="67" spans="2:14" x14ac:dyDescent="0.3">
      <c r="B67" s="21">
        <v>71</v>
      </c>
      <c r="C67" s="116">
        <v>0.68093000000000004</v>
      </c>
      <c r="D67" s="119">
        <v>0.72275999999999996</v>
      </c>
      <c r="E67" s="119">
        <v>1.0783</v>
      </c>
      <c r="F67" s="124">
        <v>1.2186699999999999</v>
      </c>
      <c r="G67" s="126">
        <v>58.1</v>
      </c>
      <c r="H67" s="121">
        <v>58.1</v>
      </c>
      <c r="I67" s="121">
        <v>75.3</v>
      </c>
      <c r="J67" s="129">
        <v>74.400000000000006</v>
      </c>
      <c r="K67" s="119">
        <v>7.5</v>
      </c>
      <c r="L67" s="119">
        <v>7.57</v>
      </c>
      <c r="M67" s="119">
        <v>7.78</v>
      </c>
      <c r="N67" s="124">
        <v>7.75</v>
      </c>
    </row>
    <row r="68" spans="2:14" x14ac:dyDescent="0.3">
      <c r="B68" s="21">
        <v>73</v>
      </c>
      <c r="C68" s="116">
        <v>1.0111000000000001</v>
      </c>
      <c r="D68" s="119">
        <v>0.99575000000000002</v>
      </c>
      <c r="E68" s="119">
        <v>0.67639000000000005</v>
      </c>
      <c r="F68" s="124">
        <v>0.85196000000000005</v>
      </c>
      <c r="G68" s="126">
        <v>55.8</v>
      </c>
      <c r="H68" s="121">
        <v>56.9</v>
      </c>
      <c r="I68" s="121">
        <v>71.5</v>
      </c>
      <c r="J68" s="129">
        <v>72.2</v>
      </c>
      <c r="K68" s="119">
        <v>7.67</v>
      </c>
      <c r="L68" s="119">
        <v>7.69</v>
      </c>
      <c r="M68" s="119">
        <v>7.66</v>
      </c>
      <c r="N68" s="124">
        <v>7.67</v>
      </c>
    </row>
    <row r="69" spans="2:14" x14ac:dyDescent="0.3">
      <c r="B69" s="21">
        <v>75</v>
      </c>
      <c r="C69" s="116">
        <v>0.83115000000000006</v>
      </c>
      <c r="D69" s="119">
        <v>0.84631999999999996</v>
      </c>
      <c r="E69" s="119">
        <v>0.76407999999999998</v>
      </c>
      <c r="F69" s="124">
        <v>0.84026000000000001</v>
      </c>
      <c r="G69" s="126">
        <v>57.4</v>
      </c>
      <c r="H69" s="121">
        <v>56.8</v>
      </c>
      <c r="I69" s="121">
        <v>68.099999999999994</v>
      </c>
      <c r="J69" s="129">
        <v>69.099999999999994</v>
      </c>
      <c r="K69" s="119">
        <v>7.6</v>
      </c>
      <c r="L69" s="119">
        <v>7.59</v>
      </c>
      <c r="M69" s="119">
        <v>7.63</v>
      </c>
      <c r="N69" s="124">
        <v>7.64</v>
      </c>
    </row>
    <row r="70" spans="2:14" x14ac:dyDescent="0.3">
      <c r="B70" s="21">
        <v>76</v>
      </c>
      <c r="C70" s="116">
        <v>0.55981999999999998</v>
      </c>
      <c r="D70" s="119">
        <v>0.51692000000000005</v>
      </c>
      <c r="E70" s="119">
        <v>0.71870000000000001</v>
      </c>
      <c r="F70" s="124">
        <v>0.80662</v>
      </c>
      <c r="G70" s="126">
        <v>55.1</v>
      </c>
      <c r="H70" s="121">
        <v>51.9</v>
      </c>
      <c r="I70" s="121">
        <v>65.099999999999994</v>
      </c>
      <c r="J70" s="129">
        <v>65.900000000000006</v>
      </c>
      <c r="K70" s="119">
        <v>7.55</v>
      </c>
      <c r="L70" s="119">
        <v>7.48</v>
      </c>
      <c r="M70" s="119">
        <v>7.56</v>
      </c>
      <c r="N70" s="124">
        <v>7.54</v>
      </c>
    </row>
    <row r="71" spans="2:14" x14ac:dyDescent="0.3">
      <c r="B71" s="21">
        <v>77</v>
      </c>
      <c r="C71" s="116">
        <v>0.60841999999999996</v>
      </c>
      <c r="D71" s="119">
        <v>0.66022999999999998</v>
      </c>
      <c r="E71" s="119">
        <v>0.75570000000000004</v>
      </c>
      <c r="F71" s="124">
        <v>0.77263000000000004</v>
      </c>
      <c r="G71" s="126">
        <v>51.3</v>
      </c>
      <c r="H71" s="121">
        <v>51.5</v>
      </c>
      <c r="I71" s="121">
        <v>64.7</v>
      </c>
      <c r="J71" s="129">
        <v>65.7</v>
      </c>
      <c r="K71" s="119">
        <v>7.53</v>
      </c>
      <c r="L71" s="119">
        <v>7.53</v>
      </c>
      <c r="M71" s="119">
        <v>7.48</v>
      </c>
      <c r="N71" s="124">
        <v>7.51</v>
      </c>
    </row>
    <row r="72" spans="2:14" x14ac:dyDescent="0.3">
      <c r="B72" s="21">
        <v>78</v>
      </c>
      <c r="C72" s="116">
        <v>0.66898999999999997</v>
      </c>
      <c r="D72" s="119">
        <v>0.75463000000000002</v>
      </c>
      <c r="E72" s="119">
        <v>0.67517000000000005</v>
      </c>
      <c r="F72" s="124">
        <v>0.70894999999999997</v>
      </c>
      <c r="G72" s="126">
        <v>50.3</v>
      </c>
      <c r="H72" s="121">
        <v>51.9</v>
      </c>
      <c r="I72" s="121">
        <v>63.1</v>
      </c>
      <c r="J72" s="129">
        <v>64.099999999999994</v>
      </c>
      <c r="K72" s="119">
        <v>7.46</v>
      </c>
      <c r="L72" s="119">
        <v>7.49</v>
      </c>
      <c r="M72" s="119">
        <v>7.52</v>
      </c>
      <c r="N72" s="124">
        <v>7.57</v>
      </c>
    </row>
    <row r="73" spans="2:14" x14ac:dyDescent="0.3">
      <c r="B73" s="21">
        <v>79</v>
      </c>
      <c r="C73" s="116">
        <v>0.77907000000000004</v>
      </c>
      <c r="D73" s="119">
        <v>0.77592000000000005</v>
      </c>
      <c r="E73" s="119">
        <v>0.62444</v>
      </c>
      <c r="F73" s="124">
        <v>0.71150999999999998</v>
      </c>
      <c r="G73" s="126">
        <v>51.8</v>
      </c>
      <c r="H73" s="121">
        <v>53</v>
      </c>
      <c r="I73" s="121">
        <v>61.1</v>
      </c>
      <c r="J73" s="129">
        <v>64.099999999999994</v>
      </c>
      <c r="K73" s="119">
        <v>7.55</v>
      </c>
      <c r="L73" s="119">
        <v>7.51</v>
      </c>
      <c r="M73" s="119">
        <v>7.44</v>
      </c>
      <c r="N73" s="124">
        <v>7.5</v>
      </c>
    </row>
    <row r="74" spans="2:14" x14ac:dyDescent="0.3">
      <c r="B74" s="21">
        <v>80</v>
      </c>
      <c r="C74" s="116">
        <v>0.73446999999999996</v>
      </c>
      <c r="D74" s="119">
        <v>0.74021000000000003</v>
      </c>
      <c r="E74" s="119">
        <v>0.63614000000000004</v>
      </c>
      <c r="F74" s="124">
        <v>0.70387</v>
      </c>
      <c r="G74" s="126">
        <v>53.3</v>
      </c>
      <c r="H74" s="121">
        <v>53.1</v>
      </c>
      <c r="I74" s="121">
        <v>59.9</v>
      </c>
      <c r="J74" s="129">
        <v>62.4</v>
      </c>
      <c r="K74" s="119">
        <v>7.53</v>
      </c>
      <c r="L74" s="119">
        <v>7.54</v>
      </c>
      <c r="M74" s="119">
        <v>7.41</v>
      </c>
      <c r="N74" s="124">
        <v>7.48</v>
      </c>
    </row>
    <row r="75" spans="2:14" x14ac:dyDescent="0.3">
      <c r="B75" s="21">
        <v>81</v>
      </c>
      <c r="C75" s="116">
        <v>0.73602999999999996</v>
      </c>
      <c r="D75" s="119">
        <v>0.73043999999999998</v>
      </c>
      <c r="E75" s="119">
        <v>0.63732</v>
      </c>
      <c r="F75" s="124">
        <v>0.70774000000000004</v>
      </c>
      <c r="G75" s="126">
        <v>52.8</v>
      </c>
      <c r="H75" s="121">
        <v>52.1</v>
      </c>
      <c r="I75" s="121">
        <v>56.5</v>
      </c>
      <c r="J75" s="129">
        <v>57.4</v>
      </c>
      <c r="K75" s="119">
        <v>7.52</v>
      </c>
      <c r="L75" s="119">
        <v>7.53</v>
      </c>
      <c r="M75" s="119">
        <v>7.43</v>
      </c>
      <c r="N75" s="124">
        <v>7.48</v>
      </c>
    </row>
    <row r="76" spans="2:14" x14ac:dyDescent="0.3">
      <c r="B76" s="21">
        <v>82</v>
      </c>
      <c r="C76" s="116">
        <v>0.75858999999999999</v>
      </c>
      <c r="D76" s="119">
        <v>0.68537000000000003</v>
      </c>
      <c r="E76" s="119">
        <v>0.71904000000000001</v>
      </c>
      <c r="F76" s="124">
        <v>0.74956</v>
      </c>
      <c r="G76" s="126">
        <v>52.9</v>
      </c>
      <c r="H76" s="121">
        <v>51.3</v>
      </c>
      <c r="I76" s="121">
        <v>53.5</v>
      </c>
      <c r="J76" s="129">
        <v>55.4</v>
      </c>
      <c r="K76" s="119">
        <v>7.52</v>
      </c>
      <c r="L76" s="119">
        <v>7.51</v>
      </c>
      <c r="M76" s="119">
        <v>7.4</v>
      </c>
      <c r="N76" s="124">
        <v>7.47</v>
      </c>
    </row>
    <row r="77" spans="2:14" x14ac:dyDescent="0.3">
      <c r="B77" s="21">
        <v>83</v>
      </c>
      <c r="C77" s="116">
        <v>0.73075000000000001</v>
      </c>
      <c r="D77" s="119">
        <v>0.71474000000000004</v>
      </c>
      <c r="E77" s="119">
        <v>0.68169999999999997</v>
      </c>
      <c r="F77" s="124">
        <v>0.76420999999999994</v>
      </c>
      <c r="G77" s="126">
        <v>52.8</v>
      </c>
      <c r="H77" s="121">
        <v>52.4</v>
      </c>
      <c r="I77" s="121">
        <v>52.6</v>
      </c>
      <c r="J77" s="129">
        <v>54.9</v>
      </c>
      <c r="K77" s="119">
        <v>7.58</v>
      </c>
      <c r="L77" s="119">
        <v>7.57</v>
      </c>
      <c r="M77" s="119">
        <v>7.41</v>
      </c>
      <c r="N77" s="124">
        <v>7.48</v>
      </c>
    </row>
    <row r="78" spans="2:14" x14ac:dyDescent="0.3">
      <c r="B78" s="21">
        <v>84</v>
      </c>
      <c r="C78" s="116">
        <v>0.77510000000000001</v>
      </c>
      <c r="D78" s="119">
        <v>0.74295</v>
      </c>
      <c r="E78" s="119">
        <v>0.73338999999999999</v>
      </c>
      <c r="F78" s="124">
        <v>0.80339000000000005</v>
      </c>
      <c r="G78" s="126">
        <v>52.8</v>
      </c>
      <c r="H78" s="121">
        <v>52.1</v>
      </c>
      <c r="I78" s="121">
        <v>52.8</v>
      </c>
      <c r="J78" s="129">
        <v>54.1</v>
      </c>
      <c r="K78" s="119">
        <v>7.56</v>
      </c>
      <c r="L78" s="119">
        <v>7.53</v>
      </c>
      <c r="M78" s="119">
        <v>7.42</v>
      </c>
      <c r="N78" s="124">
        <v>7.47</v>
      </c>
    </row>
    <row r="79" spans="2:14" x14ac:dyDescent="0.3">
      <c r="B79" s="21">
        <v>85</v>
      </c>
      <c r="C79" s="116">
        <v>0.74272000000000005</v>
      </c>
      <c r="D79" s="119">
        <v>0.67979999999999996</v>
      </c>
      <c r="E79" s="119">
        <v>0.59469000000000005</v>
      </c>
      <c r="F79" s="124">
        <v>0.65403</v>
      </c>
      <c r="G79" s="126">
        <v>52.9</v>
      </c>
      <c r="H79" s="121">
        <v>51.5</v>
      </c>
      <c r="I79" s="121">
        <v>51.4</v>
      </c>
      <c r="J79" s="129">
        <v>53.1</v>
      </c>
      <c r="K79" s="119">
        <v>7.59</v>
      </c>
      <c r="L79" s="119">
        <v>7.55</v>
      </c>
      <c r="M79" s="119">
        <v>7.43</v>
      </c>
      <c r="N79" s="124">
        <v>7.5</v>
      </c>
    </row>
    <row r="80" spans="2:14" x14ac:dyDescent="0.3">
      <c r="B80" s="21">
        <v>86</v>
      </c>
      <c r="C80" s="116">
        <v>0.75992999999999999</v>
      </c>
      <c r="D80" s="119">
        <v>0.75566</v>
      </c>
      <c r="E80" s="119">
        <v>0.60972999999999999</v>
      </c>
      <c r="F80" s="124">
        <v>0.63919000000000004</v>
      </c>
      <c r="G80" s="126">
        <v>52.7</v>
      </c>
      <c r="H80" s="121">
        <v>51.9</v>
      </c>
      <c r="I80" s="121">
        <v>51.1</v>
      </c>
      <c r="J80" s="129">
        <v>51.8</v>
      </c>
      <c r="K80" s="119">
        <v>7.57</v>
      </c>
      <c r="L80" s="119">
        <v>7.56</v>
      </c>
      <c r="M80" s="119">
        <v>7.4</v>
      </c>
      <c r="N80" s="124">
        <v>7.48</v>
      </c>
    </row>
    <row r="81" spans="2:14" x14ac:dyDescent="0.3">
      <c r="B81" s="21">
        <v>87</v>
      </c>
      <c r="C81" s="116">
        <v>0.76754999999999995</v>
      </c>
      <c r="D81" s="119">
        <v>0.77922000000000002</v>
      </c>
      <c r="E81" s="119">
        <v>0.60018000000000005</v>
      </c>
      <c r="F81" s="124">
        <v>0.64790999999999999</v>
      </c>
      <c r="G81" s="126">
        <v>52.5</v>
      </c>
      <c r="H81" s="121">
        <v>51.4</v>
      </c>
      <c r="I81" s="121">
        <v>50.3</v>
      </c>
      <c r="J81" s="129">
        <v>51.1</v>
      </c>
      <c r="K81" s="119">
        <v>7.6</v>
      </c>
      <c r="L81" s="119">
        <v>7.57</v>
      </c>
      <c r="M81" s="119">
        <v>7.4</v>
      </c>
      <c r="N81" s="124">
        <v>7.48</v>
      </c>
    </row>
    <row r="82" spans="2:14" x14ac:dyDescent="0.3">
      <c r="B82" s="21">
        <v>88</v>
      </c>
      <c r="C82" s="116">
        <v>0.75609999999999999</v>
      </c>
      <c r="D82" s="119">
        <v>0.75441000000000003</v>
      </c>
      <c r="E82" s="119">
        <v>0.57154000000000005</v>
      </c>
      <c r="F82" s="124">
        <v>0.54669999999999996</v>
      </c>
      <c r="G82" s="126">
        <v>52.8</v>
      </c>
      <c r="H82" s="121">
        <v>52.1</v>
      </c>
      <c r="I82" s="121">
        <v>48.6</v>
      </c>
      <c r="J82" s="129">
        <v>48.9</v>
      </c>
      <c r="K82" s="119">
        <v>7.56</v>
      </c>
      <c r="L82" s="119">
        <v>7.56</v>
      </c>
      <c r="M82" s="119">
        <v>7.37</v>
      </c>
      <c r="N82" s="124">
        <v>7.39</v>
      </c>
    </row>
    <row r="83" spans="2:14" x14ac:dyDescent="0.3">
      <c r="B83" s="21">
        <v>89</v>
      </c>
      <c r="C83" s="116">
        <v>0.72870999999999997</v>
      </c>
      <c r="D83" s="119">
        <v>0.78227999999999998</v>
      </c>
      <c r="E83" s="119">
        <v>0.55181000000000002</v>
      </c>
      <c r="F83" s="124">
        <v>0.54491999999999996</v>
      </c>
      <c r="G83" s="126">
        <v>52.2</v>
      </c>
      <c r="H83" s="121">
        <v>53</v>
      </c>
      <c r="I83" s="121">
        <v>47.9</v>
      </c>
      <c r="J83" s="129">
        <v>47.8</v>
      </c>
      <c r="K83" s="119">
        <v>7.56</v>
      </c>
      <c r="L83" s="119">
        <v>7.58</v>
      </c>
      <c r="M83" s="119">
        <v>7.33</v>
      </c>
      <c r="N83" s="124">
        <v>7.35</v>
      </c>
    </row>
    <row r="84" spans="2:14" x14ac:dyDescent="0.3">
      <c r="B84" s="21">
        <v>90</v>
      </c>
      <c r="C84" s="116">
        <v>0.71621999999999997</v>
      </c>
      <c r="D84" s="119">
        <v>0.74572000000000005</v>
      </c>
      <c r="E84" s="119">
        <v>1.0093300000000001</v>
      </c>
      <c r="F84" s="124">
        <v>0.88099000000000005</v>
      </c>
      <c r="G84" s="126">
        <v>51.9</v>
      </c>
      <c r="H84" s="121">
        <v>51.5</v>
      </c>
      <c r="I84" s="121">
        <v>52.9</v>
      </c>
      <c r="J84" s="129">
        <v>50.4</v>
      </c>
      <c r="K84" s="119">
        <v>7.58</v>
      </c>
      <c r="L84" s="119">
        <v>7.63</v>
      </c>
      <c r="M84" s="119">
        <v>7.45</v>
      </c>
      <c r="N84" s="124">
        <v>7.41</v>
      </c>
    </row>
    <row r="85" spans="2:14" x14ac:dyDescent="0.3">
      <c r="B85" s="21">
        <v>91</v>
      </c>
      <c r="C85" s="116">
        <v>0.70757999999999999</v>
      </c>
      <c r="D85" s="119">
        <v>0.77537</v>
      </c>
      <c r="E85" s="119">
        <v>1.0419799999999999</v>
      </c>
      <c r="F85" s="124">
        <v>0.88283</v>
      </c>
      <c r="G85" s="126">
        <v>51.2</v>
      </c>
      <c r="H85" s="121">
        <v>53.4</v>
      </c>
      <c r="I85" s="121">
        <v>55.9</v>
      </c>
      <c r="J85" s="129">
        <v>53.7</v>
      </c>
      <c r="K85" s="119">
        <v>7.57</v>
      </c>
      <c r="L85" s="119">
        <v>7.58</v>
      </c>
      <c r="M85" s="119">
        <v>7.45</v>
      </c>
      <c r="N85" s="124">
        <v>7.42</v>
      </c>
    </row>
    <row r="86" spans="2:14" x14ac:dyDescent="0.3">
      <c r="B86" s="21">
        <v>92</v>
      </c>
      <c r="C86" s="116">
        <v>0.71548</v>
      </c>
      <c r="D86" s="119">
        <v>0.79379999999999995</v>
      </c>
      <c r="E86" s="119">
        <v>1.23539</v>
      </c>
      <c r="F86" s="124">
        <v>1.07385</v>
      </c>
      <c r="G86" s="126">
        <v>50.6</v>
      </c>
      <c r="H86" s="121">
        <v>52.5</v>
      </c>
      <c r="I86" s="121">
        <v>57.3</v>
      </c>
      <c r="J86" s="129">
        <v>53.8</v>
      </c>
      <c r="K86" s="119">
        <v>7.58</v>
      </c>
      <c r="L86" s="119">
        <v>7.59</v>
      </c>
      <c r="M86" s="119">
        <v>7.52</v>
      </c>
      <c r="N86" s="124">
        <v>7.47</v>
      </c>
    </row>
    <row r="87" spans="2:14" x14ac:dyDescent="0.3">
      <c r="B87" s="21">
        <v>93</v>
      </c>
      <c r="C87" s="116">
        <v>0.69596000000000002</v>
      </c>
      <c r="D87" s="119">
        <v>0.70543</v>
      </c>
      <c r="E87" s="119">
        <v>1.18014</v>
      </c>
      <c r="F87" s="124">
        <v>1.4032500000000001</v>
      </c>
      <c r="G87" s="126">
        <v>50.8</v>
      </c>
      <c r="H87" s="121">
        <v>52.1</v>
      </c>
      <c r="I87" s="121">
        <v>57.4</v>
      </c>
      <c r="J87" s="129">
        <v>73.7</v>
      </c>
      <c r="K87" s="119">
        <v>7.56</v>
      </c>
      <c r="L87" s="119">
        <v>7.55</v>
      </c>
      <c r="M87" s="119">
        <v>7.57</v>
      </c>
      <c r="N87" s="124">
        <v>7.51</v>
      </c>
    </row>
    <row r="88" spans="2:14" x14ac:dyDescent="0.3">
      <c r="B88" s="21">
        <v>94</v>
      </c>
      <c r="C88" s="116">
        <v>0.86753999999999998</v>
      </c>
      <c r="D88" s="119">
        <v>0.91208</v>
      </c>
      <c r="E88" s="119">
        <v>1.3667800000000001</v>
      </c>
      <c r="F88" s="124">
        <v>1.1934</v>
      </c>
      <c r="G88" s="126">
        <v>50.9</v>
      </c>
      <c r="H88" s="121">
        <v>52</v>
      </c>
      <c r="I88" s="121">
        <v>60.8</v>
      </c>
      <c r="J88" s="129">
        <v>58.5</v>
      </c>
      <c r="K88" s="119">
        <v>7.54</v>
      </c>
      <c r="L88" s="119">
        <v>7.61</v>
      </c>
      <c r="M88" s="119">
        <v>7.61</v>
      </c>
      <c r="N88" s="124">
        <v>7.53</v>
      </c>
    </row>
    <row r="89" spans="2:14" x14ac:dyDescent="0.3">
      <c r="B89" s="21">
        <v>95</v>
      </c>
      <c r="C89" s="116">
        <v>0.78434999999999999</v>
      </c>
      <c r="D89" s="119">
        <v>0.82838999999999996</v>
      </c>
      <c r="E89" s="119">
        <v>1.54714</v>
      </c>
      <c r="F89" s="124">
        <v>1.4810099999999999</v>
      </c>
      <c r="G89" s="126">
        <v>50.8</v>
      </c>
      <c r="H89" s="121">
        <v>52.1</v>
      </c>
      <c r="I89" s="121">
        <v>63.2</v>
      </c>
      <c r="J89" s="129">
        <v>61.3</v>
      </c>
      <c r="K89" s="119">
        <v>7.63</v>
      </c>
      <c r="L89" s="119">
        <v>7.65</v>
      </c>
      <c r="M89" s="119">
        <v>7.7</v>
      </c>
      <c r="N89" s="124">
        <v>7.65</v>
      </c>
    </row>
    <row r="90" spans="2:14" x14ac:dyDescent="0.3">
      <c r="B90" s="21">
        <v>96</v>
      </c>
      <c r="C90" s="116">
        <v>0.83642000000000005</v>
      </c>
      <c r="D90" s="119">
        <v>0.84504000000000001</v>
      </c>
      <c r="E90" s="119">
        <v>0.68464000000000003</v>
      </c>
      <c r="F90" s="124">
        <v>0.75019999999999998</v>
      </c>
      <c r="G90" s="126">
        <v>55.1</v>
      </c>
      <c r="H90" s="121">
        <v>54.1</v>
      </c>
      <c r="I90" s="121">
        <v>61.6</v>
      </c>
      <c r="J90" s="129">
        <v>60.5</v>
      </c>
      <c r="K90" s="119">
        <v>7.6</v>
      </c>
      <c r="L90" s="119">
        <v>7.63</v>
      </c>
      <c r="M90" s="119">
        <v>7.64</v>
      </c>
      <c r="N90" s="124">
        <v>7.67</v>
      </c>
    </row>
    <row r="91" spans="2:14" x14ac:dyDescent="0.3">
      <c r="B91" s="21">
        <v>98</v>
      </c>
      <c r="C91" s="116">
        <v>1.11311</v>
      </c>
      <c r="D91" s="119">
        <v>1.08222</v>
      </c>
      <c r="E91" s="119">
        <v>0.73653999999999997</v>
      </c>
      <c r="F91" s="124">
        <v>0.77122999999999997</v>
      </c>
      <c r="G91" s="126">
        <v>57.2</v>
      </c>
      <c r="H91" s="121">
        <v>57.2</v>
      </c>
      <c r="I91" s="121">
        <v>57.8</v>
      </c>
      <c r="J91" s="129">
        <v>58.3</v>
      </c>
      <c r="K91" s="119">
        <v>7.69</v>
      </c>
      <c r="L91" s="119">
        <v>7.68</v>
      </c>
      <c r="M91" s="119">
        <v>7.64</v>
      </c>
      <c r="N91" s="124">
        <v>7.65</v>
      </c>
    </row>
    <row r="92" spans="2:14" x14ac:dyDescent="0.3">
      <c r="B92" s="21">
        <v>99</v>
      </c>
      <c r="C92" s="116">
        <v>0.70162000000000002</v>
      </c>
      <c r="D92" s="119">
        <v>0.71040000000000003</v>
      </c>
      <c r="E92" s="119">
        <v>0.79340999999999995</v>
      </c>
      <c r="F92" s="124">
        <v>0.73153000000000001</v>
      </c>
      <c r="G92" s="126">
        <v>56.4</v>
      </c>
      <c r="H92" s="121">
        <v>55.5</v>
      </c>
      <c r="I92" s="121">
        <v>56.1</v>
      </c>
      <c r="J92" s="129">
        <v>52.9</v>
      </c>
      <c r="K92" s="119">
        <v>7.65</v>
      </c>
      <c r="L92" s="119">
        <v>7.65</v>
      </c>
      <c r="M92" s="119">
        <v>7.65</v>
      </c>
      <c r="N92" s="124">
        <v>7.54</v>
      </c>
    </row>
    <row r="93" spans="2:14" x14ac:dyDescent="0.3">
      <c r="B93" s="21">
        <v>100</v>
      </c>
      <c r="C93" s="116">
        <v>0.74197999999999997</v>
      </c>
      <c r="D93" s="119">
        <v>0.74550000000000005</v>
      </c>
      <c r="E93" s="119">
        <v>0.78542000000000001</v>
      </c>
      <c r="F93" s="124">
        <v>0.69732000000000005</v>
      </c>
      <c r="G93" s="126">
        <v>52.4</v>
      </c>
      <c r="H93" s="121">
        <v>52.5</v>
      </c>
      <c r="I93" s="121">
        <v>55.2</v>
      </c>
      <c r="J93" s="129">
        <v>54.6</v>
      </c>
      <c r="K93" s="119">
        <v>7.65</v>
      </c>
      <c r="L93" s="119">
        <v>7.64</v>
      </c>
      <c r="M93" s="119">
        <v>7.59</v>
      </c>
      <c r="N93" s="124">
        <v>7.47</v>
      </c>
    </row>
    <row r="94" spans="2:14" x14ac:dyDescent="0.3">
      <c r="B94" s="21">
        <v>101</v>
      </c>
      <c r="C94" s="116">
        <v>0.64964</v>
      </c>
      <c r="D94" s="119">
        <v>0.79773000000000005</v>
      </c>
      <c r="E94" s="119">
        <v>0.61975000000000002</v>
      </c>
      <c r="F94" s="124">
        <v>0.55737000000000003</v>
      </c>
      <c r="G94" s="126">
        <v>54.5</v>
      </c>
      <c r="H94" s="121">
        <v>52.9</v>
      </c>
      <c r="I94" s="121">
        <v>52.7</v>
      </c>
      <c r="J94" s="129">
        <v>49.5</v>
      </c>
      <c r="K94" s="119">
        <v>7.67</v>
      </c>
      <c r="L94" s="119">
        <v>7.66</v>
      </c>
      <c r="M94" s="119">
        <v>7.53</v>
      </c>
      <c r="N94" s="124">
        <v>7.45</v>
      </c>
    </row>
    <row r="95" spans="2:14" x14ac:dyDescent="0.3">
      <c r="B95" s="21">
        <v>102</v>
      </c>
      <c r="C95" s="116">
        <v>0.76395999999999997</v>
      </c>
      <c r="D95" s="119">
        <v>0.75966</v>
      </c>
      <c r="E95" s="119">
        <v>0.60297000000000001</v>
      </c>
      <c r="F95" s="124">
        <v>0.53552</v>
      </c>
      <c r="G95" s="126">
        <v>53.8</v>
      </c>
      <c r="H95" s="121">
        <v>53.8</v>
      </c>
      <c r="I95" s="121">
        <v>50.5</v>
      </c>
      <c r="J95" s="129">
        <v>47.9</v>
      </c>
      <c r="K95" s="119">
        <v>7.63</v>
      </c>
      <c r="L95" s="119">
        <v>7.65</v>
      </c>
      <c r="M95" s="119">
        <v>7.52</v>
      </c>
      <c r="N95" s="124">
        <v>7.42</v>
      </c>
    </row>
    <row r="96" spans="2:14" x14ac:dyDescent="0.3">
      <c r="B96" s="21">
        <v>103</v>
      </c>
      <c r="C96" s="116">
        <v>0.78478000000000003</v>
      </c>
      <c r="D96" s="119">
        <v>0.84802</v>
      </c>
      <c r="E96" s="119">
        <v>0.47760999999999998</v>
      </c>
      <c r="F96" s="124">
        <v>0.45362999999999998</v>
      </c>
      <c r="G96" s="126">
        <v>53.9</v>
      </c>
      <c r="H96" s="121">
        <v>54.5</v>
      </c>
      <c r="I96" s="121">
        <v>52.6</v>
      </c>
      <c r="J96" s="129">
        <v>51.2</v>
      </c>
      <c r="K96" s="119">
        <v>7.63</v>
      </c>
      <c r="L96" s="119">
        <v>7.67</v>
      </c>
      <c r="M96" s="119">
        <v>7.54</v>
      </c>
      <c r="N96" s="124">
        <v>7.44</v>
      </c>
    </row>
    <row r="97" spans="2:14" x14ac:dyDescent="0.3">
      <c r="B97" s="21">
        <v>104</v>
      </c>
      <c r="C97" s="116">
        <v>0.76005</v>
      </c>
      <c r="D97" s="119">
        <v>0.83123000000000002</v>
      </c>
      <c r="E97" s="119">
        <v>0.61029999999999995</v>
      </c>
      <c r="F97" s="124">
        <v>0.61131000000000002</v>
      </c>
      <c r="G97" s="126">
        <v>53.6</v>
      </c>
      <c r="H97" s="121">
        <v>54.4</v>
      </c>
      <c r="I97" s="121">
        <v>51.2</v>
      </c>
      <c r="J97" s="129">
        <v>49.7</v>
      </c>
      <c r="K97" s="119">
        <v>7.63</v>
      </c>
      <c r="L97" s="119">
        <v>7.67</v>
      </c>
      <c r="M97" s="119">
        <v>7.51</v>
      </c>
      <c r="N97" s="124">
        <v>7.49</v>
      </c>
    </row>
    <row r="98" spans="2:14" x14ac:dyDescent="0.3">
      <c r="B98" s="21">
        <v>105</v>
      </c>
      <c r="C98" s="116">
        <v>0.74375999999999998</v>
      </c>
      <c r="D98" s="119">
        <v>0.77146999999999999</v>
      </c>
      <c r="E98" s="119">
        <v>0.62395</v>
      </c>
      <c r="F98" s="124">
        <v>0.63500000000000001</v>
      </c>
      <c r="G98" s="126">
        <v>52.6</v>
      </c>
      <c r="H98" s="121">
        <v>53.5</v>
      </c>
      <c r="I98" s="121">
        <v>50.4</v>
      </c>
      <c r="J98" s="129">
        <v>50.8</v>
      </c>
      <c r="K98" s="119">
        <v>7.62</v>
      </c>
      <c r="L98" s="119">
        <v>7.66</v>
      </c>
      <c r="M98" s="119">
        <v>7.48</v>
      </c>
      <c r="N98" s="124">
        <v>7.42</v>
      </c>
    </row>
    <row r="99" spans="2:14" x14ac:dyDescent="0.3">
      <c r="B99" s="21">
        <v>106</v>
      </c>
      <c r="C99" s="116">
        <v>0.74622999999999995</v>
      </c>
      <c r="D99" s="119">
        <v>0.81605000000000005</v>
      </c>
      <c r="E99" s="119">
        <v>0.58843000000000001</v>
      </c>
      <c r="F99" s="124">
        <v>0.63100000000000001</v>
      </c>
      <c r="G99" s="126">
        <v>52.7</v>
      </c>
      <c r="H99" s="121">
        <v>53.9</v>
      </c>
      <c r="I99" s="121">
        <v>49.2</v>
      </c>
      <c r="J99" s="129">
        <v>50</v>
      </c>
      <c r="K99" s="119">
        <v>7.57</v>
      </c>
      <c r="L99" s="119">
        <v>7.65</v>
      </c>
      <c r="M99" s="119">
        <v>7.45</v>
      </c>
      <c r="N99" s="124">
        <v>7.39</v>
      </c>
    </row>
    <row r="100" spans="2:14" x14ac:dyDescent="0.3">
      <c r="B100" s="21">
        <v>107</v>
      </c>
      <c r="C100" s="116">
        <v>0.79566000000000003</v>
      </c>
      <c r="D100" s="119">
        <v>0.84721000000000002</v>
      </c>
      <c r="E100" s="119">
        <v>0.57647000000000004</v>
      </c>
      <c r="F100" s="124">
        <v>0.60960000000000003</v>
      </c>
      <c r="G100" s="126">
        <v>53.4</v>
      </c>
      <c r="H100" s="121">
        <v>54.1</v>
      </c>
      <c r="I100" s="121">
        <v>48.2</v>
      </c>
      <c r="J100" s="129">
        <v>49.4</v>
      </c>
      <c r="K100" s="119">
        <v>7.63</v>
      </c>
      <c r="L100" s="119">
        <v>7.66</v>
      </c>
      <c r="M100" s="119">
        <v>7.4</v>
      </c>
      <c r="N100" s="124">
        <v>7.37</v>
      </c>
    </row>
    <row r="101" spans="2:14" x14ac:dyDescent="0.3">
      <c r="B101" s="21">
        <v>108</v>
      </c>
      <c r="C101" s="116">
        <v>0.83713000000000004</v>
      </c>
      <c r="D101" s="119">
        <v>0.84104999999999996</v>
      </c>
      <c r="E101" s="119">
        <v>0.56550999999999996</v>
      </c>
      <c r="F101" s="124">
        <v>0.61985000000000001</v>
      </c>
      <c r="G101" s="126">
        <v>53.8</v>
      </c>
      <c r="H101" s="121">
        <v>52.5</v>
      </c>
      <c r="I101" s="121">
        <v>48.5</v>
      </c>
      <c r="J101" s="129">
        <v>48.2</v>
      </c>
      <c r="K101" s="119">
        <v>7.65</v>
      </c>
      <c r="L101" s="119">
        <v>7.65</v>
      </c>
      <c r="M101" s="119">
        <v>7.48</v>
      </c>
      <c r="N101" s="124">
        <v>7.39</v>
      </c>
    </row>
    <row r="102" spans="2:14" x14ac:dyDescent="0.3">
      <c r="B102" s="21">
        <v>109</v>
      </c>
      <c r="C102" s="116">
        <v>0.84287999999999996</v>
      </c>
      <c r="D102" s="119">
        <v>0.85153000000000001</v>
      </c>
      <c r="E102" s="119">
        <v>0.61214000000000002</v>
      </c>
      <c r="F102" s="124">
        <v>0.63566</v>
      </c>
      <c r="G102" s="126">
        <v>54.1</v>
      </c>
      <c r="H102" s="121">
        <v>54.1</v>
      </c>
      <c r="I102" s="121">
        <v>48.2</v>
      </c>
      <c r="J102" s="129">
        <v>49.2</v>
      </c>
      <c r="K102" s="119">
        <v>7.62</v>
      </c>
      <c r="L102" s="119">
        <v>7.62</v>
      </c>
      <c r="M102" s="119">
        <v>7.47</v>
      </c>
      <c r="N102" s="124">
        <v>7.46</v>
      </c>
    </row>
    <row r="103" spans="2:14" x14ac:dyDescent="0.3">
      <c r="B103" s="21">
        <v>110</v>
      </c>
      <c r="C103" s="116">
        <v>0.82925000000000004</v>
      </c>
      <c r="D103" s="119">
        <v>0.81608999999999998</v>
      </c>
      <c r="E103" s="119">
        <v>0.62046000000000001</v>
      </c>
      <c r="F103" s="124">
        <v>0.64915</v>
      </c>
      <c r="G103" s="126">
        <v>54.7</v>
      </c>
      <c r="H103" s="121">
        <v>53.2</v>
      </c>
      <c r="I103" s="121">
        <v>49.4</v>
      </c>
      <c r="J103" s="129">
        <v>50.4</v>
      </c>
      <c r="K103" s="119">
        <v>7.65</v>
      </c>
      <c r="L103" s="119">
        <v>7.66</v>
      </c>
      <c r="M103" s="119">
        <v>7.49</v>
      </c>
      <c r="N103" s="124">
        <v>7.48</v>
      </c>
    </row>
    <row r="104" spans="2:14" x14ac:dyDescent="0.3">
      <c r="B104" s="21">
        <v>111</v>
      </c>
      <c r="C104" s="116">
        <v>0.80866000000000005</v>
      </c>
      <c r="D104" s="119">
        <v>0.80730000000000002</v>
      </c>
      <c r="E104" s="119">
        <v>0.63771999999999995</v>
      </c>
      <c r="F104" s="124">
        <v>0.63726000000000005</v>
      </c>
      <c r="G104" s="126">
        <v>54.2</v>
      </c>
      <c r="H104" s="121">
        <v>54.4</v>
      </c>
      <c r="I104" s="121">
        <v>49.9</v>
      </c>
      <c r="J104" s="129">
        <v>49.4</v>
      </c>
      <c r="K104" s="119">
        <v>7.65</v>
      </c>
      <c r="L104" s="119">
        <v>7.68</v>
      </c>
      <c r="M104" s="119">
        <v>7.44</v>
      </c>
      <c r="N104" s="124">
        <v>7.39</v>
      </c>
    </row>
    <row r="105" spans="2:14" x14ac:dyDescent="0.3">
      <c r="B105" s="21">
        <v>112</v>
      </c>
      <c r="C105" s="116">
        <v>0.82199999999999995</v>
      </c>
      <c r="D105" s="119">
        <v>0.79905999999999999</v>
      </c>
      <c r="E105" s="119">
        <v>0.66861999999999999</v>
      </c>
      <c r="F105" s="124">
        <v>0.65268999999999999</v>
      </c>
      <c r="G105" s="126">
        <v>54.8</v>
      </c>
      <c r="H105" s="121">
        <v>53.7</v>
      </c>
      <c r="I105" s="121">
        <v>50.5</v>
      </c>
      <c r="J105" s="129">
        <v>49.9</v>
      </c>
      <c r="K105" s="119">
        <v>7.69</v>
      </c>
      <c r="L105" s="119">
        <v>7.69</v>
      </c>
      <c r="M105" s="119">
        <v>7.47</v>
      </c>
      <c r="N105" s="124">
        <v>7.41</v>
      </c>
    </row>
    <row r="106" spans="2:14" x14ac:dyDescent="0.3">
      <c r="B106" s="21">
        <v>113</v>
      </c>
      <c r="C106" s="116">
        <v>0.83123000000000002</v>
      </c>
      <c r="D106" s="119">
        <v>0.84574000000000005</v>
      </c>
      <c r="E106" s="119">
        <v>0.68006</v>
      </c>
      <c r="F106" s="124">
        <v>0.65337999999999996</v>
      </c>
      <c r="G106" s="126">
        <v>54.4</v>
      </c>
      <c r="H106" s="121">
        <v>53.8</v>
      </c>
      <c r="I106" s="121">
        <v>50.6</v>
      </c>
      <c r="J106" s="129">
        <v>49.2</v>
      </c>
      <c r="K106" s="119">
        <v>7.68</v>
      </c>
      <c r="L106" s="119">
        <v>7.68</v>
      </c>
      <c r="M106" s="119">
        <v>7.47</v>
      </c>
      <c r="N106" s="124">
        <v>7.45</v>
      </c>
    </row>
    <row r="107" spans="2:14" x14ac:dyDescent="0.3">
      <c r="B107" s="21">
        <v>114</v>
      </c>
      <c r="C107" s="116">
        <v>0.82991999999999999</v>
      </c>
      <c r="D107" s="119">
        <v>0.83513000000000004</v>
      </c>
      <c r="E107" s="119">
        <v>0.68813000000000002</v>
      </c>
      <c r="F107" s="124">
        <v>0.66266999999999998</v>
      </c>
      <c r="G107" s="126">
        <v>54.6</v>
      </c>
      <c r="H107" s="121">
        <v>54.3</v>
      </c>
      <c r="I107" s="121">
        <v>51.2</v>
      </c>
      <c r="J107" s="129">
        <v>49.9</v>
      </c>
      <c r="K107" s="119">
        <v>7.67</v>
      </c>
      <c r="L107" s="119">
        <v>7.68</v>
      </c>
      <c r="M107" s="119">
        <v>7.48</v>
      </c>
      <c r="N107" s="124">
        <v>7.42</v>
      </c>
    </row>
    <row r="108" spans="2:14" x14ac:dyDescent="0.3">
      <c r="B108" s="21">
        <v>115</v>
      </c>
      <c r="C108" s="116">
        <v>0.80633999999999995</v>
      </c>
      <c r="D108" s="119">
        <v>0.83245999999999998</v>
      </c>
      <c r="E108" s="119">
        <v>0.70543</v>
      </c>
      <c r="F108" s="124">
        <v>0.68371999999999999</v>
      </c>
      <c r="G108" s="126">
        <v>53.9</v>
      </c>
      <c r="H108" s="121">
        <v>53.5</v>
      </c>
      <c r="I108" s="121">
        <v>52.1</v>
      </c>
      <c r="J108" s="129">
        <v>51.1</v>
      </c>
      <c r="K108" s="119">
        <v>7.72</v>
      </c>
      <c r="L108" s="119">
        <v>7.72</v>
      </c>
      <c r="M108" s="119">
        <v>7.45</v>
      </c>
      <c r="N108" s="124">
        <v>7.41</v>
      </c>
    </row>
    <row r="109" spans="2:14" x14ac:dyDescent="0.3">
      <c r="B109" s="21">
        <v>116</v>
      </c>
      <c r="C109" s="116">
        <v>0.7863</v>
      </c>
      <c r="D109" s="119">
        <v>0.83079999999999998</v>
      </c>
      <c r="E109" s="119">
        <v>0.71794000000000002</v>
      </c>
      <c r="F109" s="124">
        <v>0.67703000000000002</v>
      </c>
      <c r="G109" s="126">
        <v>53.2</v>
      </c>
      <c r="H109" s="121">
        <v>53.6</v>
      </c>
      <c r="I109" s="121">
        <v>52.1</v>
      </c>
      <c r="J109" s="129">
        <v>50.6</v>
      </c>
      <c r="K109" s="119">
        <v>7.67</v>
      </c>
      <c r="L109" s="119">
        <v>7.69</v>
      </c>
      <c r="M109" s="119">
        <v>7.46</v>
      </c>
      <c r="N109" s="124">
        <v>7.41</v>
      </c>
    </row>
    <row r="110" spans="2:14" x14ac:dyDescent="0.3">
      <c r="B110" s="21">
        <v>117</v>
      </c>
      <c r="C110" s="116">
        <v>0.77215999999999996</v>
      </c>
      <c r="D110" s="119">
        <v>0.81747999999999998</v>
      </c>
      <c r="E110" s="119">
        <v>0.74060999999999999</v>
      </c>
      <c r="F110" s="124">
        <v>0.72238000000000002</v>
      </c>
      <c r="G110" s="126">
        <v>53.4</v>
      </c>
      <c r="H110" s="121">
        <v>53.5</v>
      </c>
      <c r="I110" s="121">
        <v>52.6</v>
      </c>
      <c r="J110" s="129">
        <v>50.8</v>
      </c>
      <c r="K110" s="119">
        <v>7.66</v>
      </c>
      <c r="L110" s="119">
        <v>7.67</v>
      </c>
      <c r="M110" s="119">
        <v>7.49</v>
      </c>
      <c r="N110" s="124">
        <v>7.41</v>
      </c>
    </row>
    <row r="111" spans="2:14" x14ac:dyDescent="0.3">
      <c r="B111" s="21">
        <v>118</v>
      </c>
      <c r="C111" s="116">
        <v>0.76981999999999995</v>
      </c>
      <c r="D111" s="119">
        <v>0.83604999999999996</v>
      </c>
      <c r="E111" s="119">
        <v>0.74683999999999995</v>
      </c>
      <c r="F111" s="124">
        <v>0.72202999999999995</v>
      </c>
      <c r="G111" s="126">
        <v>52.8</v>
      </c>
      <c r="H111" s="121">
        <v>53.8</v>
      </c>
      <c r="I111" s="121">
        <v>52.3</v>
      </c>
      <c r="J111" s="129">
        <v>51.5</v>
      </c>
      <c r="K111" s="119">
        <v>7.65</v>
      </c>
      <c r="L111" s="119">
        <v>7.67</v>
      </c>
      <c r="M111" s="119">
        <v>7.51</v>
      </c>
      <c r="N111" s="124">
        <v>7.43</v>
      </c>
    </row>
    <row r="112" spans="2:14" x14ac:dyDescent="0.3">
      <c r="B112" s="21">
        <v>119</v>
      </c>
      <c r="C112" s="116">
        <v>0.76981999999999995</v>
      </c>
      <c r="D112" s="119">
        <v>0.84309000000000001</v>
      </c>
      <c r="E112" s="119">
        <v>0.81516999999999995</v>
      </c>
      <c r="F112" s="124">
        <v>0.76124999999999998</v>
      </c>
      <c r="G112" s="126">
        <v>52.8</v>
      </c>
      <c r="H112" s="121">
        <v>53.7</v>
      </c>
      <c r="I112" s="121">
        <v>53.7</v>
      </c>
      <c r="J112" s="129">
        <v>52.5</v>
      </c>
      <c r="K112" s="119">
        <v>7.68</v>
      </c>
      <c r="L112" s="119">
        <v>7.69</v>
      </c>
      <c r="M112" s="119">
        <v>7.54</v>
      </c>
      <c r="N112" s="124">
        <v>7.44</v>
      </c>
    </row>
    <row r="113" spans="2:14" x14ac:dyDescent="0.3">
      <c r="B113" s="21">
        <v>120</v>
      </c>
      <c r="C113" s="116">
        <v>0.76039000000000001</v>
      </c>
      <c r="D113" s="119">
        <v>0.86041000000000001</v>
      </c>
      <c r="E113" s="119">
        <v>0.88227999999999995</v>
      </c>
      <c r="F113" s="124">
        <v>0.77446999999999999</v>
      </c>
      <c r="G113" s="126">
        <v>53.1</v>
      </c>
      <c r="H113" s="121">
        <v>52.4</v>
      </c>
      <c r="I113" s="121">
        <v>54.8</v>
      </c>
      <c r="J113" s="129">
        <v>52.4</v>
      </c>
      <c r="K113" s="119">
        <v>7.67</v>
      </c>
      <c r="L113" s="119">
        <v>7.68</v>
      </c>
      <c r="M113" s="119">
        <v>7.6</v>
      </c>
      <c r="N113" s="124">
        <v>7.5</v>
      </c>
    </row>
    <row r="114" spans="2:14" x14ac:dyDescent="0.3">
      <c r="B114" s="21">
        <v>121</v>
      </c>
      <c r="C114" s="116">
        <v>0.77193999999999996</v>
      </c>
      <c r="D114" s="119">
        <v>0.92298999999999998</v>
      </c>
      <c r="E114" s="119">
        <v>0.83836999999999995</v>
      </c>
      <c r="F114" s="124">
        <v>0.76646000000000003</v>
      </c>
      <c r="G114" s="126">
        <v>52.8</v>
      </c>
      <c r="H114" s="121">
        <v>53.6</v>
      </c>
      <c r="I114" s="121">
        <v>56.8</v>
      </c>
      <c r="J114" s="129">
        <v>53.9</v>
      </c>
      <c r="K114" s="119">
        <v>7.67</v>
      </c>
      <c r="L114" s="119">
        <v>7.67</v>
      </c>
      <c r="M114" s="119">
        <v>7.65</v>
      </c>
      <c r="N114" s="124">
        <v>7.52</v>
      </c>
    </row>
    <row r="115" spans="2:14" x14ac:dyDescent="0.3">
      <c r="B115" s="21">
        <v>122</v>
      </c>
      <c r="C115" s="116">
        <v>0.77022000000000002</v>
      </c>
      <c r="D115" s="119">
        <v>0.88943000000000005</v>
      </c>
      <c r="E115" s="119">
        <v>0.79439000000000004</v>
      </c>
      <c r="F115" s="124">
        <v>0.78363000000000005</v>
      </c>
      <c r="G115" s="126">
        <v>52.9</v>
      </c>
      <c r="H115" s="121">
        <v>54.3</v>
      </c>
      <c r="I115" s="121">
        <v>56.5</v>
      </c>
      <c r="J115" s="129">
        <v>53.6</v>
      </c>
      <c r="K115" s="119">
        <v>7.71</v>
      </c>
      <c r="L115" s="119">
        <v>7.76</v>
      </c>
      <c r="M115" s="119">
        <v>7.6</v>
      </c>
      <c r="N115" s="124">
        <v>7.47</v>
      </c>
    </row>
    <row r="116" spans="2:14" x14ac:dyDescent="0.3">
      <c r="B116" s="21">
        <v>123</v>
      </c>
      <c r="C116" s="116">
        <v>0.77361000000000002</v>
      </c>
      <c r="D116" s="119">
        <v>0.76205000000000001</v>
      </c>
      <c r="E116" s="119">
        <v>0.78444999999999998</v>
      </c>
      <c r="F116" s="124">
        <v>0.84138999999999997</v>
      </c>
      <c r="G116" s="126">
        <v>53.5</v>
      </c>
      <c r="H116" s="121">
        <v>54.2</v>
      </c>
      <c r="I116" s="121">
        <v>54.1</v>
      </c>
      <c r="J116" s="129">
        <v>53.32</v>
      </c>
      <c r="K116" s="119">
        <v>7.68</v>
      </c>
      <c r="L116" s="119">
        <v>7.77</v>
      </c>
      <c r="M116" s="119">
        <v>7.64</v>
      </c>
      <c r="N116" s="124">
        <v>7.54</v>
      </c>
    </row>
    <row r="117" spans="2:14" x14ac:dyDescent="0.3">
      <c r="B117" s="21">
        <v>124</v>
      </c>
      <c r="C117" s="116">
        <v>0.75253999999999999</v>
      </c>
      <c r="D117" s="119">
        <v>0.79169</v>
      </c>
      <c r="E117" s="119">
        <v>0.76005</v>
      </c>
      <c r="F117" s="124">
        <v>0.78693999999999997</v>
      </c>
      <c r="G117" s="126">
        <v>53.6</v>
      </c>
      <c r="H117" s="121">
        <v>54.3</v>
      </c>
      <c r="I117" s="121">
        <v>53.6</v>
      </c>
      <c r="J117" s="129">
        <v>53.9</v>
      </c>
      <c r="K117" s="119">
        <v>7.62</v>
      </c>
      <c r="L117" s="119">
        <v>7.7</v>
      </c>
      <c r="M117" s="119">
        <v>7.59</v>
      </c>
      <c r="N117" s="124">
        <v>7.51</v>
      </c>
    </row>
    <row r="118" spans="2:14" x14ac:dyDescent="0.3">
      <c r="B118" s="21">
        <v>125</v>
      </c>
      <c r="C118" s="116">
        <v>0.82984000000000002</v>
      </c>
      <c r="D118" s="119">
        <v>0.82294999999999996</v>
      </c>
      <c r="E118" s="119">
        <v>0.76644999999999996</v>
      </c>
      <c r="F118" s="124">
        <v>0.78656000000000004</v>
      </c>
      <c r="G118" s="126">
        <v>53.4</v>
      </c>
      <c r="H118" s="121">
        <v>53.3</v>
      </c>
      <c r="I118" s="121">
        <v>53.3</v>
      </c>
      <c r="J118" s="129">
        <v>53.8</v>
      </c>
      <c r="K118" s="119">
        <v>7.67</v>
      </c>
      <c r="L118" s="119">
        <v>7.7</v>
      </c>
      <c r="M118" s="119">
        <v>7.57</v>
      </c>
      <c r="N118" s="124">
        <v>7.51</v>
      </c>
    </row>
    <row r="119" spans="2:14" x14ac:dyDescent="0.3">
      <c r="B119" s="21">
        <v>126</v>
      </c>
      <c r="C119" s="116">
        <v>0.85270000000000001</v>
      </c>
      <c r="D119" s="119">
        <v>0.69828000000000001</v>
      </c>
      <c r="E119" s="119">
        <v>0.77429999999999999</v>
      </c>
      <c r="F119" s="124">
        <v>0.81579000000000002</v>
      </c>
      <c r="G119" s="126">
        <v>53.9</v>
      </c>
      <c r="H119" s="121">
        <v>52.9</v>
      </c>
      <c r="I119" s="121">
        <v>53.4</v>
      </c>
      <c r="J119" s="129">
        <v>53.6</v>
      </c>
      <c r="K119" s="119">
        <v>7.66</v>
      </c>
      <c r="L119" s="119">
        <v>7.68</v>
      </c>
      <c r="M119" s="119">
        <v>7.57</v>
      </c>
      <c r="N119" s="124">
        <v>7.54</v>
      </c>
    </row>
    <row r="120" spans="2:14" x14ac:dyDescent="0.3">
      <c r="B120" s="21">
        <v>127</v>
      </c>
      <c r="C120" s="116">
        <v>0.83167000000000002</v>
      </c>
      <c r="D120" s="119">
        <v>0.81677999999999995</v>
      </c>
      <c r="E120" s="119">
        <v>0.77737999999999996</v>
      </c>
      <c r="F120" s="124">
        <v>0.81281000000000003</v>
      </c>
      <c r="G120" s="126">
        <v>54.5</v>
      </c>
      <c r="H120" s="121">
        <v>52.9</v>
      </c>
      <c r="I120" s="121">
        <v>53.1</v>
      </c>
      <c r="J120" s="129">
        <v>53.9</v>
      </c>
      <c r="K120" s="119">
        <v>7.67</v>
      </c>
      <c r="L120" s="119">
        <v>7.66</v>
      </c>
      <c r="M120" s="119">
        <v>7.59</v>
      </c>
      <c r="N120" s="124">
        <v>7.56</v>
      </c>
    </row>
    <row r="121" spans="2:14" x14ac:dyDescent="0.3">
      <c r="B121" s="21">
        <v>128</v>
      </c>
      <c r="C121" s="116">
        <v>0.83887</v>
      </c>
      <c r="D121" s="119">
        <v>0.85707</v>
      </c>
      <c r="E121" s="119">
        <v>0.78478000000000003</v>
      </c>
      <c r="F121" s="124">
        <v>0.82665</v>
      </c>
      <c r="G121" s="126">
        <v>54.9</v>
      </c>
      <c r="H121" s="121">
        <v>53.5</v>
      </c>
      <c r="I121" s="121">
        <v>53.9</v>
      </c>
      <c r="J121" s="129">
        <v>54.1</v>
      </c>
      <c r="K121" s="119">
        <v>7.68</v>
      </c>
      <c r="L121" s="119">
        <v>7.66</v>
      </c>
      <c r="M121" s="119">
        <v>7.63</v>
      </c>
      <c r="N121" s="124">
        <v>7.57</v>
      </c>
    </row>
    <row r="122" spans="2:14" x14ac:dyDescent="0.3">
      <c r="B122" s="21">
        <v>129</v>
      </c>
      <c r="C122" s="116">
        <v>0.80798000000000003</v>
      </c>
      <c r="D122" s="119">
        <v>0.84692000000000001</v>
      </c>
      <c r="E122" s="119">
        <v>0.79959999999999998</v>
      </c>
      <c r="F122" s="124">
        <v>0.84436</v>
      </c>
      <c r="G122" s="126">
        <v>54.3</v>
      </c>
      <c r="H122" s="121">
        <v>53.4</v>
      </c>
      <c r="I122" s="121">
        <v>54.1</v>
      </c>
      <c r="J122" s="129">
        <v>54.9</v>
      </c>
      <c r="K122" s="119">
        <v>7.66</v>
      </c>
      <c r="L122" s="119">
        <v>7.66</v>
      </c>
      <c r="M122" s="119">
        <v>7.64</v>
      </c>
      <c r="N122" s="124">
        <v>7.58</v>
      </c>
    </row>
    <row r="123" spans="2:14" x14ac:dyDescent="0.3">
      <c r="B123" s="21">
        <v>130</v>
      </c>
      <c r="C123" s="116">
        <v>0.80310999999999999</v>
      </c>
      <c r="D123" s="119">
        <v>0.92384999999999995</v>
      </c>
      <c r="E123" s="119">
        <v>0.84165000000000001</v>
      </c>
      <c r="F123" s="124">
        <v>0.8085</v>
      </c>
      <c r="G123" s="126">
        <v>53.9</v>
      </c>
      <c r="H123" s="121">
        <v>53.9</v>
      </c>
      <c r="I123" s="121">
        <v>54.3</v>
      </c>
      <c r="J123" s="129">
        <v>53.9</v>
      </c>
      <c r="K123" s="119">
        <v>7.66</v>
      </c>
      <c r="L123" s="119">
        <v>7.7</v>
      </c>
      <c r="M123" s="119">
        <v>7.61</v>
      </c>
      <c r="N123" s="124">
        <v>7.5</v>
      </c>
    </row>
    <row r="124" spans="2:14" x14ac:dyDescent="0.3">
      <c r="B124" s="21">
        <v>131</v>
      </c>
      <c r="C124" s="116">
        <v>0.80935999999999997</v>
      </c>
      <c r="D124" s="119">
        <v>0.88997999999999999</v>
      </c>
      <c r="E124" s="119">
        <v>0.83216000000000001</v>
      </c>
      <c r="F124" s="124">
        <v>0.79098000000000002</v>
      </c>
      <c r="G124" s="126">
        <v>53.6</v>
      </c>
      <c r="H124" s="121">
        <v>54.4</v>
      </c>
      <c r="I124" s="121">
        <v>55.7</v>
      </c>
      <c r="J124" s="129">
        <v>54.4</v>
      </c>
      <c r="K124" s="119">
        <v>7.68</v>
      </c>
      <c r="L124" s="119">
        <v>7.72</v>
      </c>
      <c r="M124" s="119">
        <v>7.66</v>
      </c>
      <c r="N124" s="124">
        <v>7.6</v>
      </c>
    </row>
    <row r="125" spans="2:14" x14ac:dyDescent="0.3">
      <c r="B125" s="21">
        <v>132</v>
      </c>
      <c r="C125" s="116">
        <v>0.86883999999999995</v>
      </c>
      <c r="D125" s="119">
        <v>0.80057</v>
      </c>
      <c r="E125" s="119">
        <v>0.82310000000000005</v>
      </c>
      <c r="F125" s="124">
        <v>0.81667999999999996</v>
      </c>
      <c r="G125" s="126">
        <v>53.5</v>
      </c>
      <c r="H125" s="121">
        <v>52.6</v>
      </c>
      <c r="I125" s="121">
        <v>54.8</v>
      </c>
      <c r="J125" s="129">
        <v>53.8</v>
      </c>
      <c r="K125" s="119">
        <v>7.69</v>
      </c>
      <c r="L125" s="119">
        <v>7.68</v>
      </c>
      <c r="M125" s="119">
        <v>7.62</v>
      </c>
      <c r="N125" s="124">
        <v>7.55</v>
      </c>
    </row>
    <row r="126" spans="2:14" x14ac:dyDescent="0.3">
      <c r="B126" s="21">
        <v>133</v>
      </c>
      <c r="C126" s="116">
        <v>0.93276999999999999</v>
      </c>
      <c r="D126" s="119">
        <v>0.90847999999999995</v>
      </c>
      <c r="E126" s="119">
        <v>0.81205000000000005</v>
      </c>
      <c r="F126" s="124">
        <v>0.82989000000000002</v>
      </c>
      <c r="G126" s="126">
        <v>56.6</v>
      </c>
      <c r="H126" s="121">
        <v>59.3</v>
      </c>
      <c r="I126" s="121">
        <v>54.5</v>
      </c>
      <c r="J126" s="129">
        <v>54.1</v>
      </c>
      <c r="K126" s="119">
        <v>7.71</v>
      </c>
      <c r="L126" s="119">
        <v>7.72</v>
      </c>
      <c r="M126" s="119">
        <v>7.63</v>
      </c>
      <c r="N126" s="124">
        <v>7.58</v>
      </c>
    </row>
    <row r="127" spans="2:14" x14ac:dyDescent="0.3">
      <c r="B127" s="21">
        <v>134</v>
      </c>
      <c r="C127" s="116">
        <v>0.95118000000000003</v>
      </c>
      <c r="D127" s="119">
        <v>0.9163</v>
      </c>
      <c r="E127" s="119">
        <v>0.81301999999999996</v>
      </c>
      <c r="F127" s="124">
        <v>0.82160999999999995</v>
      </c>
      <c r="G127" s="126">
        <v>57.3</v>
      </c>
      <c r="H127" s="121">
        <v>59.5</v>
      </c>
      <c r="I127" s="121">
        <v>53.7</v>
      </c>
      <c r="J127" s="129">
        <v>53.7</v>
      </c>
      <c r="K127" s="119">
        <v>7.66</v>
      </c>
      <c r="L127" s="119">
        <v>7.7</v>
      </c>
      <c r="M127" s="119">
        <v>7.63</v>
      </c>
      <c r="N127" s="124">
        <v>7.58</v>
      </c>
    </row>
    <row r="128" spans="2:14" x14ac:dyDescent="0.3">
      <c r="B128" s="21">
        <v>135</v>
      </c>
      <c r="C128" s="116">
        <v>0.96243000000000001</v>
      </c>
      <c r="D128" s="119">
        <v>0.90202000000000004</v>
      </c>
      <c r="E128" s="119">
        <v>0.78337000000000001</v>
      </c>
      <c r="F128" s="124">
        <v>0.81257999999999997</v>
      </c>
      <c r="G128" s="126">
        <v>58.4</v>
      </c>
      <c r="H128" s="121">
        <v>59.5</v>
      </c>
      <c r="I128" s="121">
        <v>54.1</v>
      </c>
      <c r="J128" s="129">
        <v>54.1</v>
      </c>
      <c r="K128" s="119">
        <v>7.69</v>
      </c>
      <c r="L128" s="119">
        <v>7.68</v>
      </c>
      <c r="M128" s="119">
        <v>7.58</v>
      </c>
      <c r="N128" s="124">
        <v>7.56</v>
      </c>
    </row>
    <row r="129" spans="2:14" x14ac:dyDescent="0.3">
      <c r="B129" s="21">
        <v>136</v>
      </c>
      <c r="C129" s="116">
        <v>0.93969000000000003</v>
      </c>
      <c r="D129" s="119">
        <v>0.84501000000000004</v>
      </c>
      <c r="E129" s="119">
        <v>0.78003</v>
      </c>
      <c r="F129" s="124">
        <v>0.78552999999999995</v>
      </c>
      <c r="G129" s="126">
        <v>59.1</v>
      </c>
      <c r="H129" s="121">
        <v>58.6</v>
      </c>
      <c r="I129" s="121">
        <v>53.5</v>
      </c>
      <c r="J129" s="129">
        <v>54.1</v>
      </c>
      <c r="K129" s="119">
        <v>7.72</v>
      </c>
      <c r="L129" s="119">
        <v>7.69</v>
      </c>
      <c r="M129" s="119">
        <v>7.65</v>
      </c>
      <c r="N129" s="124">
        <v>7.64</v>
      </c>
    </row>
    <row r="130" spans="2:14" x14ac:dyDescent="0.3">
      <c r="B130" s="21">
        <v>137</v>
      </c>
      <c r="C130" s="116">
        <v>0.94130000000000003</v>
      </c>
      <c r="D130" s="119">
        <v>0.82930999999999999</v>
      </c>
      <c r="E130" s="119">
        <v>0.77002999999999999</v>
      </c>
      <c r="F130" s="124">
        <v>0.77254</v>
      </c>
      <c r="G130" s="126">
        <v>54.6</v>
      </c>
      <c r="H130" s="121">
        <v>58.9</v>
      </c>
      <c r="I130" s="121">
        <v>53.4</v>
      </c>
      <c r="J130" s="129">
        <v>53.5</v>
      </c>
      <c r="K130" s="119">
        <v>7.74</v>
      </c>
      <c r="L130" s="119">
        <v>7.67</v>
      </c>
      <c r="M130" s="119">
        <v>7.65</v>
      </c>
      <c r="N130" s="124">
        <v>7.67</v>
      </c>
    </row>
    <row r="131" spans="2:14" x14ac:dyDescent="0.3">
      <c r="B131" s="21">
        <v>138</v>
      </c>
      <c r="C131" s="116">
        <v>0.86980999999999997</v>
      </c>
      <c r="D131" s="119">
        <v>0.83401999999999998</v>
      </c>
      <c r="E131" s="119">
        <v>0.81030999999999997</v>
      </c>
      <c r="F131" s="124">
        <v>0.78724000000000005</v>
      </c>
      <c r="G131" s="126">
        <v>57.3</v>
      </c>
      <c r="H131" s="121">
        <v>58.9</v>
      </c>
      <c r="I131" s="121">
        <v>53.1</v>
      </c>
      <c r="J131" s="129">
        <v>53.7</v>
      </c>
      <c r="K131" s="119">
        <v>7.77</v>
      </c>
      <c r="L131" s="119">
        <v>7.69</v>
      </c>
      <c r="M131" s="119">
        <v>7.62</v>
      </c>
      <c r="N131" s="124">
        <v>7.54</v>
      </c>
    </row>
    <row r="132" spans="2:14" x14ac:dyDescent="0.3">
      <c r="B132" s="21">
        <v>139</v>
      </c>
      <c r="C132" s="116">
        <v>0.83436999999999995</v>
      </c>
      <c r="D132" s="119">
        <v>0.81666000000000005</v>
      </c>
      <c r="E132" s="119">
        <v>0.78249999999999997</v>
      </c>
      <c r="F132" s="124">
        <v>0.74580000000000002</v>
      </c>
      <c r="G132" s="126">
        <v>60.2</v>
      </c>
      <c r="H132" s="121">
        <v>58.5</v>
      </c>
      <c r="I132" s="121">
        <v>52.8</v>
      </c>
      <c r="J132" s="129">
        <v>52.3</v>
      </c>
      <c r="K132" s="119">
        <v>7.79</v>
      </c>
      <c r="L132" s="119">
        <v>7.69</v>
      </c>
      <c r="M132" s="119">
        <v>7.62</v>
      </c>
      <c r="N132" s="124">
        <v>7.57</v>
      </c>
    </row>
    <row r="133" spans="2:14" x14ac:dyDescent="0.3">
      <c r="B133" s="21">
        <v>140</v>
      </c>
      <c r="C133" s="116">
        <v>0.92725000000000002</v>
      </c>
      <c r="D133" s="119">
        <v>0.91598000000000002</v>
      </c>
      <c r="E133" s="119">
        <v>0.76604000000000005</v>
      </c>
      <c r="F133" s="124">
        <v>0.74094000000000004</v>
      </c>
      <c r="G133" s="126">
        <v>59.9</v>
      </c>
      <c r="H133" s="121">
        <v>57.9</v>
      </c>
      <c r="I133" s="121">
        <v>51.9</v>
      </c>
      <c r="J133" s="129">
        <v>53</v>
      </c>
      <c r="K133" s="119">
        <v>7.74</v>
      </c>
      <c r="L133" s="119">
        <v>7.68</v>
      </c>
      <c r="M133" s="119">
        <v>7.65</v>
      </c>
      <c r="N133" s="124">
        <v>7.55</v>
      </c>
    </row>
    <row r="134" spans="2:14" x14ac:dyDescent="0.3">
      <c r="B134" s="21">
        <v>141</v>
      </c>
      <c r="C134" s="116">
        <v>0.87209000000000003</v>
      </c>
      <c r="D134" s="119">
        <v>0.87551999999999996</v>
      </c>
      <c r="E134" s="119">
        <v>0.80808000000000002</v>
      </c>
      <c r="F134" s="124">
        <v>0.75246000000000002</v>
      </c>
      <c r="G134" s="126">
        <v>60.9</v>
      </c>
      <c r="H134" s="121">
        <v>60.8</v>
      </c>
      <c r="I134" s="121">
        <v>53.8</v>
      </c>
      <c r="J134" s="129">
        <v>52.4</v>
      </c>
      <c r="K134" s="119">
        <v>7.75</v>
      </c>
      <c r="L134" s="119">
        <v>7.7</v>
      </c>
      <c r="M134" s="119">
        <v>7.62</v>
      </c>
      <c r="N134" s="124">
        <v>7.56</v>
      </c>
    </row>
    <row r="135" spans="2:14" x14ac:dyDescent="0.3">
      <c r="B135" s="21">
        <v>142</v>
      </c>
      <c r="C135" s="116">
        <v>0.87627999999999995</v>
      </c>
      <c r="D135" s="119">
        <v>0.90268999999999999</v>
      </c>
      <c r="E135" s="119">
        <v>0.78879999999999995</v>
      </c>
      <c r="F135" s="124">
        <v>0.73968</v>
      </c>
      <c r="G135" s="126">
        <v>60.6</v>
      </c>
      <c r="H135" s="121">
        <v>62.6</v>
      </c>
      <c r="I135" s="121">
        <v>54.4</v>
      </c>
      <c r="J135" s="129">
        <v>53.6</v>
      </c>
      <c r="K135" s="119">
        <v>7.76</v>
      </c>
      <c r="L135" s="119">
        <v>7.72</v>
      </c>
      <c r="M135" s="119">
        <v>7.62</v>
      </c>
      <c r="N135" s="124">
        <v>7.54</v>
      </c>
    </row>
    <row r="136" spans="2:14" x14ac:dyDescent="0.3">
      <c r="B136" s="21">
        <v>143</v>
      </c>
      <c r="C136" s="116">
        <v>0.92249999999999999</v>
      </c>
      <c r="D136" s="119">
        <v>0.88641999999999999</v>
      </c>
      <c r="E136" s="119">
        <v>0.81776000000000004</v>
      </c>
      <c r="F136" s="124">
        <v>0.75012000000000001</v>
      </c>
      <c r="G136" s="126">
        <v>62.5</v>
      </c>
      <c r="H136" s="121">
        <v>62.6</v>
      </c>
      <c r="I136" s="121">
        <v>54.3</v>
      </c>
      <c r="J136" s="129">
        <v>53.2</v>
      </c>
      <c r="K136" s="119">
        <v>7.72</v>
      </c>
      <c r="L136" s="119">
        <v>7.65</v>
      </c>
      <c r="M136" s="119">
        <v>7.64</v>
      </c>
      <c r="N136" s="124">
        <v>7.55</v>
      </c>
    </row>
    <row r="137" spans="2:14" x14ac:dyDescent="0.3">
      <c r="B137" s="21">
        <v>144</v>
      </c>
      <c r="C137" s="116">
        <v>0.91066000000000003</v>
      </c>
      <c r="D137" s="119">
        <v>0.82477</v>
      </c>
      <c r="E137" s="119">
        <v>0.80472999999999995</v>
      </c>
      <c r="F137" s="124">
        <v>0.74197999999999997</v>
      </c>
      <c r="G137" s="126">
        <v>61.2</v>
      </c>
      <c r="H137" s="121">
        <v>62.2</v>
      </c>
      <c r="I137" s="121">
        <v>54.3</v>
      </c>
      <c r="J137" s="129">
        <v>52.4</v>
      </c>
      <c r="K137" s="119">
        <v>7.72</v>
      </c>
      <c r="L137" s="119">
        <v>7.66</v>
      </c>
      <c r="M137" s="119">
        <v>7.64</v>
      </c>
      <c r="N137" s="124">
        <v>7.53</v>
      </c>
    </row>
    <row r="138" spans="2:14" x14ac:dyDescent="0.3">
      <c r="B138" s="21">
        <v>145</v>
      </c>
      <c r="C138" s="116">
        <v>0.97202</v>
      </c>
      <c r="D138" s="119">
        <v>0.77703999999999995</v>
      </c>
      <c r="E138" s="119">
        <v>0.82359000000000004</v>
      </c>
      <c r="F138" s="124">
        <v>0.75614000000000003</v>
      </c>
      <c r="G138" s="126">
        <v>63.2</v>
      </c>
      <c r="H138" s="121">
        <v>58.6</v>
      </c>
      <c r="I138" s="121">
        <v>53.9</v>
      </c>
      <c r="J138" s="129">
        <v>53.1</v>
      </c>
      <c r="K138" s="119">
        <v>7.72</v>
      </c>
      <c r="L138" s="119">
        <v>7.62</v>
      </c>
      <c r="M138" s="119">
        <v>7.61</v>
      </c>
      <c r="N138" s="124">
        <v>7.56</v>
      </c>
    </row>
    <row r="139" spans="2:14" x14ac:dyDescent="0.3">
      <c r="B139" s="21">
        <v>146</v>
      </c>
      <c r="C139" s="116">
        <v>0.97008000000000005</v>
      </c>
      <c r="D139" s="119">
        <v>0.91757999999999995</v>
      </c>
      <c r="E139" s="119">
        <v>0.82240000000000002</v>
      </c>
      <c r="F139" s="124">
        <v>0.77975000000000005</v>
      </c>
      <c r="G139" s="126">
        <v>64.5</v>
      </c>
      <c r="H139" s="121">
        <v>61.5</v>
      </c>
      <c r="I139" s="121">
        <v>54.9</v>
      </c>
      <c r="J139" s="129">
        <v>54.3</v>
      </c>
      <c r="K139" s="119">
        <v>7.78</v>
      </c>
      <c r="L139" s="119">
        <v>7.65</v>
      </c>
      <c r="M139" s="119">
        <v>7.64</v>
      </c>
      <c r="N139" s="124">
        <v>7.67</v>
      </c>
    </row>
    <row r="140" spans="2:14" x14ac:dyDescent="0.3">
      <c r="B140" s="21">
        <v>147</v>
      </c>
      <c r="C140" s="116">
        <v>1.04664</v>
      </c>
      <c r="D140" s="119">
        <v>0.99939999999999996</v>
      </c>
      <c r="E140" s="119">
        <v>0.79527000000000003</v>
      </c>
      <c r="F140" s="124">
        <v>0.68742000000000003</v>
      </c>
      <c r="G140" s="126">
        <v>67.7</v>
      </c>
      <c r="H140" s="121">
        <v>63.9</v>
      </c>
      <c r="I140" s="121">
        <v>54.1</v>
      </c>
      <c r="J140" s="129">
        <v>57</v>
      </c>
      <c r="K140" s="119">
        <v>7.79</v>
      </c>
      <c r="L140" s="119">
        <v>7.64</v>
      </c>
      <c r="M140" s="119">
        <v>7.64</v>
      </c>
      <c r="N140" s="124">
        <v>7.61</v>
      </c>
    </row>
    <row r="141" spans="2:14" x14ac:dyDescent="0.3">
      <c r="B141" s="21">
        <v>148</v>
      </c>
      <c r="C141" s="116">
        <v>0.83430000000000004</v>
      </c>
      <c r="D141" s="119">
        <v>0.85241999999999996</v>
      </c>
      <c r="E141" s="119">
        <v>0.79054999999999997</v>
      </c>
      <c r="F141" s="124">
        <v>0.74717999999999996</v>
      </c>
      <c r="G141" s="126">
        <v>61.8</v>
      </c>
      <c r="H141" s="121">
        <v>60.8</v>
      </c>
      <c r="I141" s="121">
        <v>53.2</v>
      </c>
      <c r="J141" s="129">
        <v>53.6</v>
      </c>
      <c r="K141" s="119">
        <v>7.76</v>
      </c>
      <c r="L141" s="119">
        <v>7.73</v>
      </c>
      <c r="M141" s="119">
        <v>7.61</v>
      </c>
      <c r="N141" s="124">
        <v>7.61</v>
      </c>
    </row>
    <row r="142" spans="2:14" x14ac:dyDescent="0.3">
      <c r="B142" s="21">
        <v>149</v>
      </c>
      <c r="C142" s="116">
        <v>0.92652999999999996</v>
      </c>
      <c r="D142" s="119">
        <v>0.94328999999999996</v>
      </c>
      <c r="E142" s="119">
        <v>0.80678000000000005</v>
      </c>
      <c r="F142" s="124">
        <v>0.78898999999999997</v>
      </c>
      <c r="G142" s="126">
        <v>62.1</v>
      </c>
      <c r="H142" s="121">
        <v>58.3</v>
      </c>
      <c r="I142" s="121">
        <v>53.5</v>
      </c>
      <c r="J142" s="129">
        <v>53.6</v>
      </c>
      <c r="K142" s="119">
        <v>7.78</v>
      </c>
      <c r="L142" s="119">
        <v>7.67</v>
      </c>
      <c r="M142" s="119">
        <v>7.62</v>
      </c>
      <c r="N142" s="124">
        <v>7.62</v>
      </c>
    </row>
    <row r="143" spans="2:14" x14ac:dyDescent="0.3">
      <c r="B143" s="21">
        <v>150</v>
      </c>
      <c r="C143" s="116">
        <v>0.94960999999999995</v>
      </c>
      <c r="D143" s="119">
        <v>0.92601999999999995</v>
      </c>
      <c r="E143" s="119">
        <v>0.81086999999999998</v>
      </c>
      <c r="F143" s="124">
        <v>0.76576</v>
      </c>
      <c r="G143" s="126">
        <v>65.400000000000006</v>
      </c>
      <c r="H143" s="121">
        <v>61.9</v>
      </c>
      <c r="I143" s="121">
        <v>53.7</v>
      </c>
      <c r="J143" s="129">
        <v>53.7</v>
      </c>
      <c r="K143" s="119">
        <v>7.79</v>
      </c>
      <c r="L143" s="119">
        <v>7.71</v>
      </c>
      <c r="M143" s="119">
        <v>7.63</v>
      </c>
      <c r="N143" s="124">
        <v>7.59</v>
      </c>
    </row>
    <row r="144" spans="2:14" x14ac:dyDescent="0.3">
      <c r="B144" s="21">
        <v>151</v>
      </c>
      <c r="C144" s="116">
        <v>0.96147000000000005</v>
      </c>
      <c r="D144" s="119">
        <v>0.94850000000000001</v>
      </c>
      <c r="E144" s="119">
        <v>0.79583000000000004</v>
      </c>
      <c r="F144" s="124">
        <v>0.73531000000000002</v>
      </c>
      <c r="G144" s="126">
        <v>66.400000000000006</v>
      </c>
      <c r="H144" s="121">
        <v>64.7</v>
      </c>
      <c r="I144" s="121">
        <v>53.7</v>
      </c>
      <c r="J144" s="129">
        <v>52.9</v>
      </c>
      <c r="K144" s="119">
        <v>7.83</v>
      </c>
      <c r="L144" s="119">
        <v>7.69</v>
      </c>
      <c r="M144" s="119">
        <v>7.63</v>
      </c>
      <c r="N144" s="124">
        <v>7.59</v>
      </c>
    </row>
    <row r="145" spans="2:14" x14ac:dyDescent="0.3">
      <c r="B145" s="21">
        <v>152</v>
      </c>
      <c r="C145" s="116">
        <v>0.96714999999999995</v>
      </c>
      <c r="D145" s="119">
        <v>0.95616000000000001</v>
      </c>
      <c r="E145" s="119">
        <v>0.80798000000000003</v>
      </c>
      <c r="F145" s="124">
        <v>0.7329</v>
      </c>
      <c r="G145" s="126">
        <v>66.7</v>
      </c>
      <c r="H145" s="121">
        <v>66.400000000000006</v>
      </c>
      <c r="I145" s="121">
        <v>54.3</v>
      </c>
      <c r="J145" s="129">
        <v>52.5</v>
      </c>
      <c r="K145" s="119">
        <v>7.81</v>
      </c>
      <c r="L145" s="119">
        <v>7.71</v>
      </c>
      <c r="M145" s="119">
        <v>7.65</v>
      </c>
      <c r="N145" s="124">
        <v>7.61</v>
      </c>
    </row>
    <row r="146" spans="2:14" x14ac:dyDescent="0.3">
      <c r="B146" s="21">
        <v>153</v>
      </c>
      <c r="C146" s="116">
        <v>0.93159000000000003</v>
      </c>
      <c r="D146" s="119">
        <v>0.98514999999999997</v>
      </c>
      <c r="E146" s="119">
        <v>0.79879999999999995</v>
      </c>
      <c r="F146" s="124">
        <v>0.76609000000000005</v>
      </c>
      <c r="G146" s="126">
        <v>67.900000000000006</v>
      </c>
      <c r="H146" s="121">
        <v>67.2</v>
      </c>
      <c r="I146" s="121">
        <v>53.9</v>
      </c>
      <c r="J146" s="129">
        <v>52.4</v>
      </c>
      <c r="K146" s="119">
        <v>7.79</v>
      </c>
      <c r="L146" s="119">
        <v>7.72</v>
      </c>
      <c r="M146" s="119">
        <v>7.69</v>
      </c>
      <c r="N146" s="124">
        <v>7.62</v>
      </c>
    </row>
    <row r="147" spans="2:14" x14ac:dyDescent="0.3">
      <c r="B147" s="21">
        <v>154</v>
      </c>
      <c r="C147" s="116">
        <v>0.90825999999999996</v>
      </c>
      <c r="D147" s="119">
        <v>0.98906000000000005</v>
      </c>
      <c r="E147" s="119">
        <v>0.80310999999999999</v>
      </c>
      <c r="F147" s="124">
        <v>0.76671999999999996</v>
      </c>
      <c r="G147" s="126">
        <v>68.599999999999994</v>
      </c>
      <c r="H147" s="121">
        <v>68.400000000000006</v>
      </c>
      <c r="I147" s="121">
        <v>53.9</v>
      </c>
      <c r="J147" s="129">
        <v>52.3</v>
      </c>
      <c r="K147" s="119">
        <v>7.79</v>
      </c>
      <c r="L147" s="119">
        <v>7.72</v>
      </c>
      <c r="M147" s="119">
        <v>7.64</v>
      </c>
      <c r="N147" s="124">
        <v>7.62</v>
      </c>
    </row>
    <row r="148" spans="2:14" x14ac:dyDescent="0.3">
      <c r="B148" s="21">
        <v>155</v>
      </c>
      <c r="C148" s="116">
        <v>0.91122999999999998</v>
      </c>
      <c r="D148" s="119">
        <v>0.99541000000000002</v>
      </c>
      <c r="E148" s="119">
        <v>0.79046000000000005</v>
      </c>
      <c r="F148" s="124">
        <v>0.73602000000000001</v>
      </c>
      <c r="G148" s="126">
        <v>67.8</v>
      </c>
      <c r="H148" s="121">
        <v>67.900000000000006</v>
      </c>
      <c r="I148" s="121">
        <v>53.7</v>
      </c>
      <c r="J148" s="129">
        <v>52.2</v>
      </c>
      <c r="K148" s="119">
        <v>7.82</v>
      </c>
      <c r="L148" s="119">
        <v>7.76</v>
      </c>
      <c r="M148" s="119">
        <v>7.65</v>
      </c>
      <c r="N148" s="124">
        <v>7.61</v>
      </c>
    </row>
    <row r="149" spans="2:14" x14ac:dyDescent="0.3">
      <c r="B149" s="21">
        <v>156</v>
      </c>
      <c r="C149" s="116">
        <v>0.87970000000000004</v>
      </c>
      <c r="D149" s="119">
        <v>1.0354300000000001</v>
      </c>
      <c r="E149" s="119">
        <v>0.79393999999999998</v>
      </c>
      <c r="F149" s="124">
        <v>0.72211000000000003</v>
      </c>
      <c r="G149" s="126">
        <v>68.3</v>
      </c>
      <c r="H149" s="121">
        <v>68.3</v>
      </c>
      <c r="I149" s="121">
        <v>53.5</v>
      </c>
      <c r="J149" s="129">
        <v>52.1</v>
      </c>
      <c r="K149" s="119">
        <v>7.78</v>
      </c>
      <c r="L149" s="119">
        <v>7.75</v>
      </c>
      <c r="M149" s="119">
        <v>7.65</v>
      </c>
      <c r="N149" s="124">
        <v>7.58</v>
      </c>
    </row>
    <row r="150" spans="2:14" x14ac:dyDescent="0.3">
      <c r="B150" s="21">
        <v>157</v>
      </c>
      <c r="C150" s="116">
        <v>0.87204000000000004</v>
      </c>
      <c r="D150" s="119">
        <v>1.0093399999999999</v>
      </c>
      <c r="E150" s="119">
        <v>0.79435</v>
      </c>
      <c r="F150" s="124">
        <v>0.71830000000000005</v>
      </c>
      <c r="G150" s="126">
        <v>67.599999999999994</v>
      </c>
      <c r="H150" s="121">
        <v>67.2</v>
      </c>
      <c r="I150" s="121">
        <v>53.6</v>
      </c>
      <c r="J150" s="129">
        <v>51.9</v>
      </c>
      <c r="K150" s="119">
        <v>7.79</v>
      </c>
      <c r="L150" s="119">
        <v>7.76</v>
      </c>
      <c r="M150" s="119">
        <v>7.6</v>
      </c>
      <c r="N150" s="124">
        <v>7.51</v>
      </c>
    </row>
    <row r="151" spans="2:14" x14ac:dyDescent="0.3">
      <c r="B151" s="21">
        <v>158</v>
      </c>
      <c r="C151" s="116">
        <v>0.88961999999999997</v>
      </c>
      <c r="D151" s="119">
        <v>0.98514999999999997</v>
      </c>
      <c r="E151" s="119">
        <v>0.79086000000000001</v>
      </c>
      <c r="F151" s="124">
        <v>0.72587000000000002</v>
      </c>
      <c r="G151" s="126">
        <v>67.599999999999994</v>
      </c>
      <c r="H151" s="121">
        <v>67.2</v>
      </c>
      <c r="I151" s="121">
        <v>53.8</v>
      </c>
      <c r="J151" s="129">
        <v>51.7</v>
      </c>
      <c r="K151" s="119">
        <v>7.7</v>
      </c>
      <c r="L151" s="119">
        <v>7.73</v>
      </c>
      <c r="M151" s="119">
        <v>7.61</v>
      </c>
      <c r="N151" s="124">
        <v>7.54</v>
      </c>
    </row>
    <row r="152" spans="2:14" x14ac:dyDescent="0.3">
      <c r="B152" s="21">
        <v>159</v>
      </c>
      <c r="C152" s="116">
        <v>0.82093000000000005</v>
      </c>
      <c r="D152" s="119">
        <v>1.03528</v>
      </c>
      <c r="E152" s="119">
        <v>0.78644999999999998</v>
      </c>
      <c r="F152" s="124">
        <v>0.72089999999999999</v>
      </c>
      <c r="G152" s="126">
        <v>67.400000000000006</v>
      </c>
      <c r="H152" s="121">
        <v>68.2</v>
      </c>
      <c r="I152" s="121">
        <v>53.5</v>
      </c>
      <c r="J152" s="129">
        <v>51.2</v>
      </c>
      <c r="K152" s="119">
        <v>7.65</v>
      </c>
      <c r="L152" s="119">
        <v>7.69</v>
      </c>
      <c r="M152" s="119">
        <v>7.65</v>
      </c>
      <c r="N152" s="124">
        <v>7.52</v>
      </c>
    </row>
    <row r="153" spans="2:14" x14ac:dyDescent="0.3">
      <c r="B153" s="21">
        <v>160</v>
      </c>
      <c r="C153" s="116">
        <v>0.86590999999999996</v>
      </c>
      <c r="D153" s="119">
        <v>1.00936</v>
      </c>
      <c r="E153" s="119">
        <v>0.76539000000000001</v>
      </c>
      <c r="F153" s="124">
        <v>0.80698999999999999</v>
      </c>
      <c r="G153" s="126">
        <v>66.099999999999994</v>
      </c>
      <c r="H153" s="121">
        <v>68.2</v>
      </c>
      <c r="I153" s="121">
        <v>53.3</v>
      </c>
      <c r="J153" s="129">
        <v>54.6</v>
      </c>
      <c r="K153" s="119">
        <v>7.64</v>
      </c>
      <c r="L153" s="119">
        <v>7.71</v>
      </c>
      <c r="M153" s="119">
        <v>7.63</v>
      </c>
      <c r="N153" s="124">
        <v>7.51</v>
      </c>
    </row>
    <row r="154" spans="2:14" x14ac:dyDescent="0.3">
      <c r="B154" s="21">
        <v>161</v>
      </c>
      <c r="C154" s="116">
        <v>0.94245000000000001</v>
      </c>
      <c r="D154" s="119">
        <v>1.1110100000000001</v>
      </c>
      <c r="E154" s="119">
        <v>0.80935999999999997</v>
      </c>
      <c r="F154" s="124">
        <v>0.72821000000000002</v>
      </c>
      <c r="G154" s="126">
        <v>67.900000000000006</v>
      </c>
      <c r="H154" s="121">
        <v>65.2</v>
      </c>
      <c r="I154" s="121">
        <v>53.6</v>
      </c>
      <c r="J154" s="129">
        <v>51.5</v>
      </c>
      <c r="K154" s="119">
        <v>7.64</v>
      </c>
      <c r="L154" s="119">
        <v>7.78</v>
      </c>
      <c r="M154" s="119">
        <v>7.6</v>
      </c>
      <c r="N154" s="124">
        <v>7.51</v>
      </c>
    </row>
    <row r="155" spans="2:14" x14ac:dyDescent="0.3">
      <c r="B155" s="21">
        <v>162</v>
      </c>
      <c r="C155" s="116">
        <v>0.93210000000000004</v>
      </c>
      <c r="D155" s="119">
        <v>1.08701</v>
      </c>
      <c r="E155" s="119">
        <v>0.81137000000000004</v>
      </c>
      <c r="F155" s="124">
        <v>0.77181999999999995</v>
      </c>
      <c r="G155" s="126">
        <v>70.400000000000006</v>
      </c>
      <c r="H155" s="121">
        <v>67.599999999999994</v>
      </c>
      <c r="I155" s="121">
        <v>53.1</v>
      </c>
      <c r="J155" s="129">
        <v>51.8</v>
      </c>
      <c r="K155" s="119">
        <v>7.63</v>
      </c>
      <c r="L155" s="119">
        <v>7.86</v>
      </c>
      <c r="M155" s="119">
        <v>7.58</v>
      </c>
      <c r="N155" s="124">
        <v>7.51</v>
      </c>
    </row>
    <row r="156" spans="2:14" x14ac:dyDescent="0.3">
      <c r="B156" s="21">
        <v>163</v>
      </c>
      <c r="C156" s="116">
        <v>0.95213000000000003</v>
      </c>
      <c r="D156" s="119">
        <v>1.08721</v>
      </c>
      <c r="E156" s="119">
        <v>0.79879</v>
      </c>
      <c r="F156" s="124">
        <v>0.80420000000000003</v>
      </c>
      <c r="G156" s="126">
        <v>69.599999999999994</v>
      </c>
      <c r="H156" s="121">
        <v>66.7</v>
      </c>
      <c r="I156" s="121">
        <v>52.9</v>
      </c>
      <c r="J156" s="129">
        <v>52.7</v>
      </c>
      <c r="K156" s="119">
        <v>7.6</v>
      </c>
      <c r="L156" s="119">
        <v>7.81</v>
      </c>
      <c r="M156" s="119">
        <v>7.55</v>
      </c>
      <c r="N156" s="124">
        <v>7.52</v>
      </c>
    </row>
    <row r="157" spans="2:14" x14ac:dyDescent="0.3">
      <c r="B157" s="21">
        <v>164</v>
      </c>
      <c r="C157" s="116">
        <v>0.92334000000000005</v>
      </c>
      <c r="D157" s="119">
        <v>1.1008599999999999</v>
      </c>
      <c r="E157" s="119">
        <v>1.19834</v>
      </c>
      <c r="F157" s="124">
        <v>1.4276599999999999</v>
      </c>
      <c r="G157" s="126">
        <v>70.7</v>
      </c>
      <c r="H157" s="121">
        <v>66.8</v>
      </c>
      <c r="I157" s="121">
        <v>58.8</v>
      </c>
      <c r="J157" s="129">
        <v>60.7</v>
      </c>
      <c r="K157" s="119">
        <v>7.56</v>
      </c>
      <c r="L157" s="119">
        <v>7.79</v>
      </c>
      <c r="M157" s="119">
        <v>7.68</v>
      </c>
      <c r="N157" s="124">
        <v>7.75</v>
      </c>
    </row>
    <row r="158" spans="2:14" x14ac:dyDescent="0.3">
      <c r="B158" s="21">
        <v>165</v>
      </c>
      <c r="C158" s="116">
        <v>0.98839999999999995</v>
      </c>
      <c r="D158" s="119">
        <v>1.10808</v>
      </c>
      <c r="E158" s="119">
        <v>0.64490999999999998</v>
      </c>
      <c r="F158" s="124">
        <v>0.73358999999999996</v>
      </c>
      <c r="G158" s="126">
        <v>70.599999999999994</v>
      </c>
      <c r="H158" s="121">
        <v>68.400000000000006</v>
      </c>
      <c r="I158" s="121">
        <v>55.5</v>
      </c>
      <c r="J158" s="129">
        <v>58.5</v>
      </c>
      <c r="K158" s="119">
        <v>7.53</v>
      </c>
      <c r="L158" s="119">
        <v>7.76</v>
      </c>
      <c r="M158" s="119">
        <v>7.65</v>
      </c>
      <c r="N158" s="124">
        <v>7.69</v>
      </c>
    </row>
    <row r="159" spans="2:14" x14ac:dyDescent="0.3">
      <c r="B159" s="21">
        <v>167</v>
      </c>
      <c r="C159" s="116">
        <v>1.56107</v>
      </c>
      <c r="D159" s="119">
        <v>1.75498</v>
      </c>
      <c r="E159" s="119">
        <v>0.72765000000000002</v>
      </c>
      <c r="F159" s="124">
        <v>0.78305000000000002</v>
      </c>
      <c r="G159" s="126">
        <v>76.900000000000006</v>
      </c>
      <c r="H159" s="121">
        <v>80.8</v>
      </c>
      <c r="I159" s="121">
        <v>52.5</v>
      </c>
      <c r="J159" s="129">
        <v>55.3</v>
      </c>
      <c r="K159" s="119">
        <v>7.68</v>
      </c>
      <c r="L159" s="119">
        <v>7.87</v>
      </c>
      <c r="M159" s="119">
        <v>7.6</v>
      </c>
      <c r="N159" s="124">
        <v>7.65</v>
      </c>
    </row>
    <row r="160" spans="2:14" x14ac:dyDescent="0.3">
      <c r="B160" s="21">
        <v>168</v>
      </c>
      <c r="C160" s="116">
        <v>1.04098</v>
      </c>
      <c r="D160" s="119">
        <v>1.0597700000000001</v>
      </c>
      <c r="E160" s="119">
        <v>0.77832000000000001</v>
      </c>
      <c r="F160" s="124">
        <v>0.82513000000000003</v>
      </c>
      <c r="G160" s="126">
        <v>71.3</v>
      </c>
      <c r="H160" s="121">
        <v>71.8</v>
      </c>
      <c r="I160" s="121">
        <v>53.9</v>
      </c>
      <c r="J160" s="129">
        <v>54.5</v>
      </c>
      <c r="K160" s="119">
        <v>7.81</v>
      </c>
      <c r="L160" s="119">
        <v>7.96</v>
      </c>
      <c r="M160" s="119">
        <v>7.61</v>
      </c>
      <c r="N160" s="124">
        <v>7.66</v>
      </c>
    </row>
    <row r="161" spans="2:14" x14ac:dyDescent="0.3">
      <c r="B161" s="21">
        <v>169</v>
      </c>
      <c r="C161" s="116">
        <v>1.0701799999999999</v>
      </c>
      <c r="D161" s="119">
        <v>1.0643400000000001</v>
      </c>
      <c r="E161" s="119">
        <v>0.81483000000000005</v>
      </c>
      <c r="F161" s="124">
        <v>0.83736999999999995</v>
      </c>
      <c r="G161" s="126">
        <v>73.099999999999994</v>
      </c>
      <c r="H161" s="121">
        <v>72.900000000000006</v>
      </c>
      <c r="I161" s="121">
        <v>51.9</v>
      </c>
      <c r="J161" s="129">
        <v>53.2</v>
      </c>
      <c r="K161" s="119">
        <v>7.76</v>
      </c>
      <c r="L161" s="119">
        <v>7.88</v>
      </c>
      <c r="M161" s="119">
        <v>7.56</v>
      </c>
      <c r="N161" s="124">
        <v>7.59</v>
      </c>
    </row>
    <row r="162" spans="2:14" x14ac:dyDescent="0.3">
      <c r="B162" s="21">
        <v>170</v>
      </c>
      <c r="C162" s="116">
        <v>1.0584</v>
      </c>
      <c r="D162" s="119">
        <v>1.06243</v>
      </c>
      <c r="E162" s="119">
        <v>0.76066</v>
      </c>
      <c r="F162" s="124">
        <v>0.77127999999999997</v>
      </c>
      <c r="G162" s="126">
        <v>73.5</v>
      </c>
      <c r="H162" s="121">
        <v>74.400000000000006</v>
      </c>
      <c r="I162" s="121">
        <v>52.1</v>
      </c>
      <c r="J162" s="129">
        <v>52.9</v>
      </c>
      <c r="K162" s="119">
        <v>7.8</v>
      </c>
      <c r="L162" s="119">
        <v>7.9</v>
      </c>
      <c r="M162" s="119">
        <v>7.52</v>
      </c>
      <c r="N162" s="124">
        <v>7.55</v>
      </c>
    </row>
    <row r="163" spans="2:14" x14ac:dyDescent="0.3">
      <c r="B163" s="21">
        <v>171</v>
      </c>
      <c r="C163" s="116">
        <v>1.0582499999999999</v>
      </c>
      <c r="D163" s="119">
        <v>1.1110599999999999</v>
      </c>
      <c r="E163" s="119">
        <v>0.80601</v>
      </c>
      <c r="F163" s="124">
        <v>0.84726000000000001</v>
      </c>
      <c r="G163" s="126">
        <v>73.900000000000006</v>
      </c>
      <c r="H163" s="121">
        <v>76.099999999999994</v>
      </c>
      <c r="I163" s="121">
        <v>51.8</v>
      </c>
      <c r="J163" s="129">
        <v>52.3</v>
      </c>
      <c r="K163" s="119">
        <v>7.77</v>
      </c>
      <c r="L163" s="119">
        <v>7.86</v>
      </c>
      <c r="M163" s="119">
        <v>7.6</v>
      </c>
      <c r="N163" s="124">
        <v>7.6</v>
      </c>
    </row>
    <row r="164" spans="2:14" x14ac:dyDescent="0.3">
      <c r="B164" s="21">
        <v>172</v>
      </c>
      <c r="C164" s="116">
        <v>0.98836999999999997</v>
      </c>
      <c r="D164" s="119">
        <v>1.1272800000000001</v>
      </c>
      <c r="E164" s="119">
        <v>0.80711999999999995</v>
      </c>
      <c r="F164" s="124">
        <v>0.79630000000000001</v>
      </c>
      <c r="G164" s="126">
        <v>69.8</v>
      </c>
      <c r="H164" s="121">
        <v>73.2</v>
      </c>
      <c r="I164" s="121">
        <v>53.1</v>
      </c>
      <c r="J164" s="129">
        <v>53.3</v>
      </c>
      <c r="K164" s="119">
        <v>7.65</v>
      </c>
      <c r="L164" s="119">
        <v>7.81</v>
      </c>
      <c r="M164" s="119">
        <v>7.57</v>
      </c>
      <c r="N164" s="124">
        <v>7.58</v>
      </c>
    </row>
    <row r="165" spans="2:14" x14ac:dyDescent="0.3">
      <c r="B165" s="21">
        <v>173</v>
      </c>
      <c r="C165" s="116">
        <v>1.03081</v>
      </c>
      <c r="D165" s="119">
        <v>1.2362899999999999</v>
      </c>
      <c r="E165" s="119">
        <v>0.77246000000000004</v>
      </c>
      <c r="F165" s="124">
        <v>0.78685000000000005</v>
      </c>
      <c r="G165" s="126">
        <v>72.900000000000006</v>
      </c>
      <c r="H165" s="121">
        <v>75.2</v>
      </c>
      <c r="I165" s="121">
        <v>53.2</v>
      </c>
      <c r="J165" s="129">
        <v>53.6</v>
      </c>
      <c r="K165" s="119">
        <v>7.7</v>
      </c>
      <c r="L165" s="119">
        <v>7.84</v>
      </c>
      <c r="M165" s="119">
        <v>7.55</v>
      </c>
      <c r="N165" s="124">
        <v>7.55</v>
      </c>
    </row>
    <row r="166" spans="2:14" x14ac:dyDescent="0.3">
      <c r="B166" s="21">
        <v>174</v>
      </c>
      <c r="C166" s="116">
        <v>0.97953999999999997</v>
      </c>
      <c r="D166" s="119">
        <v>1.2143200000000001</v>
      </c>
      <c r="E166" s="119">
        <v>0.77175000000000005</v>
      </c>
      <c r="F166" s="124">
        <v>0.79154999999999998</v>
      </c>
      <c r="G166" s="126">
        <v>73.099999999999994</v>
      </c>
      <c r="H166" s="121">
        <v>75.8</v>
      </c>
      <c r="I166" s="121">
        <v>52.5</v>
      </c>
      <c r="J166" s="129">
        <v>52.7</v>
      </c>
      <c r="K166" s="119">
        <v>7.67</v>
      </c>
      <c r="L166" s="119">
        <v>7.85</v>
      </c>
      <c r="M166" s="119">
        <v>7.58</v>
      </c>
      <c r="N166" s="124">
        <v>7.62</v>
      </c>
    </row>
    <row r="167" spans="2:14" x14ac:dyDescent="0.3">
      <c r="B167" s="21">
        <v>175</v>
      </c>
      <c r="C167" s="116">
        <v>1.0615699999999999</v>
      </c>
      <c r="D167" s="119">
        <v>1.23262</v>
      </c>
      <c r="E167" s="119">
        <v>0.80220000000000002</v>
      </c>
      <c r="F167" s="124">
        <v>0.81369000000000002</v>
      </c>
      <c r="G167" s="126">
        <v>68.400000000000006</v>
      </c>
      <c r="H167" s="121">
        <v>75.900000000000006</v>
      </c>
      <c r="I167" s="121">
        <v>52.5</v>
      </c>
      <c r="J167" s="129">
        <v>52.7</v>
      </c>
      <c r="K167" s="119">
        <v>7.7</v>
      </c>
      <c r="L167" s="119">
        <v>7.93</v>
      </c>
      <c r="M167" s="119">
        <v>7.57</v>
      </c>
      <c r="N167" s="124">
        <v>7.59</v>
      </c>
    </row>
    <row r="168" spans="2:14" x14ac:dyDescent="0.3">
      <c r="B168" s="21">
        <v>176</v>
      </c>
      <c r="C168" s="116">
        <v>1.0267299999999999</v>
      </c>
      <c r="D168" s="119">
        <v>1.26237</v>
      </c>
      <c r="E168" s="119">
        <v>0.82401999999999997</v>
      </c>
      <c r="F168" s="124">
        <v>0.83830000000000005</v>
      </c>
      <c r="G168" s="126">
        <v>71.400000000000006</v>
      </c>
      <c r="H168" s="121">
        <v>76.599999999999994</v>
      </c>
      <c r="I168" s="121">
        <v>53.3</v>
      </c>
      <c r="J168" s="129">
        <v>53.6</v>
      </c>
      <c r="K168" s="119">
        <v>7.83</v>
      </c>
      <c r="L168" s="119">
        <v>8.0399999999999991</v>
      </c>
      <c r="M168" s="119">
        <v>7.67</v>
      </c>
      <c r="N168" s="124">
        <v>7.62</v>
      </c>
    </row>
    <row r="169" spans="2:14" x14ac:dyDescent="0.3">
      <c r="B169" s="21">
        <v>177</v>
      </c>
      <c r="C169" s="116">
        <v>1.0223199999999999</v>
      </c>
      <c r="D169" s="119">
        <v>1.2324200000000001</v>
      </c>
      <c r="E169" s="119">
        <v>0.80186000000000002</v>
      </c>
      <c r="F169" s="124">
        <v>0.83621999999999996</v>
      </c>
      <c r="G169" s="126">
        <v>72.3</v>
      </c>
      <c r="H169" s="121">
        <v>78.900000000000006</v>
      </c>
      <c r="I169" s="121">
        <v>53.6</v>
      </c>
      <c r="J169" s="129">
        <v>54.3</v>
      </c>
      <c r="K169" s="119">
        <v>7.77</v>
      </c>
      <c r="L169" s="119">
        <v>8.0299999999999994</v>
      </c>
      <c r="M169" s="119">
        <v>7.61</v>
      </c>
      <c r="N169" s="124">
        <v>7.62</v>
      </c>
    </row>
    <row r="170" spans="2:14" x14ac:dyDescent="0.3">
      <c r="B170" s="21">
        <v>178</v>
      </c>
      <c r="C170" s="116">
        <v>0.78183000000000002</v>
      </c>
      <c r="D170" s="119">
        <v>1.24379</v>
      </c>
      <c r="E170" s="119">
        <v>0.81106</v>
      </c>
      <c r="F170" s="124">
        <v>0.84184999999999999</v>
      </c>
      <c r="G170" s="126">
        <v>25.5</v>
      </c>
      <c r="H170" s="121">
        <v>81.400000000000006</v>
      </c>
      <c r="I170" s="121">
        <v>53.5</v>
      </c>
      <c r="J170" s="129">
        <v>55.9</v>
      </c>
      <c r="K170" s="119">
        <v>7.36</v>
      </c>
      <c r="L170" s="119">
        <v>8.0299999999999994</v>
      </c>
      <c r="M170" s="119">
        <v>7.59</v>
      </c>
      <c r="N170" s="124">
        <v>7.64</v>
      </c>
    </row>
    <row r="171" spans="2:14" x14ac:dyDescent="0.3">
      <c r="B171" s="21">
        <v>179</v>
      </c>
      <c r="C171" s="116">
        <v>1.07514</v>
      </c>
      <c r="D171" s="119">
        <v>1.24847</v>
      </c>
      <c r="E171" s="119">
        <v>0.79352</v>
      </c>
      <c r="F171" s="124">
        <v>0.81859000000000004</v>
      </c>
      <c r="G171" s="126">
        <v>59.4</v>
      </c>
      <c r="H171" s="121">
        <v>82.9</v>
      </c>
      <c r="I171" s="121">
        <v>53.4</v>
      </c>
      <c r="J171" s="129">
        <v>54.5</v>
      </c>
      <c r="K171" s="119">
        <v>7.58</v>
      </c>
      <c r="L171" s="119">
        <v>8.06</v>
      </c>
      <c r="M171" s="119">
        <v>7.61</v>
      </c>
      <c r="N171" s="124">
        <v>7.62</v>
      </c>
    </row>
    <row r="172" spans="2:14" x14ac:dyDescent="0.3">
      <c r="B172" s="21">
        <v>180</v>
      </c>
      <c r="C172" s="116">
        <v>1.03684</v>
      </c>
      <c r="D172" s="119">
        <v>1.24898</v>
      </c>
      <c r="E172" s="119">
        <v>0.77254</v>
      </c>
      <c r="F172" s="124">
        <v>0.83421999999999996</v>
      </c>
      <c r="G172" s="126">
        <v>64.400000000000006</v>
      </c>
      <c r="H172" s="121">
        <v>83.6</v>
      </c>
      <c r="I172" s="121">
        <v>53.5</v>
      </c>
      <c r="J172" s="129">
        <v>54.1</v>
      </c>
      <c r="K172" s="119">
        <v>7.68</v>
      </c>
      <c r="L172" s="119">
        <v>8.06</v>
      </c>
      <c r="M172" s="119">
        <v>7.6</v>
      </c>
      <c r="N172" s="124">
        <v>7.65</v>
      </c>
    </row>
    <row r="173" spans="2:14" x14ac:dyDescent="0.3">
      <c r="B173" s="21">
        <v>181</v>
      </c>
      <c r="C173" s="116">
        <v>1.0391900000000001</v>
      </c>
      <c r="D173" s="119">
        <v>1.33531</v>
      </c>
      <c r="E173" s="119">
        <v>0.86119999999999997</v>
      </c>
      <c r="F173" s="124">
        <v>0.88060000000000005</v>
      </c>
      <c r="G173" s="126">
        <v>66.7</v>
      </c>
      <c r="H173" s="121">
        <v>84.3</v>
      </c>
      <c r="I173" s="121">
        <v>54.3</v>
      </c>
      <c r="J173" s="129">
        <v>54.9</v>
      </c>
      <c r="K173" s="119">
        <v>7.73</v>
      </c>
      <c r="L173" s="119">
        <v>8.11</v>
      </c>
      <c r="M173" s="119">
        <v>7.64</v>
      </c>
      <c r="N173" s="124">
        <v>7.66</v>
      </c>
    </row>
    <row r="174" spans="2:14" x14ac:dyDescent="0.3">
      <c r="B174" s="21">
        <v>182</v>
      </c>
      <c r="C174" s="116">
        <v>0.99245000000000005</v>
      </c>
      <c r="D174" s="119">
        <v>1.2946599999999999</v>
      </c>
      <c r="E174" s="119">
        <v>0.83494000000000002</v>
      </c>
      <c r="F174" s="124">
        <v>0.82472999999999996</v>
      </c>
      <c r="G174" s="126">
        <v>65.900000000000006</v>
      </c>
      <c r="H174" s="121">
        <v>85.4</v>
      </c>
      <c r="I174" s="121">
        <v>54.5</v>
      </c>
      <c r="J174" s="129">
        <v>55.5</v>
      </c>
      <c r="K174" s="119">
        <v>7.69</v>
      </c>
      <c r="L174" s="119">
        <v>8.1</v>
      </c>
      <c r="M174" s="119">
        <v>7.62</v>
      </c>
      <c r="N174" s="124">
        <v>7.66</v>
      </c>
    </row>
    <row r="175" spans="2:14" x14ac:dyDescent="0.3">
      <c r="B175" s="21">
        <v>183</v>
      </c>
      <c r="C175" s="116">
        <v>1.0588299999999999</v>
      </c>
      <c r="D175" s="119">
        <v>1.4467000000000001</v>
      </c>
      <c r="E175" s="119">
        <v>0.91683000000000003</v>
      </c>
      <c r="F175" s="124">
        <v>0.86146</v>
      </c>
      <c r="G175" s="126">
        <v>68.400000000000006</v>
      </c>
      <c r="H175" s="121">
        <v>84.9</v>
      </c>
      <c r="I175" s="121">
        <v>54.9</v>
      </c>
      <c r="J175" s="129">
        <v>54.8</v>
      </c>
      <c r="K175" s="119">
        <v>7.62</v>
      </c>
      <c r="L175" s="119">
        <v>8.16</v>
      </c>
      <c r="M175" s="119">
        <v>7.65</v>
      </c>
      <c r="N175" s="124">
        <v>7.64</v>
      </c>
    </row>
    <row r="176" spans="2:14" x14ac:dyDescent="0.3">
      <c r="B176" s="21">
        <v>184</v>
      </c>
      <c r="C176" s="116">
        <v>1.00465</v>
      </c>
      <c r="D176" s="119">
        <v>1.3606</v>
      </c>
      <c r="E176" s="119">
        <v>0.86595999999999995</v>
      </c>
      <c r="F176" s="124">
        <v>0.78351999999999999</v>
      </c>
      <c r="G176" s="126">
        <v>64.900000000000006</v>
      </c>
      <c r="H176" s="121">
        <v>84.3</v>
      </c>
      <c r="I176" s="121">
        <v>54.6</v>
      </c>
      <c r="J176" s="129">
        <v>55.1</v>
      </c>
      <c r="K176" s="119">
        <v>7.61</v>
      </c>
      <c r="L176" s="119">
        <v>8.1199999999999992</v>
      </c>
      <c r="M176" s="119">
        <v>7.66</v>
      </c>
      <c r="N176" s="124">
        <v>7.65</v>
      </c>
    </row>
    <row r="177" spans="2:14" x14ac:dyDescent="0.3">
      <c r="B177" s="21">
        <v>185</v>
      </c>
      <c r="C177" s="116">
        <v>1.0307599999999999</v>
      </c>
      <c r="D177" s="119">
        <v>1.4229700000000001</v>
      </c>
      <c r="E177" s="119">
        <v>0.91459000000000001</v>
      </c>
      <c r="F177" s="124">
        <v>0.85338999999999998</v>
      </c>
      <c r="G177" s="126">
        <v>70.599999999999994</v>
      </c>
      <c r="H177" s="121">
        <v>84.1</v>
      </c>
      <c r="I177" s="121">
        <v>55.7</v>
      </c>
      <c r="J177" s="129">
        <v>55.2</v>
      </c>
      <c r="K177" s="119">
        <v>7.63</v>
      </c>
      <c r="L177" s="119">
        <v>8.14</v>
      </c>
      <c r="M177" s="119">
        <v>7.65</v>
      </c>
      <c r="N177" s="124">
        <v>7.64</v>
      </c>
    </row>
    <row r="178" spans="2:14" x14ac:dyDescent="0.3">
      <c r="B178" s="21">
        <v>186</v>
      </c>
      <c r="C178" s="116">
        <v>1.00705</v>
      </c>
      <c r="D178" s="119">
        <v>1.4229000000000001</v>
      </c>
      <c r="E178" s="119">
        <v>0.85777999999999999</v>
      </c>
      <c r="F178" s="124">
        <v>0.79384999999999994</v>
      </c>
      <c r="G178" s="126">
        <v>68.599999999999994</v>
      </c>
      <c r="H178" s="121">
        <v>76.5</v>
      </c>
      <c r="I178" s="121">
        <v>55.7</v>
      </c>
      <c r="J178" s="129">
        <v>54.9</v>
      </c>
      <c r="K178" s="119">
        <v>7.56</v>
      </c>
      <c r="L178" s="119">
        <v>8.1199999999999992</v>
      </c>
      <c r="M178" s="119">
        <v>7.65</v>
      </c>
      <c r="N178" s="124">
        <v>7.68</v>
      </c>
    </row>
    <row r="179" spans="2:14" x14ac:dyDescent="0.3">
      <c r="B179" s="21">
        <v>187</v>
      </c>
      <c r="C179" s="116">
        <v>1.08334</v>
      </c>
      <c r="D179" s="119">
        <v>0.94601000000000002</v>
      </c>
      <c r="E179" s="119">
        <v>0.83209999999999995</v>
      </c>
      <c r="F179" s="124">
        <v>0.80008000000000001</v>
      </c>
      <c r="G179" s="126">
        <v>74.099999999999994</v>
      </c>
      <c r="H179" s="121">
        <v>12.6</v>
      </c>
      <c r="I179" s="121">
        <v>54.6</v>
      </c>
      <c r="J179" s="129">
        <v>54.8</v>
      </c>
      <c r="K179" s="119">
        <v>7.61</v>
      </c>
      <c r="L179" s="119">
        <v>8.23</v>
      </c>
      <c r="M179" s="119">
        <v>7.65</v>
      </c>
      <c r="N179" s="124">
        <v>7.65</v>
      </c>
    </row>
    <row r="180" spans="2:14" x14ac:dyDescent="0.3">
      <c r="B180" s="21">
        <v>188</v>
      </c>
      <c r="C180" s="116">
        <v>1.0263199999999999</v>
      </c>
      <c r="D180" s="119">
        <v>0.71955000000000002</v>
      </c>
      <c r="E180" s="119">
        <v>1.03572</v>
      </c>
      <c r="F180" s="124">
        <v>1.06132</v>
      </c>
      <c r="G180" s="126">
        <v>73.099999999999994</v>
      </c>
      <c r="H180" s="121">
        <v>67.5</v>
      </c>
      <c r="I180" s="121">
        <v>54.8</v>
      </c>
      <c r="J180" s="129">
        <v>55.8</v>
      </c>
      <c r="K180" s="119">
        <v>7.56</v>
      </c>
      <c r="L180" s="119">
        <v>7.77</v>
      </c>
      <c r="M180" s="119">
        <v>7.68</v>
      </c>
      <c r="N180" s="124">
        <v>7.75</v>
      </c>
    </row>
    <row r="181" spans="2:14" x14ac:dyDescent="0.3">
      <c r="B181" s="21">
        <v>189</v>
      </c>
      <c r="C181" s="116">
        <v>1.0144299999999999</v>
      </c>
      <c r="D181" s="119">
        <v>1.2266999999999999</v>
      </c>
      <c r="E181" s="119">
        <v>0.79410999999999998</v>
      </c>
      <c r="F181" s="124">
        <v>0.69611000000000001</v>
      </c>
      <c r="G181" s="126">
        <v>74.7</v>
      </c>
      <c r="H181" s="121">
        <v>72.5</v>
      </c>
      <c r="I181" s="121">
        <v>55.3</v>
      </c>
      <c r="J181" s="129">
        <v>55.6</v>
      </c>
      <c r="K181" s="119">
        <v>7.47</v>
      </c>
      <c r="L181" s="119">
        <v>7.79</v>
      </c>
      <c r="M181" s="119">
        <v>7.67</v>
      </c>
      <c r="N181" s="124">
        <v>7.69</v>
      </c>
    </row>
    <row r="182" spans="2:14" x14ac:dyDescent="0.3">
      <c r="B182" s="21">
        <v>191</v>
      </c>
      <c r="C182" s="116">
        <v>1.4502299999999999</v>
      </c>
      <c r="D182" s="119">
        <v>2.3945400000000001</v>
      </c>
      <c r="E182" s="119">
        <v>0.78876999999999997</v>
      </c>
      <c r="F182" s="124">
        <v>0.74361999999999995</v>
      </c>
      <c r="G182" s="126">
        <v>81.2</v>
      </c>
      <c r="H182" s="121">
        <v>79.5</v>
      </c>
      <c r="I182" s="121">
        <v>54.7</v>
      </c>
      <c r="J182" s="129">
        <v>54.2</v>
      </c>
      <c r="K182" s="119">
        <v>7.56</v>
      </c>
      <c r="L182" s="119">
        <v>8.0399999999999991</v>
      </c>
      <c r="M182" s="119">
        <v>7.65</v>
      </c>
      <c r="N182" s="124">
        <v>7.66</v>
      </c>
    </row>
    <row r="183" spans="2:14" x14ac:dyDescent="0.3">
      <c r="B183" s="21">
        <v>192</v>
      </c>
      <c r="C183" s="116">
        <v>1.1885399999999999</v>
      </c>
      <c r="D183" s="119">
        <v>1.2751399999999999</v>
      </c>
      <c r="E183" s="119">
        <v>0.73468</v>
      </c>
      <c r="F183" s="124">
        <v>0.83187</v>
      </c>
      <c r="G183" s="126">
        <v>75.8</v>
      </c>
      <c r="H183" s="121">
        <v>80.400000000000006</v>
      </c>
      <c r="I183" s="121">
        <v>54.1</v>
      </c>
      <c r="J183" s="129">
        <v>53.6</v>
      </c>
      <c r="K183" s="119">
        <v>7.62</v>
      </c>
      <c r="L183" s="119">
        <v>8.15</v>
      </c>
      <c r="M183" s="119">
        <v>7.64</v>
      </c>
      <c r="N183" s="124">
        <v>7.66</v>
      </c>
    </row>
    <row r="184" spans="2:14" x14ac:dyDescent="0.3">
      <c r="B184" s="21">
        <v>193</v>
      </c>
      <c r="C184" s="116">
        <v>1.06324</v>
      </c>
      <c r="D184" s="119">
        <v>1.1850099999999999</v>
      </c>
      <c r="E184" s="119">
        <v>0.86395</v>
      </c>
      <c r="F184" s="124">
        <v>0.78605000000000003</v>
      </c>
      <c r="G184" s="126">
        <v>75.3</v>
      </c>
      <c r="H184" s="121">
        <v>83.1</v>
      </c>
      <c r="I184" s="121">
        <v>54.2</v>
      </c>
      <c r="J184" s="129">
        <v>53.4</v>
      </c>
      <c r="K184" s="119">
        <v>7.57</v>
      </c>
      <c r="L184" s="119">
        <v>8.14</v>
      </c>
      <c r="M184" s="119">
        <v>7.68</v>
      </c>
      <c r="N184" s="124">
        <v>7.66</v>
      </c>
    </row>
    <row r="185" spans="2:14" x14ac:dyDescent="0.3">
      <c r="B185" s="21">
        <v>194</v>
      </c>
      <c r="C185" s="116">
        <v>1.09568</v>
      </c>
      <c r="D185" s="119">
        <v>1.2796700000000001</v>
      </c>
      <c r="E185" s="119">
        <v>0.87131999999999998</v>
      </c>
      <c r="F185" s="124">
        <v>0.81381999999999999</v>
      </c>
      <c r="G185" s="126">
        <v>78.599999999999994</v>
      </c>
      <c r="H185" s="121">
        <v>84.3</v>
      </c>
      <c r="I185" s="121">
        <v>54.8</v>
      </c>
      <c r="J185" s="129">
        <v>53.4</v>
      </c>
      <c r="K185" s="119">
        <v>7.55</v>
      </c>
      <c r="L185" s="119">
        <v>8.1300000000000008</v>
      </c>
      <c r="M185" s="119">
        <v>7.68</v>
      </c>
      <c r="N185" s="124">
        <v>7.66</v>
      </c>
    </row>
    <row r="186" spans="2:14" x14ac:dyDescent="0.3">
      <c r="B186" s="21">
        <v>195</v>
      </c>
      <c r="C186" s="116">
        <v>1.1427099999999999</v>
      </c>
      <c r="D186" s="119">
        <v>1.2564500000000001</v>
      </c>
      <c r="E186" s="119">
        <v>0.85331999999999997</v>
      </c>
      <c r="F186" s="124">
        <v>0.79481000000000002</v>
      </c>
      <c r="G186" s="126">
        <v>70.8</v>
      </c>
      <c r="H186" s="121">
        <v>84.1</v>
      </c>
      <c r="I186" s="121">
        <v>54.7</v>
      </c>
      <c r="J186" s="129">
        <v>53.2</v>
      </c>
      <c r="K186" s="119">
        <v>7.83</v>
      </c>
      <c r="L186" s="119">
        <v>8.15</v>
      </c>
      <c r="M186" s="119">
        <v>7.67</v>
      </c>
      <c r="N186" s="124">
        <v>7.65</v>
      </c>
    </row>
    <row r="187" spans="2:14" x14ac:dyDescent="0.3">
      <c r="B187" s="21">
        <v>196</v>
      </c>
      <c r="C187" s="116">
        <v>1.1984999999999999</v>
      </c>
      <c r="D187" s="119">
        <v>1.29941</v>
      </c>
      <c r="E187" s="119">
        <v>0.87417999999999996</v>
      </c>
      <c r="F187" s="124">
        <v>0.80420000000000003</v>
      </c>
      <c r="G187" s="126">
        <v>79.900000000000006</v>
      </c>
      <c r="H187" s="121">
        <v>85.6</v>
      </c>
      <c r="I187" s="121">
        <v>54.5</v>
      </c>
      <c r="J187" s="129">
        <v>52.7</v>
      </c>
      <c r="K187" s="119">
        <v>7.86</v>
      </c>
      <c r="L187" s="119">
        <v>8.23</v>
      </c>
      <c r="M187" s="119">
        <v>7.6</v>
      </c>
      <c r="N187" s="124">
        <v>7.61</v>
      </c>
    </row>
    <row r="188" spans="2:14" x14ac:dyDescent="0.3">
      <c r="B188" s="21">
        <v>197</v>
      </c>
      <c r="C188" s="116">
        <v>1.2162200000000001</v>
      </c>
      <c r="D188" s="119">
        <v>1.25878</v>
      </c>
      <c r="E188" s="119">
        <v>0.83733999999999997</v>
      </c>
      <c r="F188" s="124">
        <v>0.76398999999999995</v>
      </c>
      <c r="G188" s="126">
        <v>79.7</v>
      </c>
      <c r="H188" s="121">
        <v>86.1</v>
      </c>
      <c r="I188" s="121">
        <v>54.8</v>
      </c>
      <c r="J188" s="129">
        <v>52.4</v>
      </c>
      <c r="K188" s="119">
        <v>7.87</v>
      </c>
      <c r="L188" s="119">
        <v>8.2100000000000009</v>
      </c>
      <c r="M188" s="119">
        <v>7.63</v>
      </c>
      <c r="N188" s="124">
        <v>7.59</v>
      </c>
    </row>
    <row r="189" spans="2:14" x14ac:dyDescent="0.3">
      <c r="B189" s="21">
        <v>198</v>
      </c>
      <c r="C189" s="116">
        <v>1.24813</v>
      </c>
      <c r="D189" s="119">
        <v>1.3173299999999999</v>
      </c>
      <c r="E189" s="119">
        <v>0.85067000000000004</v>
      </c>
      <c r="F189" s="124">
        <v>0.75336000000000003</v>
      </c>
      <c r="G189" s="126">
        <v>79.599999999999994</v>
      </c>
      <c r="H189" s="121">
        <v>86.1</v>
      </c>
      <c r="I189" s="121">
        <v>54.6</v>
      </c>
      <c r="J189" s="129">
        <v>51.6</v>
      </c>
      <c r="K189" s="119">
        <v>7.88</v>
      </c>
      <c r="L189" s="119">
        <v>8.17</v>
      </c>
      <c r="M189" s="119">
        <v>7.64</v>
      </c>
      <c r="N189" s="124">
        <v>7.58</v>
      </c>
    </row>
    <row r="190" spans="2:14" x14ac:dyDescent="0.3">
      <c r="B190" s="21">
        <v>199</v>
      </c>
      <c r="C190" s="116">
        <v>1.27786</v>
      </c>
      <c r="D190" s="119">
        <v>1.3594599999999999</v>
      </c>
      <c r="E190" s="119">
        <v>0.86158999999999997</v>
      </c>
      <c r="F190" s="124">
        <v>0.82840999999999998</v>
      </c>
      <c r="G190" s="126">
        <v>78.3</v>
      </c>
      <c r="H190" s="121">
        <v>86.7</v>
      </c>
      <c r="I190" s="121">
        <v>54.6</v>
      </c>
      <c r="J190" s="129">
        <v>52.9</v>
      </c>
      <c r="K190" s="119">
        <v>7.93</v>
      </c>
      <c r="L190" s="119">
        <v>8.2100000000000009</v>
      </c>
      <c r="M190" s="119">
        <v>7.63</v>
      </c>
      <c r="N190" s="124">
        <v>7.59</v>
      </c>
    </row>
    <row r="191" spans="2:14" x14ac:dyDescent="0.3">
      <c r="B191" s="21">
        <v>200</v>
      </c>
      <c r="C191" s="116">
        <v>1.29254</v>
      </c>
      <c r="D191" s="119">
        <v>1.3773500000000001</v>
      </c>
      <c r="E191" s="119">
        <v>0.87141999999999997</v>
      </c>
      <c r="F191" s="124">
        <v>0.83245999999999998</v>
      </c>
      <c r="G191" s="126">
        <v>79.2</v>
      </c>
      <c r="H191" s="121">
        <v>86.3</v>
      </c>
      <c r="I191" s="121">
        <v>54.6</v>
      </c>
      <c r="J191" s="129">
        <v>53.5</v>
      </c>
      <c r="K191" s="119">
        <v>7.93</v>
      </c>
      <c r="L191" s="119">
        <v>8.19</v>
      </c>
      <c r="M191" s="119">
        <v>7.64</v>
      </c>
      <c r="N191" s="124">
        <v>7.59</v>
      </c>
    </row>
    <row r="192" spans="2:14" x14ac:dyDescent="0.3">
      <c r="B192" s="21">
        <v>201</v>
      </c>
      <c r="C192" s="116">
        <v>1.32342</v>
      </c>
      <c r="D192" s="119">
        <v>1.35063</v>
      </c>
      <c r="E192" s="119">
        <v>0.87300999999999995</v>
      </c>
      <c r="F192" s="124">
        <v>0.82467000000000001</v>
      </c>
      <c r="G192" s="126">
        <v>82.2</v>
      </c>
      <c r="H192" s="121">
        <v>85.7</v>
      </c>
      <c r="I192" s="121">
        <v>54.7</v>
      </c>
      <c r="J192" s="129">
        <v>53.9</v>
      </c>
      <c r="K192" s="119">
        <v>7.98</v>
      </c>
      <c r="L192" s="119">
        <v>7.94</v>
      </c>
      <c r="M192" s="119">
        <v>7.6</v>
      </c>
      <c r="N192" s="124">
        <v>7.6</v>
      </c>
    </row>
    <row r="193" spans="2:14" x14ac:dyDescent="0.3">
      <c r="B193" s="21">
        <v>202</v>
      </c>
      <c r="C193" s="116">
        <v>1.3384799999999999</v>
      </c>
      <c r="D193" s="119">
        <v>1.4421900000000001</v>
      </c>
      <c r="E193" s="119">
        <v>0.87816000000000005</v>
      </c>
      <c r="F193" s="124">
        <v>0.81164999999999998</v>
      </c>
      <c r="G193" s="126">
        <v>84.5</v>
      </c>
      <c r="H193" s="121">
        <v>80.3</v>
      </c>
      <c r="I193" s="121">
        <v>55.3</v>
      </c>
      <c r="J193" s="129">
        <v>54.4</v>
      </c>
      <c r="K193" s="119">
        <v>7.98</v>
      </c>
      <c r="L193" s="119">
        <v>8.0299999999999994</v>
      </c>
      <c r="M193" s="119">
        <v>7.62</v>
      </c>
      <c r="N193" s="124">
        <v>7.59</v>
      </c>
    </row>
    <row r="194" spans="2:14" x14ac:dyDescent="0.3">
      <c r="B194" s="21">
        <v>203</v>
      </c>
      <c r="C194" s="116">
        <v>1.4394199999999999</v>
      </c>
      <c r="D194" s="119">
        <v>1.4637899999999999</v>
      </c>
      <c r="E194" s="119">
        <v>0.85441</v>
      </c>
      <c r="F194" s="124">
        <v>0.86992999999999998</v>
      </c>
      <c r="G194" s="126">
        <v>86.4</v>
      </c>
      <c r="H194" s="121">
        <v>82.7</v>
      </c>
      <c r="I194" s="121">
        <v>54.7</v>
      </c>
      <c r="J194" s="129">
        <v>54.1</v>
      </c>
      <c r="K194" s="119">
        <v>8.01</v>
      </c>
      <c r="L194" s="119">
        <v>8.0399999999999991</v>
      </c>
      <c r="M194" s="119">
        <v>7.65</v>
      </c>
      <c r="N194" s="124">
        <v>7.64</v>
      </c>
    </row>
    <row r="195" spans="2:14" x14ac:dyDescent="0.3">
      <c r="B195" s="21">
        <v>204</v>
      </c>
      <c r="C195" s="116">
        <v>1.42147</v>
      </c>
      <c r="D195" s="119">
        <v>1.38202</v>
      </c>
      <c r="E195" s="119">
        <v>0.84365999999999997</v>
      </c>
      <c r="F195" s="124">
        <v>0.83711999999999998</v>
      </c>
      <c r="G195" s="126">
        <v>87.1</v>
      </c>
      <c r="H195" s="121">
        <v>85.1</v>
      </c>
      <c r="I195" s="121">
        <v>54.5</v>
      </c>
      <c r="J195" s="129">
        <v>54.5</v>
      </c>
      <c r="K195" s="119">
        <v>8.08</v>
      </c>
      <c r="L195" s="119">
        <v>8.15</v>
      </c>
      <c r="M195" s="119">
        <v>7.62</v>
      </c>
      <c r="N195" s="124">
        <v>7.61</v>
      </c>
    </row>
    <row r="196" spans="2:14" x14ac:dyDescent="0.3">
      <c r="B196" s="21">
        <v>205</v>
      </c>
      <c r="C196" s="116">
        <v>1.58874</v>
      </c>
      <c r="D196" s="119">
        <v>1.40926</v>
      </c>
      <c r="E196" s="119">
        <v>0.84148000000000001</v>
      </c>
      <c r="F196" s="124">
        <v>0.81818000000000002</v>
      </c>
      <c r="G196" s="126">
        <v>85.6</v>
      </c>
      <c r="H196" s="121">
        <v>85.1</v>
      </c>
      <c r="I196" s="121">
        <v>54.5</v>
      </c>
      <c r="J196" s="129">
        <v>54.4</v>
      </c>
      <c r="K196" s="119">
        <v>8.16</v>
      </c>
      <c r="L196" s="119">
        <v>8.18</v>
      </c>
      <c r="M196" s="119">
        <v>7.66</v>
      </c>
      <c r="N196" s="124">
        <v>7.64</v>
      </c>
    </row>
    <row r="197" spans="2:14" x14ac:dyDescent="0.3">
      <c r="B197" s="21">
        <v>206</v>
      </c>
      <c r="C197" s="116">
        <v>1.51553</v>
      </c>
      <c r="D197" s="119">
        <v>1.3306800000000001</v>
      </c>
      <c r="E197" s="119">
        <v>0.83647000000000005</v>
      </c>
      <c r="F197" s="124">
        <v>0.85468</v>
      </c>
      <c r="G197" s="126">
        <v>87.3</v>
      </c>
      <c r="H197" s="121">
        <v>85.3</v>
      </c>
      <c r="I197" s="121">
        <v>54.6</v>
      </c>
      <c r="J197" s="129">
        <v>54.3</v>
      </c>
      <c r="K197" s="119">
        <v>8.2200000000000006</v>
      </c>
      <c r="L197" s="119">
        <v>8.19</v>
      </c>
      <c r="M197" s="119">
        <v>7.63</v>
      </c>
      <c r="N197" s="124">
        <v>7.61</v>
      </c>
    </row>
    <row r="198" spans="2:14" x14ac:dyDescent="0.3">
      <c r="B198" s="21">
        <v>207</v>
      </c>
      <c r="C198" s="116">
        <v>1.4978199999999999</v>
      </c>
      <c r="D198" s="119">
        <v>1.3125500000000001</v>
      </c>
      <c r="E198" s="119">
        <v>0.87636000000000003</v>
      </c>
      <c r="F198" s="124">
        <v>0.86931000000000003</v>
      </c>
      <c r="G198" s="126">
        <v>87.9</v>
      </c>
      <c r="H198" s="121">
        <v>85.9</v>
      </c>
      <c r="I198" s="121">
        <v>54.5</v>
      </c>
      <c r="J198" s="129">
        <v>54.4</v>
      </c>
      <c r="K198" s="119">
        <v>8.3000000000000007</v>
      </c>
      <c r="L198" s="119">
        <v>8.24</v>
      </c>
      <c r="M198" s="119">
        <v>7.66</v>
      </c>
      <c r="N198" s="124">
        <v>7.6</v>
      </c>
    </row>
    <row r="199" spans="2:14" x14ac:dyDescent="0.3">
      <c r="B199" s="21">
        <v>208</v>
      </c>
      <c r="C199" s="116">
        <v>1.4666999999999999</v>
      </c>
      <c r="D199" s="119">
        <v>1.3204400000000001</v>
      </c>
      <c r="E199" s="119">
        <v>0.82210000000000005</v>
      </c>
      <c r="F199" s="124">
        <v>0.81691000000000003</v>
      </c>
      <c r="G199" s="126">
        <v>87.2</v>
      </c>
      <c r="H199" s="121">
        <v>85.3</v>
      </c>
      <c r="I199" s="121">
        <v>54.3</v>
      </c>
      <c r="J199" s="129">
        <v>54.1</v>
      </c>
      <c r="K199" s="119">
        <v>8.2799999999999994</v>
      </c>
      <c r="L199" s="119">
        <v>8.2200000000000006</v>
      </c>
      <c r="M199" s="119">
        <v>7.63</v>
      </c>
      <c r="N199" s="124">
        <v>7.62</v>
      </c>
    </row>
    <row r="200" spans="2:14" x14ac:dyDescent="0.3">
      <c r="B200" s="21">
        <v>209</v>
      </c>
      <c r="C200" s="116">
        <v>1.44394</v>
      </c>
      <c r="D200" s="119">
        <v>1.30237</v>
      </c>
      <c r="E200" s="119">
        <v>0.83897999999999995</v>
      </c>
      <c r="F200" s="124">
        <v>0.84748000000000001</v>
      </c>
      <c r="G200" s="126">
        <v>87.3</v>
      </c>
      <c r="H200" s="121">
        <v>84.9</v>
      </c>
      <c r="I200" s="121">
        <v>53.1</v>
      </c>
      <c r="J200" s="129">
        <v>53.1</v>
      </c>
      <c r="K200" s="119">
        <v>8.2899999999999991</v>
      </c>
      <c r="L200" s="119">
        <v>8.24</v>
      </c>
      <c r="M200" s="119">
        <v>7.64</v>
      </c>
      <c r="N200" s="124">
        <v>7.61</v>
      </c>
    </row>
    <row r="201" spans="2:14" x14ac:dyDescent="0.3">
      <c r="B201" s="21">
        <v>210</v>
      </c>
      <c r="C201" s="116">
        <v>1.3448199999999999</v>
      </c>
      <c r="D201" s="119">
        <v>1.2770900000000001</v>
      </c>
      <c r="E201" s="119">
        <v>0.84365999999999997</v>
      </c>
      <c r="F201" s="124">
        <v>0.86763999999999997</v>
      </c>
      <c r="G201" s="126">
        <v>87.1</v>
      </c>
      <c r="H201" s="121">
        <v>84.8</v>
      </c>
      <c r="I201" s="121">
        <v>54.5</v>
      </c>
      <c r="J201" s="129">
        <v>54.5</v>
      </c>
      <c r="K201" s="119">
        <v>8.2200000000000006</v>
      </c>
      <c r="L201" s="119">
        <v>8.1999999999999993</v>
      </c>
      <c r="M201" s="119">
        <v>7.63</v>
      </c>
      <c r="N201" s="124">
        <v>7.61</v>
      </c>
    </row>
    <row r="202" spans="2:14" x14ac:dyDescent="0.3">
      <c r="B202" s="21">
        <v>211</v>
      </c>
      <c r="C202" s="116">
        <v>1.44316</v>
      </c>
      <c r="D202" s="119">
        <v>1.2061299999999999</v>
      </c>
      <c r="E202" s="119">
        <v>0.85660000000000003</v>
      </c>
      <c r="F202" s="124">
        <v>0.84070999999999996</v>
      </c>
      <c r="G202" s="126">
        <v>85.8</v>
      </c>
      <c r="H202" s="121">
        <v>84.7</v>
      </c>
      <c r="I202" s="121">
        <v>54.7</v>
      </c>
      <c r="J202" s="129">
        <v>54.1</v>
      </c>
      <c r="K202" s="119">
        <v>8.2100000000000009</v>
      </c>
      <c r="L202" s="119">
        <v>8.19</v>
      </c>
      <c r="M202" s="119">
        <v>7.63</v>
      </c>
      <c r="N202" s="124">
        <v>7.61</v>
      </c>
    </row>
    <row r="203" spans="2:14" x14ac:dyDescent="0.3">
      <c r="B203" s="21">
        <v>212</v>
      </c>
      <c r="C203" s="116">
        <v>1.34571</v>
      </c>
      <c r="D203" s="119">
        <v>1.3068</v>
      </c>
      <c r="E203" s="119">
        <v>0.85331999999999997</v>
      </c>
      <c r="F203" s="124">
        <v>0.83665</v>
      </c>
      <c r="G203" s="126">
        <v>46.5</v>
      </c>
      <c r="H203" s="121">
        <v>85.3</v>
      </c>
      <c r="I203" s="121">
        <v>54.7</v>
      </c>
      <c r="J203" s="129">
        <v>53.7</v>
      </c>
      <c r="K203" s="119">
        <v>7.96</v>
      </c>
      <c r="L203" s="119">
        <v>8.24</v>
      </c>
      <c r="M203" s="119">
        <v>7.61</v>
      </c>
      <c r="N203" s="124">
        <v>7.6</v>
      </c>
    </row>
    <row r="204" spans="2:14" x14ac:dyDescent="0.3">
      <c r="B204" s="21">
        <v>213</v>
      </c>
      <c r="C204" s="116">
        <v>1.4874700000000001</v>
      </c>
      <c r="D204" s="119">
        <v>1.25196</v>
      </c>
      <c r="E204" s="119">
        <v>0.86521999999999999</v>
      </c>
      <c r="F204" s="124">
        <v>0.87031999999999998</v>
      </c>
      <c r="G204" s="126">
        <v>79.8</v>
      </c>
      <c r="H204" s="121">
        <v>85.4</v>
      </c>
      <c r="I204" s="121">
        <v>54.9</v>
      </c>
      <c r="J204" s="129">
        <v>54.6</v>
      </c>
      <c r="K204" s="119">
        <v>8.0299999999999994</v>
      </c>
      <c r="L204" s="119">
        <v>8.23</v>
      </c>
      <c r="M204" s="119">
        <v>7.62</v>
      </c>
      <c r="N204" s="124">
        <v>7.59</v>
      </c>
    </row>
    <row r="205" spans="2:14" x14ac:dyDescent="0.3">
      <c r="B205" s="21">
        <v>214</v>
      </c>
      <c r="C205" s="116">
        <v>1.44109</v>
      </c>
      <c r="D205" s="119">
        <v>1.2424599999999999</v>
      </c>
      <c r="E205" s="119">
        <v>0.89488999999999996</v>
      </c>
      <c r="F205" s="124">
        <v>0.90307999999999999</v>
      </c>
      <c r="G205" s="126">
        <v>83.3</v>
      </c>
      <c r="H205" s="121">
        <v>85.1</v>
      </c>
      <c r="I205" s="121">
        <v>54.7</v>
      </c>
      <c r="J205" s="129">
        <v>54.6</v>
      </c>
      <c r="K205" s="119">
        <v>8.07</v>
      </c>
      <c r="L205" s="119">
        <v>8.14</v>
      </c>
      <c r="M205" s="119">
        <v>7.62</v>
      </c>
      <c r="N205" s="124">
        <v>7.61</v>
      </c>
    </row>
    <row r="206" spans="2:14" x14ac:dyDescent="0.3">
      <c r="B206" s="21">
        <v>215</v>
      </c>
      <c r="C206" s="116">
        <v>1.48</v>
      </c>
      <c r="D206" s="119">
        <v>1.29254</v>
      </c>
      <c r="E206" s="119">
        <v>0.81096000000000001</v>
      </c>
      <c r="F206" s="124">
        <v>0.77314000000000005</v>
      </c>
      <c r="G206" s="126">
        <v>83.9</v>
      </c>
      <c r="H206" s="121">
        <v>86.4</v>
      </c>
      <c r="I206" s="121">
        <v>54.5</v>
      </c>
      <c r="J206" s="129">
        <v>54.6</v>
      </c>
      <c r="K206" s="119">
        <v>8.09</v>
      </c>
      <c r="L206" s="119">
        <v>8.17</v>
      </c>
      <c r="M206" s="119">
        <v>7.61</v>
      </c>
      <c r="N206" s="124">
        <v>7.6</v>
      </c>
    </row>
    <row r="207" spans="2:14" x14ac:dyDescent="0.3">
      <c r="B207" s="21">
        <v>216</v>
      </c>
      <c r="C207" s="116">
        <v>1.49396</v>
      </c>
      <c r="D207" s="119">
        <v>1.29325</v>
      </c>
      <c r="E207" s="119">
        <v>0.88556999999999997</v>
      </c>
      <c r="F207" s="124">
        <v>0.90246999999999999</v>
      </c>
      <c r="G207" s="126">
        <v>84.5</v>
      </c>
      <c r="H207" s="121">
        <v>87.5</v>
      </c>
      <c r="I207" s="121">
        <v>54.8</v>
      </c>
      <c r="J207" s="129">
        <v>54.3</v>
      </c>
      <c r="K207" s="119">
        <v>8.15</v>
      </c>
      <c r="L207" s="119">
        <v>8.17</v>
      </c>
      <c r="M207" s="119">
        <v>7.57</v>
      </c>
      <c r="N207" s="124">
        <v>7.55</v>
      </c>
    </row>
    <row r="208" spans="2:14" x14ac:dyDescent="0.3">
      <c r="B208" s="21">
        <v>217</v>
      </c>
      <c r="C208" s="116">
        <v>1.44956</v>
      </c>
      <c r="D208" s="119">
        <v>1.1617900000000001</v>
      </c>
      <c r="E208" s="119">
        <v>0.88890000000000002</v>
      </c>
      <c r="F208" s="124">
        <v>0.84128999999999998</v>
      </c>
      <c r="G208" s="126">
        <v>83.5</v>
      </c>
      <c r="H208" s="121">
        <v>85.3</v>
      </c>
      <c r="I208" s="121">
        <v>54.4</v>
      </c>
      <c r="J208" s="129">
        <v>54.7</v>
      </c>
      <c r="K208" s="119">
        <v>8.1300000000000008</v>
      </c>
      <c r="L208" s="119">
        <v>8.15</v>
      </c>
      <c r="M208" s="119">
        <v>7.6</v>
      </c>
      <c r="N208" s="124">
        <v>7.65</v>
      </c>
    </row>
    <row r="209" spans="2:14" x14ac:dyDescent="0.3">
      <c r="B209" s="21">
        <v>218</v>
      </c>
      <c r="C209" s="116">
        <v>1.56294</v>
      </c>
      <c r="D209" s="119">
        <v>1.25658</v>
      </c>
      <c r="E209" s="119">
        <v>0.89193999999999996</v>
      </c>
      <c r="F209" s="124">
        <v>0.82403999999999999</v>
      </c>
      <c r="G209" s="126">
        <v>85.5</v>
      </c>
      <c r="H209" s="121">
        <v>89.5</v>
      </c>
      <c r="I209" s="121">
        <v>55.4</v>
      </c>
      <c r="J209" s="129">
        <v>54</v>
      </c>
      <c r="K209" s="119">
        <v>8.09</v>
      </c>
      <c r="L209" s="119">
        <v>8.2100000000000009</v>
      </c>
      <c r="M209" s="119">
        <v>7.6</v>
      </c>
      <c r="N209" s="124">
        <v>7.59</v>
      </c>
    </row>
    <row r="210" spans="2:14" x14ac:dyDescent="0.3">
      <c r="B210" s="21">
        <v>219</v>
      </c>
      <c r="C210" s="116">
        <v>1.51871</v>
      </c>
      <c r="D210" s="119">
        <v>1.1863600000000001</v>
      </c>
      <c r="E210" s="119">
        <v>0.90790999999999999</v>
      </c>
      <c r="F210" s="124">
        <v>0.86507999999999996</v>
      </c>
      <c r="G210" s="126">
        <v>85.9</v>
      </c>
      <c r="H210" s="121">
        <v>90.7</v>
      </c>
      <c r="I210" s="121">
        <v>55.7</v>
      </c>
      <c r="J210" s="129">
        <v>53.4</v>
      </c>
      <c r="K210" s="119">
        <v>8.09</v>
      </c>
      <c r="L210" s="119">
        <v>8.26</v>
      </c>
      <c r="M210" s="119">
        <v>7.55</v>
      </c>
      <c r="N210" s="124">
        <v>7.52</v>
      </c>
    </row>
    <row r="211" spans="2:14" x14ac:dyDescent="0.3">
      <c r="B211" s="21">
        <v>220</v>
      </c>
      <c r="C211" s="116">
        <v>1.51335</v>
      </c>
      <c r="D211" s="119">
        <v>1.14046</v>
      </c>
      <c r="E211" s="119">
        <v>0.86065999999999998</v>
      </c>
      <c r="F211" s="124">
        <v>0.76681999999999995</v>
      </c>
      <c r="G211" s="126">
        <v>85.5</v>
      </c>
      <c r="H211" s="121">
        <v>89.8</v>
      </c>
      <c r="I211" s="121">
        <v>55.1</v>
      </c>
      <c r="J211" s="129">
        <v>53.4</v>
      </c>
      <c r="K211" s="119">
        <v>8.08</v>
      </c>
      <c r="L211" s="119">
        <v>8.3699999999999992</v>
      </c>
      <c r="M211" s="119">
        <v>7.58</v>
      </c>
      <c r="N211" s="124">
        <v>7.52</v>
      </c>
    </row>
    <row r="212" spans="2:14" x14ac:dyDescent="0.3">
      <c r="B212" s="21">
        <v>221</v>
      </c>
      <c r="C212" s="116">
        <v>1.48593</v>
      </c>
      <c r="D212" s="119">
        <v>1.2855700000000001</v>
      </c>
      <c r="E212" s="119">
        <v>0.84345999999999999</v>
      </c>
      <c r="F212" s="124">
        <v>0.87041999999999997</v>
      </c>
      <c r="G212" s="126">
        <v>87.1</v>
      </c>
      <c r="H212" s="121">
        <v>89.9</v>
      </c>
      <c r="I212" s="121">
        <v>55.2</v>
      </c>
      <c r="J212" s="129">
        <v>53.4</v>
      </c>
      <c r="K212" s="119">
        <v>8.1</v>
      </c>
      <c r="L212" s="119">
        <v>8.1999999999999993</v>
      </c>
      <c r="M212" s="119">
        <v>7.57</v>
      </c>
      <c r="N212" s="124">
        <v>7.54</v>
      </c>
    </row>
    <row r="213" spans="2:14" x14ac:dyDescent="0.3">
      <c r="B213" s="21">
        <v>222</v>
      </c>
      <c r="C213" s="116">
        <v>1.41368</v>
      </c>
      <c r="D213" s="119">
        <v>1.2136499999999999</v>
      </c>
      <c r="E213" s="119">
        <v>0.87168000000000001</v>
      </c>
      <c r="F213" s="124">
        <v>0.88400000000000001</v>
      </c>
      <c r="G213" s="126">
        <v>86.2</v>
      </c>
      <c r="H213" s="121">
        <v>89.9</v>
      </c>
      <c r="I213" s="121">
        <v>55.1</v>
      </c>
      <c r="J213" s="129">
        <v>54.3</v>
      </c>
      <c r="K213" s="119">
        <v>8.1199999999999992</v>
      </c>
      <c r="L213" s="119">
        <v>8.25</v>
      </c>
      <c r="M213" s="119">
        <v>7.61</v>
      </c>
      <c r="N213" s="124">
        <v>7.58</v>
      </c>
    </row>
    <row r="214" spans="2:14" x14ac:dyDescent="0.3">
      <c r="B214" s="21">
        <v>223</v>
      </c>
      <c r="C214" s="116">
        <v>1.37002</v>
      </c>
      <c r="D214" s="119">
        <v>1.1770099999999999</v>
      </c>
      <c r="E214" s="119">
        <v>0.86024999999999996</v>
      </c>
      <c r="F214" s="124">
        <v>0.85346999999999995</v>
      </c>
      <c r="G214" s="126">
        <v>85.2</v>
      </c>
      <c r="H214" s="121">
        <v>91.1</v>
      </c>
      <c r="I214" s="121">
        <v>55.5</v>
      </c>
      <c r="J214" s="129">
        <v>54.5</v>
      </c>
      <c r="K214" s="119">
        <v>8.18</v>
      </c>
      <c r="L214" s="119">
        <v>8.2899999999999991</v>
      </c>
      <c r="M214" s="119">
        <v>7.59</v>
      </c>
      <c r="N214" s="124">
        <v>7.57</v>
      </c>
    </row>
    <row r="215" spans="2:14" x14ac:dyDescent="0.3">
      <c r="B215" s="21">
        <v>224</v>
      </c>
      <c r="C215" s="116">
        <v>1.41658</v>
      </c>
      <c r="D215" s="119">
        <v>1.2270700000000001</v>
      </c>
      <c r="E215" s="119">
        <v>0.91298999999999997</v>
      </c>
      <c r="F215" s="124">
        <v>0.87636000000000003</v>
      </c>
      <c r="G215" s="126">
        <v>86.8</v>
      </c>
      <c r="H215" s="121">
        <v>91.3</v>
      </c>
      <c r="I215" s="121">
        <v>55.4</v>
      </c>
      <c r="J215" s="129">
        <v>54.5</v>
      </c>
      <c r="K215" s="119">
        <v>8.2200000000000006</v>
      </c>
      <c r="L215" s="119">
        <v>8.2899999999999991</v>
      </c>
      <c r="M215" s="119">
        <v>7.58</v>
      </c>
      <c r="N215" s="124">
        <v>7.55</v>
      </c>
    </row>
    <row r="216" spans="2:14" x14ac:dyDescent="0.3">
      <c r="B216" s="21">
        <v>225</v>
      </c>
      <c r="C216" s="116">
        <v>1.37862</v>
      </c>
      <c r="D216" s="119">
        <v>1.3464400000000001</v>
      </c>
      <c r="E216" s="119">
        <v>0.86473999999999995</v>
      </c>
      <c r="F216" s="124">
        <v>0.85438000000000003</v>
      </c>
      <c r="G216" s="126">
        <v>85.1</v>
      </c>
      <c r="H216" s="121">
        <v>86.2</v>
      </c>
      <c r="I216" s="121">
        <v>54.8</v>
      </c>
      <c r="J216" s="129">
        <v>53.6</v>
      </c>
      <c r="K216" s="119">
        <v>8.18</v>
      </c>
      <c r="L216" s="119">
        <v>8.24</v>
      </c>
      <c r="M216" s="119">
        <v>7.6</v>
      </c>
      <c r="N216" s="124">
        <v>7.56</v>
      </c>
    </row>
    <row r="217" spans="2:14" x14ac:dyDescent="0.3">
      <c r="B217" s="21">
        <v>226</v>
      </c>
      <c r="C217" s="116">
        <v>1.4967900000000001</v>
      </c>
      <c r="D217" s="119">
        <v>1.30169</v>
      </c>
      <c r="E217" s="119">
        <v>0.89925999999999995</v>
      </c>
      <c r="F217" s="124">
        <v>0.85760000000000003</v>
      </c>
      <c r="G217" s="126">
        <v>80.3</v>
      </c>
      <c r="H217" s="121">
        <v>90.9</v>
      </c>
      <c r="I217" s="121">
        <v>54.9</v>
      </c>
      <c r="J217" s="129">
        <v>53.6</v>
      </c>
      <c r="K217" s="119">
        <v>8.16</v>
      </c>
      <c r="L217" s="119">
        <v>8.26</v>
      </c>
      <c r="M217" s="119">
        <v>7.6</v>
      </c>
      <c r="N217" s="124">
        <v>7.56</v>
      </c>
    </row>
    <row r="218" spans="2:14" x14ac:dyDescent="0.3">
      <c r="B218" s="21">
        <v>227</v>
      </c>
      <c r="C218" s="116">
        <v>1.44058</v>
      </c>
      <c r="D218" s="119">
        <v>1.3402099999999999</v>
      </c>
      <c r="E218" s="119">
        <v>0.90905999999999998</v>
      </c>
      <c r="F218" s="124">
        <v>0.8528</v>
      </c>
      <c r="G218" s="126">
        <v>80.3</v>
      </c>
      <c r="H218" s="121">
        <v>90.8</v>
      </c>
      <c r="I218" s="121">
        <v>54.5</v>
      </c>
      <c r="J218" s="129">
        <v>53.3</v>
      </c>
      <c r="K218" s="119">
        <v>8.1199999999999992</v>
      </c>
      <c r="L218" s="119">
        <v>8.27</v>
      </c>
      <c r="M218" s="119">
        <v>7.58</v>
      </c>
      <c r="N218" s="124">
        <v>7.55</v>
      </c>
    </row>
    <row r="219" spans="2:14" x14ac:dyDescent="0.3">
      <c r="B219" s="21">
        <v>228</v>
      </c>
      <c r="C219" s="116">
        <v>1.3744799999999999</v>
      </c>
      <c r="D219" s="119">
        <v>1.3367599999999999</v>
      </c>
      <c r="E219" s="119">
        <v>0.89105000000000001</v>
      </c>
      <c r="F219" s="124">
        <v>0.84799000000000002</v>
      </c>
      <c r="G219" s="126">
        <v>82.9</v>
      </c>
      <c r="H219" s="121">
        <v>90.2</v>
      </c>
      <c r="I219" s="121">
        <v>54.8</v>
      </c>
      <c r="J219" s="129">
        <v>53.4</v>
      </c>
      <c r="K219" s="119">
        <v>8.11</v>
      </c>
      <c r="L219" s="119">
        <v>8.24</v>
      </c>
      <c r="M219" s="119">
        <v>7.61</v>
      </c>
      <c r="N219" s="124">
        <v>7.55</v>
      </c>
    </row>
    <row r="220" spans="2:14" x14ac:dyDescent="0.3">
      <c r="B220" s="21">
        <v>229</v>
      </c>
      <c r="C220" s="116">
        <v>1.33497</v>
      </c>
      <c r="D220" s="119">
        <v>1.3242700000000001</v>
      </c>
      <c r="E220" s="119">
        <v>0.88944000000000001</v>
      </c>
      <c r="F220" s="124">
        <v>0.83311000000000002</v>
      </c>
      <c r="G220" s="126">
        <v>81.900000000000006</v>
      </c>
      <c r="H220" s="121">
        <v>87.7</v>
      </c>
      <c r="I220" s="121">
        <v>54.5</v>
      </c>
      <c r="J220" s="129">
        <v>53.2</v>
      </c>
      <c r="K220" s="119">
        <v>8.1199999999999992</v>
      </c>
      <c r="L220" s="119">
        <v>8.09</v>
      </c>
      <c r="M220" s="119">
        <v>7.6</v>
      </c>
      <c r="N220" s="124">
        <v>7.58</v>
      </c>
    </row>
    <row r="221" spans="2:14" x14ac:dyDescent="0.3">
      <c r="B221" s="21">
        <v>230</v>
      </c>
      <c r="C221" s="116">
        <v>1.3042</v>
      </c>
      <c r="D221" s="119">
        <v>1.4398599999999999</v>
      </c>
      <c r="E221" s="119">
        <v>0.87300999999999995</v>
      </c>
      <c r="F221" s="124">
        <v>0.83196999999999999</v>
      </c>
      <c r="G221" s="126">
        <v>86.6</v>
      </c>
      <c r="H221" s="121">
        <v>85.3</v>
      </c>
      <c r="I221" s="121">
        <v>54.7</v>
      </c>
      <c r="J221" s="129">
        <v>53.4</v>
      </c>
      <c r="K221" s="119">
        <v>8.19</v>
      </c>
      <c r="L221" s="119">
        <v>7.95</v>
      </c>
      <c r="M221" s="119">
        <v>7.57</v>
      </c>
      <c r="N221" s="124">
        <v>7.52</v>
      </c>
    </row>
    <row r="222" spans="2:14" x14ac:dyDescent="0.3">
      <c r="B222" s="21">
        <v>231</v>
      </c>
      <c r="C222" s="116">
        <v>1.2626900000000001</v>
      </c>
      <c r="D222" s="119">
        <v>1.4740200000000001</v>
      </c>
      <c r="E222" s="119">
        <v>0.81967999999999996</v>
      </c>
      <c r="F222" s="124">
        <v>0.76719000000000004</v>
      </c>
      <c r="G222" s="126">
        <v>88.3</v>
      </c>
      <c r="H222" s="121">
        <v>85.5</v>
      </c>
      <c r="I222" s="121">
        <v>54.5</v>
      </c>
      <c r="J222" s="129">
        <v>53.5</v>
      </c>
      <c r="K222" s="119">
        <v>8.23</v>
      </c>
      <c r="L222" s="119">
        <v>7.98</v>
      </c>
      <c r="M222" s="119">
        <v>7.62</v>
      </c>
      <c r="N222" s="124">
        <v>7.6</v>
      </c>
    </row>
    <row r="223" spans="2:14" x14ac:dyDescent="0.3">
      <c r="B223" s="21">
        <v>232</v>
      </c>
      <c r="C223" s="116">
        <v>1.2777000000000001</v>
      </c>
      <c r="D223" s="119">
        <v>1.39022</v>
      </c>
      <c r="E223" s="119">
        <v>0.87417999999999996</v>
      </c>
      <c r="F223" s="124">
        <v>0.81916</v>
      </c>
      <c r="G223" s="126">
        <v>89.6</v>
      </c>
      <c r="H223" s="121">
        <v>88.1</v>
      </c>
      <c r="I223" s="121">
        <v>54.5</v>
      </c>
      <c r="J223" s="129">
        <v>53.4</v>
      </c>
      <c r="K223" s="119">
        <v>8.24</v>
      </c>
      <c r="L223" s="119">
        <v>8.0399999999999991</v>
      </c>
      <c r="M223" s="119">
        <v>7.6</v>
      </c>
      <c r="N223" s="124">
        <v>7.56</v>
      </c>
    </row>
    <row r="224" spans="2:14" x14ac:dyDescent="0.3">
      <c r="B224" s="21">
        <v>233</v>
      </c>
      <c r="C224" s="116">
        <v>1.22444</v>
      </c>
      <c r="D224" s="119">
        <v>1.2737799999999999</v>
      </c>
      <c r="E224" s="119">
        <v>0.88071999999999995</v>
      </c>
      <c r="F224" s="124">
        <v>0.67132999999999998</v>
      </c>
      <c r="G224" s="126">
        <v>89.9</v>
      </c>
      <c r="H224" s="121">
        <v>89.2</v>
      </c>
      <c r="I224" s="121">
        <v>54.5</v>
      </c>
      <c r="J224" s="129">
        <v>44.4</v>
      </c>
      <c r="K224" s="119">
        <v>8.3000000000000007</v>
      </c>
      <c r="L224" s="119">
        <v>8.1300000000000008</v>
      </c>
      <c r="M224" s="119">
        <v>7.57</v>
      </c>
      <c r="N224" s="124">
        <v>7.53</v>
      </c>
    </row>
    <row r="225" spans="2:14" x14ac:dyDescent="0.3">
      <c r="B225" s="21">
        <v>234</v>
      </c>
      <c r="C225" s="116">
        <v>1.21854</v>
      </c>
      <c r="D225" s="119">
        <v>1.22716</v>
      </c>
      <c r="E225" s="119">
        <v>0.84382000000000001</v>
      </c>
      <c r="F225" s="124">
        <v>0.78186</v>
      </c>
      <c r="G225" s="126">
        <v>90.8</v>
      </c>
      <c r="H225" s="121">
        <v>90.1</v>
      </c>
      <c r="I225" s="121">
        <v>54.3</v>
      </c>
      <c r="J225" s="129">
        <v>52.9</v>
      </c>
      <c r="K225" s="119">
        <v>8.3000000000000007</v>
      </c>
      <c r="L225" s="119">
        <v>8.19</v>
      </c>
      <c r="M225" s="119">
        <v>7.62</v>
      </c>
      <c r="N225" s="124">
        <v>7.58</v>
      </c>
    </row>
    <row r="226" spans="2:14" x14ac:dyDescent="0.3">
      <c r="B226" s="21">
        <v>235</v>
      </c>
      <c r="C226" s="116">
        <v>1.21146</v>
      </c>
      <c r="D226" s="119">
        <v>1.21309</v>
      </c>
      <c r="E226" s="119">
        <v>0.82269000000000003</v>
      </c>
      <c r="F226" s="124">
        <v>0.77234000000000003</v>
      </c>
      <c r="G226" s="126">
        <v>91.5</v>
      </c>
      <c r="H226" s="121">
        <v>90.8</v>
      </c>
      <c r="I226" s="121">
        <v>54.7</v>
      </c>
      <c r="J226" s="129">
        <v>52.9</v>
      </c>
      <c r="K226" s="119">
        <v>8.3000000000000007</v>
      </c>
      <c r="L226" s="119">
        <v>8.19</v>
      </c>
      <c r="M226" s="119">
        <v>7.69</v>
      </c>
      <c r="N226" s="124">
        <v>7.62</v>
      </c>
    </row>
    <row r="227" spans="2:14" x14ac:dyDescent="0.3">
      <c r="B227" s="21">
        <v>236</v>
      </c>
      <c r="C227" s="116">
        <v>1.16794</v>
      </c>
      <c r="D227" s="119">
        <v>1.1965399999999999</v>
      </c>
      <c r="E227" s="119">
        <v>0.82730999999999999</v>
      </c>
      <c r="F227" s="124">
        <v>0.78693999999999997</v>
      </c>
      <c r="G227" s="126">
        <v>92.4</v>
      </c>
      <c r="H227" s="121">
        <v>91.2</v>
      </c>
      <c r="I227" s="121">
        <v>54.5</v>
      </c>
      <c r="J227" s="129">
        <v>53.1</v>
      </c>
      <c r="K227" s="119">
        <v>8.32</v>
      </c>
      <c r="L227" s="119">
        <v>8.25</v>
      </c>
      <c r="M227" s="119">
        <v>7.65</v>
      </c>
      <c r="N227" s="124">
        <v>7.59</v>
      </c>
    </row>
    <row r="228" spans="2:14" x14ac:dyDescent="0.3">
      <c r="B228" s="21">
        <v>237</v>
      </c>
      <c r="C228" s="116">
        <v>1.14968</v>
      </c>
      <c r="D228" s="119">
        <v>1.1468100000000001</v>
      </c>
      <c r="E228" s="119">
        <v>0.87314000000000003</v>
      </c>
      <c r="F228" s="124">
        <v>0.78913999999999995</v>
      </c>
      <c r="G228" s="126">
        <v>90.1</v>
      </c>
      <c r="H228" s="121">
        <v>90.3</v>
      </c>
      <c r="I228" s="121">
        <v>54.3</v>
      </c>
      <c r="J228" s="129">
        <v>52.4</v>
      </c>
      <c r="K228" s="119">
        <v>8.32</v>
      </c>
      <c r="L228" s="119">
        <v>8.23</v>
      </c>
      <c r="M228" s="119">
        <v>7.65</v>
      </c>
      <c r="N228" s="124">
        <v>7.6</v>
      </c>
    </row>
    <row r="229" spans="2:14" x14ac:dyDescent="0.3">
      <c r="B229" s="21">
        <v>238</v>
      </c>
      <c r="C229" s="116">
        <v>1.15062</v>
      </c>
      <c r="D229" s="119">
        <v>1.1550800000000001</v>
      </c>
      <c r="E229" s="119">
        <v>0.85743999999999998</v>
      </c>
      <c r="F229" s="124">
        <v>0.74444999999999995</v>
      </c>
      <c r="G229" s="126">
        <v>90.6</v>
      </c>
      <c r="H229" s="121">
        <v>90.1</v>
      </c>
      <c r="I229" s="121">
        <v>54.2</v>
      </c>
      <c r="J229" s="129">
        <v>51.2</v>
      </c>
      <c r="K229" s="119">
        <v>8.34</v>
      </c>
      <c r="L229" s="119">
        <v>8.23</v>
      </c>
      <c r="M229" s="119">
        <v>7.63</v>
      </c>
      <c r="N229" s="124">
        <v>7.53</v>
      </c>
    </row>
    <row r="230" spans="2:14" x14ac:dyDescent="0.3">
      <c r="B230" s="21">
        <v>239</v>
      </c>
      <c r="C230" s="116">
        <v>1.1210500000000001</v>
      </c>
      <c r="D230" s="119">
        <v>1.1119699999999999</v>
      </c>
      <c r="E230" s="119">
        <v>0.84521000000000002</v>
      </c>
      <c r="F230" s="124" t="s">
        <v>16</v>
      </c>
      <c r="G230" s="126">
        <v>90.7</v>
      </c>
      <c r="H230" s="121">
        <v>89.1</v>
      </c>
      <c r="I230" s="121">
        <v>54.6</v>
      </c>
      <c r="J230" s="129"/>
      <c r="K230" s="119">
        <v>8.27</v>
      </c>
      <c r="L230" s="119">
        <v>8.1199999999999992</v>
      </c>
      <c r="M230" s="119">
        <v>7.63</v>
      </c>
      <c r="N230" s="124"/>
    </row>
    <row r="231" spans="2:14" x14ac:dyDescent="0.3">
      <c r="B231" s="21">
        <v>240</v>
      </c>
      <c r="C231" s="116">
        <v>1.1146199999999999</v>
      </c>
      <c r="D231" s="119">
        <v>1.1260699999999999</v>
      </c>
      <c r="E231" s="119">
        <v>0.89158000000000004</v>
      </c>
      <c r="F231" s="124">
        <v>1.161</v>
      </c>
      <c r="G231" s="126">
        <v>89.6</v>
      </c>
      <c r="H231" s="121">
        <v>87.7</v>
      </c>
      <c r="I231" s="121">
        <v>54.9</v>
      </c>
      <c r="J231" s="129">
        <v>54</v>
      </c>
      <c r="K231" s="119">
        <v>8.14</v>
      </c>
      <c r="L231" s="119">
        <v>8.01</v>
      </c>
      <c r="M231" s="119">
        <v>7.61</v>
      </c>
      <c r="N231" s="124">
        <v>7.64</v>
      </c>
    </row>
    <row r="232" spans="2:14" x14ac:dyDescent="0.3">
      <c r="B232" s="21">
        <v>241</v>
      </c>
      <c r="C232" s="116">
        <v>1.1227499999999999</v>
      </c>
      <c r="D232" s="119">
        <v>1.14405</v>
      </c>
      <c r="E232" s="119">
        <v>0.88509000000000004</v>
      </c>
      <c r="F232" s="124">
        <v>0.77366999999999997</v>
      </c>
      <c r="G232" s="126">
        <v>86.9</v>
      </c>
      <c r="H232" s="121">
        <v>89.8</v>
      </c>
      <c r="I232" s="121">
        <v>54.3</v>
      </c>
      <c r="J232" s="129">
        <v>58.7</v>
      </c>
      <c r="K232" s="119">
        <v>7.98</v>
      </c>
      <c r="L232" s="119">
        <v>8.0299999999999994</v>
      </c>
      <c r="M232" s="119">
        <v>7.62</v>
      </c>
      <c r="N232" s="124">
        <v>7.6</v>
      </c>
    </row>
    <row r="233" spans="2:14" x14ac:dyDescent="0.3">
      <c r="B233" s="21">
        <v>242</v>
      </c>
      <c r="C233" s="116">
        <v>1.1609799999999999</v>
      </c>
      <c r="D233" s="119">
        <v>1.1460699999999999</v>
      </c>
      <c r="E233" s="119">
        <v>0.87636000000000003</v>
      </c>
      <c r="F233" s="124">
        <v>0.74858000000000002</v>
      </c>
      <c r="G233" s="126">
        <v>86.9</v>
      </c>
      <c r="H233" s="121">
        <v>85.4</v>
      </c>
      <c r="I233" s="121">
        <v>54.5</v>
      </c>
      <c r="J233" s="129">
        <v>53.7</v>
      </c>
      <c r="K233" s="119">
        <v>7.91</v>
      </c>
      <c r="L233" s="119">
        <v>7.88</v>
      </c>
      <c r="M233" s="119">
        <v>7.65</v>
      </c>
      <c r="N233" s="124">
        <v>7.6</v>
      </c>
    </row>
    <row r="234" spans="2:14" x14ac:dyDescent="0.3">
      <c r="B234" s="21">
        <v>243</v>
      </c>
      <c r="C234" s="116">
        <v>1.2936799999999999</v>
      </c>
      <c r="D234" s="119">
        <v>1.0476700000000001</v>
      </c>
      <c r="E234" s="119">
        <v>0.90085999999999999</v>
      </c>
      <c r="F234" s="124">
        <v>0.78344999999999998</v>
      </c>
      <c r="G234" s="126">
        <v>82.4</v>
      </c>
      <c r="H234" s="121">
        <v>84.9</v>
      </c>
      <c r="I234" s="121">
        <v>54.4</v>
      </c>
      <c r="J234" s="129">
        <v>52.3</v>
      </c>
      <c r="K234" s="119">
        <v>7.81</v>
      </c>
      <c r="L234" s="119">
        <v>7.88</v>
      </c>
      <c r="M234" s="119">
        <v>7.66</v>
      </c>
      <c r="N234" s="124">
        <v>7.57</v>
      </c>
    </row>
    <row r="235" spans="2:14" x14ac:dyDescent="0.3">
      <c r="B235" s="21">
        <v>244</v>
      </c>
      <c r="C235" s="116">
        <v>1.2812399999999999</v>
      </c>
      <c r="D235" s="119">
        <v>1.1431</v>
      </c>
      <c r="E235" s="119">
        <v>0.87141999999999997</v>
      </c>
      <c r="F235" s="124">
        <v>0.77195000000000003</v>
      </c>
      <c r="G235" s="126">
        <v>78.7</v>
      </c>
      <c r="H235" s="121">
        <v>84.8</v>
      </c>
      <c r="I235" s="121">
        <v>54.6</v>
      </c>
      <c r="J235" s="129">
        <v>52.3</v>
      </c>
      <c r="K235" s="119">
        <v>7.77</v>
      </c>
      <c r="L235" s="119">
        <v>7.78</v>
      </c>
      <c r="M235" s="119">
        <v>7.63</v>
      </c>
      <c r="N235" s="124">
        <v>7.53</v>
      </c>
    </row>
    <row r="236" spans="2:14" x14ac:dyDescent="0.3">
      <c r="B236" s="21">
        <v>245</v>
      </c>
      <c r="C236" s="116">
        <v>1.5745800000000001</v>
      </c>
      <c r="D236" s="119">
        <v>1.07273</v>
      </c>
      <c r="E236" s="119">
        <v>0.89488999999999996</v>
      </c>
      <c r="F236" s="124">
        <v>0.78176999999999996</v>
      </c>
      <c r="G236" s="126">
        <v>81.5</v>
      </c>
      <c r="H236" s="121">
        <v>80.900000000000006</v>
      </c>
      <c r="I236" s="121">
        <v>54.5</v>
      </c>
      <c r="J236" s="129">
        <v>51.5</v>
      </c>
      <c r="K236" s="119">
        <v>7.94</v>
      </c>
      <c r="L236" s="119">
        <v>7.78</v>
      </c>
      <c r="M236" s="119">
        <v>7.65</v>
      </c>
      <c r="N236" s="124">
        <v>7.55</v>
      </c>
    </row>
    <row r="237" spans="2:14" x14ac:dyDescent="0.3">
      <c r="B237" s="21">
        <v>246</v>
      </c>
      <c r="C237" s="116">
        <v>1.2582199999999999</v>
      </c>
      <c r="D237" s="119">
        <v>1.01156</v>
      </c>
      <c r="E237" s="119">
        <v>0.93489</v>
      </c>
      <c r="F237" s="124">
        <v>0.79400000000000004</v>
      </c>
      <c r="G237" s="126">
        <v>84.9</v>
      </c>
      <c r="H237" s="121">
        <v>83.6</v>
      </c>
      <c r="I237" s="121">
        <v>54.8</v>
      </c>
      <c r="J237" s="129">
        <v>52.1</v>
      </c>
      <c r="K237" s="119">
        <v>8.0399999999999991</v>
      </c>
      <c r="L237" s="119">
        <v>7.84</v>
      </c>
      <c r="M237" s="119">
        <v>7.63</v>
      </c>
      <c r="N237" s="124">
        <v>7.58</v>
      </c>
    </row>
    <row r="238" spans="2:14" x14ac:dyDescent="0.3">
      <c r="B238" s="21">
        <v>247</v>
      </c>
      <c r="C238" s="116">
        <v>1.2709699999999999</v>
      </c>
      <c r="D238" s="119">
        <v>1.0074700000000001</v>
      </c>
      <c r="E238" s="119">
        <v>0.89773000000000003</v>
      </c>
      <c r="F238" s="124">
        <v>0.82226999999999995</v>
      </c>
      <c r="G238" s="126">
        <v>85.3</v>
      </c>
      <c r="H238" s="121">
        <v>83.4</v>
      </c>
      <c r="I238" s="121">
        <v>53.5</v>
      </c>
      <c r="J238" s="129">
        <v>51.2</v>
      </c>
      <c r="K238" s="119">
        <v>8.06</v>
      </c>
      <c r="L238" s="119">
        <v>7.81</v>
      </c>
      <c r="M238" s="119">
        <v>7.63</v>
      </c>
      <c r="N238" s="124">
        <v>7.48</v>
      </c>
    </row>
    <row r="239" spans="2:14" x14ac:dyDescent="0.3">
      <c r="B239" s="21">
        <v>248</v>
      </c>
      <c r="C239" s="116">
        <v>1.1983699999999999</v>
      </c>
      <c r="D239" s="119">
        <v>0.96501999999999999</v>
      </c>
      <c r="E239" s="119">
        <v>1.07189</v>
      </c>
      <c r="F239" s="124">
        <v>1.2591000000000001</v>
      </c>
      <c r="G239" s="126">
        <v>87.6</v>
      </c>
      <c r="H239" s="121">
        <v>85.4</v>
      </c>
      <c r="I239" s="121">
        <v>54.8</v>
      </c>
      <c r="J239" s="129">
        <v>53.9</v>
      </c>
      <c r="K239" s="119">
        <v>8.1</v>
      </c>
      <c r="L239" s="119">
        <v>7.83</v>
      </c>
      <c r="M239" s="119">
        <v>7.65</v>
      </c>
      <c r="N239" s="124">
        <v>7.69</v>
      </c>
    </row>
    <row r="240" spans="2:14" x14ac:dyDescent="0.3">
      <c r="B240" s="21">
        <v>249</v>
      </c>
      <c r="C240" s="116">
        <v>1.2033100000000001</v>
      </c>
      <c r="D240" s="119">
        <v>1.1895199999999999</v>
      </c>
      <c r="E240" s="119">
        <v>0.8246</v>
      </c>
      <c r="F240" s="124">
        <v>0.79010000000000002</v>
      </c>
      <c r="G240" s="126">
        <v>85.1</v>
      </c>
      <c r="H240" s="121">
        <v>83.3</v>
      </c>
      <c r="I240" s="121">
        <v>54.9</v>
      </c>
      <c r="J240" s="129">
        <v>58.7</v>
      </c>
      <c r="K240" s="119">
        <v>8.0299999999999994</v>
      </c>
      <c r="L240" s="119">
        <v>7.75</v>
      </c>
      <c r="M240" s="119">
        <v>7.61</v>
      </c>
      <c r="N240" s="124">
        <v>7.58</v>
      </c>
    </row>
    <row r="241" spans="2:14" x14ac:dyDescent="0.3">
      <c r="B241" s="21">
        <v>251</v>
      </c>
      <c r="C241" s="116">
        <v>1.5606</v>
      </c>
      <c r="D241" s="119">
        <v>1.7968900000000001</v>
      </c>
      <c r="E241" s="119">
        <v>0.90693000000000001</v>
      </c>
      <c r="F241" s="124">
        <v>0.81583000000000006</v>
      </c>
      <c r="G241" s="126">
        <v>76.5</v>
      </c>
      <c r="H241" s="121">
        <v>82.2</v>
      </c>
      <c r="I241" s="121">
        <v>54.7</v>
      </c>
      <c r="J241" s="129">
        <v>54.1</v>
      </c>
      <c r="K241" s="119">
        <v>7.98</v>
      </c>
      <c r="L241" s="119">
        <v>7.79</v>
      </c>
      <c r="M241" s="119">
        <v>7.62</v>
      </c>
      <c r="N241" s="124">
        <v>7.58</v>
      </c>
    </row>
    <row r="242" spans="2:14" x14ac:dyDescent="0.3">
      <c r="B242" s="21">
        <v>252</v>
      </c>
      <c r="C242" s="116">
        <v>1.00386</v>
      </c>
      <c r="D242" s="119">
        <v>1.2556700000000001</v>
      </c>
      <c r="E242" s="119">
        <v>0.91224000000000005</v>
      </c>
      <c r="F242" s="124">
        <v>0.84004999999999996</v>
      </c>
      <c r="G242" s="126">
        <v>85.8</v>
      </c>
      <c r="H242" s="121">
        <v>84.5</v>
      </c>
      <c r="I242" s="121">
        <v>54.3</v>
      </c>
      <c r="J242" s="129">
        <v>52.9</v>
      </c>
      <c r="K242" s="119">
        <v>8.0299999999999994</v>
      </c>
      <c r="L242" s="119">
        <v>7.88</v>
      </c>
      <c r="M242" s="119">
        <v>7.71</v>
      </c>
      <c r="N242" s="124">
        <v>7.62</v>
      </c>
    </row>
    <row r="243" spans="2:14" x14ac:dyDescent="0.3">
      <c r="B243" s="21">
        <v>253</v>
      </c>
      <c r="C243" s="116">
        <v>1.0908599999999999</v>
      </c>
      <c r="D243" s="119">
        <v>1.24848</v>
      </c>
      <c r="E243" s="119">
        <v>0.89373000000000002</v>
      </c>
      <c r="F243" s="124">
        <v>0.85009999999999997</v>
      </c>
      <c r="G243" s="126">
        <v>88.4</v>
      </c>
      <c r="H243" s="121">
        <v>84.7</v>
      </c>
      <c r="I243" s="121">
        <v>54.1</v>
      </c>
      <c r="J243" s="129">
        <v>53.6</v>
      </c>
      <c r="K243" s="119">
        <v>8.06</v>
      </c>
      <c r="L243" s="119">
        <v>7.89</v>
      </c>
      <c r="M243" s="119">
        <v>7.65</v>
      </c>
      <c r="N243" s="124">
        <v>7.54</v>
      </c>
    </row>
    <row r="244" spans="2:14" x14ac:dyDescent="0.3">
      <c r="B244" s="21">
        <v>254</v>
      </c>
      <c r="C244" s="116">
        <v>1.0882000000000001</v>
      </c>
      <c r="D244" s="119">
        <v>1.2089799999999999</v>
      </c>
      <c r="E244" s="119">
        <v>0.83897999999999995</v>
      </c>
      <c r="F244" s="124">
        <v>0.87641000000000002</v>
      </c>
      <c r="G244" s="126">
        <v>87.9</v>
      </c>
      <c r="H244" s="121">
        <v>84.9</v>
      </c>
      <c r="I244" s="121">
        <v>53.1</v>
      </c>
      <c r="J244" s="129">
        <v>53.9</v>
      </c>
      <c r="K244" s="119">
        <v>8.11</v>
      </c>
      <c r="L244" s="119">
        <v>7.92</v>
      </c>
      <c r="M244" s="119">
        <v>7.61</v>
      </c>
      <c r="N244" s="124">
        <v>7.59</v>
      </c>
    </row>
    <row r="245" spans="2:14" x14ac:dyDescent="0.3">
      <c r="B245" s="21">
        <v>255</v>
      </c>
      <c r="C245" s="116">
        <v>1.09842</v>
      </c>
      <c r="D245" s="119">
        <v>1.1990700000000001</v>
      </c>
      <c r="E245" s="119">
        <v>0.85262000000000004</v>
      </c>
      <c r="F245" s="124">
        <v>0.87965000000000004</v>
      </c>
      <c r="G245" s="126">
        <v>86.9</v>
      </c>
      <c r="H245" s="121">
        <v>84.8</v>
      </c>
      <c r="I245" s="121">
        <v>54.1</v>
      </c>
      <c r="J245" s="129">
        <v>53.9</v>
      </c>
      <c r="K245" s="119">
        <v>8.02</v>
      </c>
      <c r="L245" s="119">
        <v>7.9</v>
      </c>
      <c r="M245" s="119">
        <v>7.63</v>
      </c>
      <c r="N245" s="124">
        <v>7.6</v>
      </c>
    </row>
    <row r="246" spans="2:14" x14ac:dyDescent="0.3">
      <c r="B246" s="21">
        <v>256</v>
      </c>
      <c r="C246" s="116">
        <v>1.1026899999999999</v>
      </c>
      <c r="D246" s="119">
        <v>1.15089</v>
      </c>
      <c r="E246" s="119">
        <v>0.85960999999999999</v>
      </c>
      <c r="F246" s="124">
        <v>0.86456999999999995</v>
      </c>
      <c r="G246" s="126">
        <v>87.1</v>
      </c>
      <c r="H246" s="121">
        <v>84.5</v>
      </c>
      <c r="I246" s="121">
        <v>54.2</v>
      </c>
      <c r="J246" s="129">
        <v>53.7</v>
      </c>
      <c r="K246" s="119">
        <v>8.01</v>
      </c>
      <c r="L246" s="119">
        <v>7.89</v>
      </c>
      <c r="M246" s="119">
        <v>7.65</v>
      </c>
      <c r="N246" s="124">
        <v>7.59</v>
      </c>
    </row>
    <row r="247" spans="2:14" x14ac:dyDescent="0.3">
      <c r="B247" s="21">
        <v>257</v>
      </c>
      <c r="C247" s="116">
        <v>1.09633</v>
      </c>
      <c r="D247" s="119">
        <v>1.1539600000000001</v>
      </c>
      <c r="E247" s="119">
        <v>0.76034999999999997</v>
      </c>
      <c r="F247" s="124">
        <v>0.77542</v>
      </c>
      <c r="G247" s="126">
        <v>88.7</v>
      </c>
      <c r="H247" s="121">
        <v>85.1</v>
      </c>
      <c r="I247" s="121">
        <v>55.5</v>
      </c>
      <c r="J247" s="129">
        <v>56.6</v>
      </c>
      <c r="K247" s="119">
        <v>8.0399999999999991</v>
      </c>
      <c r="L247" s="119">
        <v>7.94</v>
      </c>
      <c r="M247" s="119">
        <v>7.7</v>
      </c>
      <c r="N247" s="124">
        <v>7.59</v>
      </c>
    </row>
    <row r="248" spans="2:14" x14ac:dyDescent="0.3">
      <c r="B248" s="21">
        <v>258</v>
      </c>
      <c r="C248" s="116">
        <v>1.0920000000000001</v>
      </c>
      <c r="D248" s="119">
        <v>1.1597299999999999</v>
      </c>
      <c r="E248" s="119">
        <v>0.87261999999999995</v>
      </c>
      <c r="F248" s="124">
        <v>0.85585999999999995</v>
      </c>
      <c r="G248" s="126">
        <v>87.5</v>
      </c>
      <c r="H248" s="121">
        <v>84.9</v>
      </c>
      <c r="I248" s="121">
        <v>54.2</v>
      </c>
      <c r="J248" s="129">
        <v>54.1</v>
      </c>
      <c r="K248" s="119">
        <v>8.08</v>
      </c>
      <c r="L248" s="119">
        <v>7.95</v>
      </c>
      <c r="M248" s="119">
        <v>7.68</v>
      </c>
      <c r="N248" s="124">
        <v>7.61</v>
      </c>
    </row>
    <row r="249" spans="2:14" x14ac:dyDescent="0.3">
      <c r="B249" s="21">
        <v>259</v>
      </c>
      <c r="C249" s="116">
        <v>1.2602899999999999</v>
      </c>
      <c r="D249" s="119">
        <v>1.1579699999999999</v>
      </c>
      <c r="E249" s="119">
        <v>0.91520999999999997</v>
      </c>
      <c r="F249" s="124">
        <v>0.89544000000000001</v>
      </c>
      <c r="G249" s="126">
        <v>81.099999999999994</v>
      </c>
      <c r="H249" s="121">
        <v>84.4</v>
      </c>
      <c r="I249" s="121">
        <v>55.4</v>
      </c>
      <c r="J249" s="129">
        <v>54.6</v>
      </c>
      <c r="K249" s="119">
        <v>7.92</v>
      </c>
      <c r="L249" s="119">
        <v>7.94</v>
      </c>
      <c r="M249" s="119">
        <v>7.63</v>
      </c>
      <c r="N249" s="124">
        <v>7.58</v>
      </c>
    </row>
    <row r="250" spans="2:14" x14ac:dyDescent="0.3">
      <c r="B250" s="21">
        <v>260</v>
      </c>
      <c r="C250" s="116">
        <v>1.4166000000000001</v>
      </c>
      <c r="D250" s="119">
        <v>1.1669</v>
      </c>
      <c r="E250" s="119">
        <v>0.85067000000000004</v>
      </c>
      <c r="F250" s="124">
        <v>0.89380000000000004</v>
      </c>
      <c r="G250" s="126">
        <v>78.7</v>
      </c>
      <c r="H250" s="121">
        <v>85.3</v>
      </c>
      <c r="I250" s="121">
        <v>54.6</v>
      </c>
      <c r="J250" s="129">
        <v>54.7</v>
      </c>
      <c r="K250" s="119">
        <v>7.82</v>
      </c>
      <c r="L250" s="119">
        <v>7.95</v>
      </c>
      <c r="M250" s="119">
        <v>7.61</v>
      </c>
      <c r="N250" s="124">
        <v>7.57</v>
      </c>
    </row>
    <row r="251" spans="2:14" x14ac:dyDescent="0.3">
      <c r="B251" s="21">
        <v>261</v>
      </c>
      <c r="C251" s="116">
        <v>1.5024200000000001</v>
      </c>
      <c r="D251" s="119">
        <v>1.15083</v>
      </c>
      <c r="E251" s="119">
        <v>0.87975000000000003</v>
      </c>
      <c r="F251" s="124">
        <v>0.95274999999999999</v>
      </c>
      <c r="G251" s="126">
        <v>81.3</v>
      </c>
      <c r="H251" s="121">
        <v>85.5</v>
      </c>
      <c r="I251" s="121">
        <v>55.4</v>
      </c>
      <c r="J251" s="129">
        <v>55.2</v>
      </c>
      <c r="K251" s="119">
        <v>7.85</v>
      </c>
      <c r="L251" s="119">
        <v>7.85</v>
      </c>
      <c r="M251" s="119">
        <v>7.62</v>
      </c>
      <c r="N251" s="124">
        <v>7.59</v>
      </c>
    </row>
    <row r="252" spans="2:14" x14ac:dyDescent="0.3">
      <c r="B252" s="21">
        <v>262</v>
      </c>
      <c r="C252" s="116">
        <v>1.2645</v>
      </c>
      <c r="D252" s="119">
        <v>1.0888599999999999</v>
      </c>
      <c r="E252" s="119">
        <v>0.90254000000000001</v>
      </c>
      <c r="F252" s="124">
        <v>0.92962999999999996</v>
      </c>
      <c r="G252" s="126">
        <v>84.3</v>
      </c>
      <c r="H252" s="121">
        <v>85.2</v>
      </c>
      <c r="I252" s="121">
        <v>55.1</v>
      </c>
      <c r="J252" s="129">
        <v>55.8</v>
      </c>
      <c r="K252" s="119">
        <v>7.89</v>
      </c>
      <c r="L252" s="119">
        <v>7.85</v>
      </c>
      <c r="M252" s="119">
        <v>7.61</v>
      </c>
      <c r="N252" s="124">
        <v>7.58</v>
      </c>
    </row>
    <row r="253" spans="2:14" x14ac:dyDescent="0.3">
      <c r="B253" s="21">
        <v>263</v>
      </c>
      <c r="C253" s="116">
        <v>1.1593800000000001</v>
      </c>
      <c r="D253" s="119">
        <v>1.10395</v>
      </c>
      <c r="E253" s="119">
        <v>0.88982000000000006</v>
      </c>
      <c r="F253" s="124">
        <v>0.93345999999999996</v>
      </c>
      <c r="G253" s="126">
        <v>85.5</v>
      </c>
      <c r="H253" s="121">
        <v>84.4</v>
      </c>
      <c r="I253" s="121">
        <v>55.2</v>
      </c>
      <c r="J253" s="129">
        <v>55.3</v>
      </c>
      <c r="K253" s="119">
        <v>8.01</v>
      </c>
      <c r="L253" s="119">
        <v>7.82</v>
      </c>
      <c r="M253" s="119">
        <v>7.62</v>
      </c>
      <c r="N253" s="124">
        <v>7.61</v>
      </c>
    </row>
    <row r="254" spans="2:14" x14ac:dyDescent="0.3">
      <c r="B254" s="21">
        <v>264</v>
      </c>
      <c r="C254" s="116">
        <v>1.1875899999999999</v>
      </c>
      <c r="D254" s="119">
        <v>1.12784</v>
      </c>
      <c r="E254" s="119">
        <v>0.88429999999999997</v>
      </c>
      <c r="F254" s="124">
        <v>0.88563000000000003</v>
      </c>
      <c r="G254" s="126">
        <v>88.1</v>
      </c>
      <c r="H254" s="121">
        <v>84.8</v>
      </c>
      <c r="I254" s="121">
        <v>55.2</v>
      </c>
      <c r="J254" s="129">
        <v>55.7</v>
      </c>
      <c r="K254" s="119">
        <v>8.0500000000000007</v>
      </c>
      <c r="L254" s="119">
        <v>7.82</v>
      </c>
      <c r="M254" s="119">
        <v>7.62</v>
      </c>
      <c r="N254" s="124">
        <v>7.62</v>
      </c>
    </row>
    <row r="255" spans="2:14" x14ac:dyDescent="0.3">
      <c r="B255" s="21">
        <v>265</v>
      </c>
      <c r="C255" s="116">
        <v>1.1761200000000001</v>
      </c>
      <c r="D255" s="119">
        <v>1.19564</v>
      </c>
      <c r="E255" s="119">
        <v>0.88561000000000001</v>
      </c>
      <c r="F255" s="124">
        <v>0.88227999999999995</v>
      </c>
      <c r="G255" s="126">
        <v>89.1</v>
      </c>
      <c r="H255" s="121">
        <v>84.2</v>
      </c>
      <c r="I255" s="121">
        <v>54.6</v>
      </c>
      <c r="J255" s="129">
        <v>54.8</v>
      </c>
      <c r="K255" s="119">
        <v>8.17</v>
      </c>
      <c r="L255" s="119">
        <v>7.76</v>
      </c>
      <c r="M255" s="119">
        <v>7.61</v>
      </c>
      <c r="N255" s="124">
        <v>7.58</v>
      </c>
    </row>
    <row r="256" spans="2:14" x14ac:dyDescent="0.3">
      <c r="B256" s="21">
        <v>266</v>
      </c>
      <c r="C256" s="116">
        <v>1.17197</v>
      </c>
      <c r="D256" s="119">
        <v>1.1768099999999999</v>
      </c>
      <c r="E256" s="119">
        <v>0.88014999999999999</v>
      </c>
      <c r="F256" s="124">
        <v>0.87309000000000003</v>
      </c>
      <c r="G256" s="126">
        <v>89.6</v>
      </c>
      <c r="H256" s="121">
        <v>85.4</v>
      </c>
      <c r="I256" s="121">
        <v>54.6</v>
      </c>
      <c r="J256" s="129">
        <v>54.5</v>
      </c>
      <c r="K256" s="119">
        <v>8.18</v>
      </c>
      <c r="L256" s="119">
        <v>7.82</v>
      </c>
      <c r="M256" s="119">
        <v>7.68</v>
      </c>
      <c r="N256" s="124">
        <v>7.61</v>
      </c>
    </row>
    <row r="257" spans="2:14" x14ac:dyDescent="0.3">
      <c r="B257" s="21">
        <v>267</v>
      </c>
      <c r="C257" s="116">
        <v>1.13486</v>
      </c>
      <c r="D257" s="119">
        <v>1.94981</v>
      </c>
      <c r="E257" s="119">
        <v>0.88117999999999996</v>
      </c>
      <c r="F257" s="124">
        <v>0.89917999999999998</v>
      </c>
      <c r="G257" s="126">
        <v>89.5</v>
      </c>
      <c r="H257" s="121">
        <v>82.9</v>
      </c>
      <c r="I257" s="121">
        <v>54.8</v>
      </c>
      <c r="J257" s="129">
        <v>55.3</v>
      </c>
      <c r="K257" s="119">
        <v>8.1999999999999993</v>
      </c>
      <c r="L257" s="119">
        <v>7.83</v>
      </c>
      <c r="M257" s="119">
        <v>7.68</v>
      </c>
      <c r="N257" s="124">
        <v>7.68</v>
      </c>
    </row>
    <row r="258" spans="2:14" x14ac:dyDescent="0.3">
      <c r="B258" s="21">
        <v>268</v>
      </c>
      <c r="C258" s="116">
        <v>1.13022</v>
      </c>
      <c r="D258" s="119">
        <v>1.35022</v>
      </c>
      <c r="E258" s="119">
        <v>0.87180999999999997</v>
      </c>
      <c r="F258" s="124">
        <v>0.88060000000000005</v>
      </c>
      <c r="G258" s="126">
        <v>89.7</v>
      </c>
      <c r="H258" s="121">
        <v>84.6</v>
      </c>
      <c r="I258" s="121">
        <v>54.9</v>
      </c>
      <c r="J258" s="129">
        <v>54.9</v>
      </c>
      <c r="K258" s="119">
        <v>8.2100000000000009</v>
      </c>
      <c r="L258" s="119">
        <v>8.0299999999999994</v>
      </c>
      <c r="M258" s="119">
        <v>7.68</v>
      </c>
      <c r="N258" s="124">
        <v>7.65</v>
      </c>
    </row>
    <row r="259" spans="2:14" x14ac:dyDescent="0.3">
      <c r="B259" s="21">
        <v>269</v>
      </c>
      <c r="C259" s="116">
        <v>1.1307499999999999</v>
      </c>
      <c r="D259" s="119">
        <v>1.33239</v>
      </c>
      <c r="E259" s="119">
        <v>0.89193999999999996</v>
      </c>
      <c r="F259" s="124">
        <v>0.89214000000000004</v>
      </c>
      <c r="G259" s="126">
        <v>89.6</v>
      </c>
      <c r="H259" s="121">
        <v>85.3</v>
      </c>
      <c r="I259" s="121">
        <v>55.4</v>
      </c>
      <c r="J259" s="129">
        <v>54.8</v>
      </c>
      <c r="K259" s="119">
        <v>8.18</v>
      </c>
      <c r="L259" s="119">
        <v>8.01</v>
      </c>
      <c r="M259" s="119">
        <v>7.67</v>
      </c>
      <c r="N259" s="124">
        <v>7.65</v>
      </c>
    </row>
    <row r="260" spans="2:14" x14ac:dyDescent="0.3">
      <c r="B260" s="21">
        <v>270</v>
      </c>
      <c r="C260" s="116">
        <v>1.0884100000000001</v>
      </c>
      <c r="D260" s="119">
        <v>1.1935800000000001</v>
      </c>
      <c r="E260" s="119">
        <v>0.89759999999999995</v>
      </c>
      <c r="F260" s="124">
        <v>0.92649999999999999</v>
      </c>
      <c r="G260" s="126">
        <v>90.1</v>
      </c>
      <c r="H260" s="121">
        <v>85.5</v>
      </c>
      <c r="I260" s="121">
        <v>54.4</v>
      </c>
      <c r="J260" s="129">
        <v>54.5</v>
      </c>
      <c r="K260" s="119">
        <v>8.2200000000000006</v>
      </c>
      <c r="L260" s="119">
        <v>8.0399999999999991</v>
      </c>
      <c r="M260" s="119">
        <v>7.67</v>
      </c>
      <c r="N260" s="124">
        <v>7.63</v>
      </c>
    </row>
    <row r="261" spans="2:14" x14ac:dyDescent="0.3">
      <c r="B261" s="21">
        <v>271</v>
      </c>
      <c r="C261" s="116">
        <v>1.13652</v>
      </c>
      <c r="D261" s="119">
        <v>1.2293499999999999</v>
      </c>
      <c r="E261" s="119">
        <v>0.88934999999999997</v>
      </c>
      <c r="F261" s="124">
        <v>0.99080999999999997</v>
      </c>
      <c r="G261" s="126">
        <v>90.2</v>
      </c>
      <c r="H261" s="121">
        <v>84.9</v>
      </c>
      <c r="I261" s="121">
        <v>53.9</v>
      </c>
      <c r="J261" s="129">
        <v>54.5</v>
      </c>
      <c r="K261" s="119">
        <v>8.2200000000000006</v>
      </c>
      <c r="L261" s="119">
        <v>8.01</v>
      </c>
      <c r="M261" s="119">
        <v>7.65</v>
      </c>
      <c r="N261" s="124">
        <v>7.62</v>
      </c>
    </row>
    <row r="262" spans="2:14" x14ac:dyDescent="0.3">
      <c r="B262" s="21">
        <v>272</v>
      </c>
      <c r="C262" s="116">
        <v>1.1658900000000001</v>
      </c>
      <c r="D262" s="119">
        <v>1.2528999999999999</v>
      </c>
      <c r="E262" s="119">
        <v>0.88395999999999997</v>
      </c>
      <c r="F262" s="124">
        <v>0.88997999999999999</v>
      </c>
      <c r="G262" s="126">
        <v>90.1</v>
      </c>
      <c r="H262" s="121">
        <v>84.2</v>
      </c>
      <c r="I262" s="121">
        <v>53.9</v>
      </c>
      <c r="J262" s="129">
        <v>54.6</v>
      </c>
      <c r="K262" s="119">
        <v>8.2100000000000009</v>
      </c>
      <c r="L262" s="119">
        <v>7.96</v>
      </c>
      <c r="M262" s="119">
        <v>7.69</v>
      </c>
      <c r="N262" s="124">
        <v>7.66</v>
      </c>
    </row>
    <row r="263" spans="2:14" x14ac:dyDescent="0.3">
      <c r="B263" s="21">
        <v>273</v>
      </c>
      <c r="C263" s="116">
        <v>1.09182</v>
      </c>
      <c r="D263" s="119">
        <v>1.2335499999999999</v>
      </c>
      <c r="E263" s="119">
        <v>0.84316000000000002</v>
      </c>
      <c r="F263" s="124">
        <v>0.89392000000000005</v>
      </c>
      <c r="G263" s="126">
        <v>85.7</v>
      </c>
      <c r="H263" s="121">
        <v>82.9</v>
      </c>
      <c r="I263" s="121">
        <v>53.5</v>
      </c>
      <c r="J263" s="129">
        <v>53.4</v>
      </c>
      <c r="K263" s="119">
        <v>8.02</v>
      </c>
      <c r="L263" s="119">
        <v>7.9</v>
      </c>
      <c r="M263" s="119">
        <v>7.66</v>
      </c>
      <c r="N263" s="124">
        <v>7.65</v>
      </c>
    </row>
    <row r="264" spans="2:14" x14ac:dyDescent="0.3">
      <c r="B264" s="21">
        <v>274</v>
      </c>
      <c r="C264" s="116">
        <v>1.1611800000000001</v>
      </c>
      <c r="D264" s="119">
        <v>1.2537700000000001</v>
      </c>
      <c r="E264" s="119">
        <v>0.88466999999999996</v>
      </c>
      <c r="F264" s="124">
        <v>0.89354999999999996</v>
      </c>
      <c r="G264" s="126">
        <v>83.9</v>
      </c>
      <c r="H264" s="121">
        <v>84.6</v>
      </c>
      <c r="I264" s="121">
        <v>55.5</v>
      </c>
      <c r="J264" s="129">
        <v>55.5</v>
      </c>
      <c r="K264" s="119">
        <v>7.94</v>
      </c>
      <c r="L264" s="119">
        <v>7.93</v>
      </c>
      <c r="M264" s="119">
        <v>7.67</v>
      </c>
      <c r="N264" s="124">
        <v>7.69</v>
      </c>
    </row>
    <row r="265" spans="2:14" x14ac:dyDescent="0.3">
      <c r="B265" s="21">
        <v>275</v>
      </c>
      <c r="C265" s="116">
        <v>1.27782</v>
      </c>
      <c r="D265" s="119">
        <v>1.24678</v>
      </c>
      <c r="E265" s="119">
        <v>0.86863999999999997</v>
      </c>
      <c r="F265" s="124">
        <v>0.90032999999999996</v>
      </c>
      <c r="G265" s="126">
        <v>76.7</v>
      </c>
      <c r="H265" s="121">
        <v>84.7</v>
      </c>
      <c r="I265" s="121">
        <v>54.7</v>
      </c>
      <c r="J265" s="129">
        <v>55.1</v>
      </c>
      <c r="K265" s="119">
        <v>7.77</v>
      </c>
      <c r="L265" s="119">
        <v>7.96</v>
      </c>
      <c r="M265" s="119">
        <v>7.66</v>
      </c>
      <c r="N265" s="124">
        <v>7.71</v>
      </c>
    </row>
    <row r="266" spans="2:14" x14ac:dyDescent="0.3">
      <c r="B266" s="21">
        <v>276</v>
      </c>
      <c r="C266" s="116">
        <v>1.44153</v>
      </c>
      <c r="D266" s="119">
        <v>1.18266</v>
      </c>
      <c r="E266" s="119">
        <v>0.88671</v>
      </c>
      <c r="F266" s="124">
        <v>0.89978000000000002</v>
      </c>
      <c r="G266" s="126">
        <v>73.099999999999994</v>
      </c>
      <c r="H266" s="121">
        <v>86.2</v>
      </c>
      <c r="I266" s="121">
        <v>54.2</v>
      </c>
      <c r="J266" s="129">
        <v>54.4</v>
      </c>
      <c r="K266" s="119">
        <v>7.67</v>
      </c>
      <c r="L266" s="119">
        <v>7.99</v>
      </c>
      <c r="M266" s="119">
        <v>7.69</v>
      </c>
      <c r="N266" s="124">
        <v>7.64</v>
      </c>
    </row>
    <row r="267" spans="2:14" x14ac:dyDescent="0.3">
      <c r="B267" s="21">
        <v>277</v>
      </c>
      <c r="C267" s="116">
        <v>1.45719</v>
      </c>
      <c r="D267" s="119">
        <v>1.16256</v>
      </c>
      <c r="E267" s="119">
        <v>0.87100999999999995</v>
      </c>
      <c r="F267" s="124">
        <v>0.89215999999999995</v>
      </c>
      <c r="G267" s="126">
        <v>77.099999999999994</v>
      </c>
      <c r="H267" s="121">
        <v>86.5</v>
      </c>
      <c r="I267" s="121">
        <v>53.7</v>
      </c>
      <c r="J267" s="129">
        <v>54.4</v>
      </c>
      <c r="K267" s="119">
        <v>7.78</v>
      </c>
      <c r="L267" s="119">
        <v>7.98</v>
      </c>
      <c r="M267" s="119">
        <v>7.73</v>
      </c>
      <c r="N267" s="124">
        <v>7.68</v>
      </c>
    </row>
    <row r="268" spans="2:14" x14ac:dyDescent="0.3">
      <c r="B268" s="21">
        <v>278</v>
      </c>
      <c r="C268" s="116">
        <v>1.29281</v>
      </c>
      <c r="D268" s="119">
        <v>1.1479999999999999</v>
      </c>
      <c r="E268" s="119">
        <v>0.86294999999999999</v>
      </c>
      <c r="F268" s="124">
        <v>0.90195000000000003</v>
      </c>
      <c r="G268" s="126">
        <v>80.7</v>
      </c>
      <c r="H268" s="121">
        <v>85.8</v>
      </c>
      <c r="I268" s="121">
        <v>53.8</v>
      </c>
      <c r="J268" s="129">
        <v>54.4</v>
      </c>
      <c r="K268" s="119">
        <v>7.94</v>
      </c>
      <c r="L268" s="119">
        <v>7.95</v>
      </c>
      <c r="M268" s="119">
        <v>7.67</v>
      </c>
      <c r="N268" s="124">
        <v>7.63</v>
      </c>
    </row>
    <row r="269" spans="2:14" x14ac:dyDescent="0.3">
      <c r="B269" s="21">
        <v>279</v>
      </c>
      <c r="C269" s="116">
        <v>1.1509100000000001</v>
      </c>
      <c r="D269" s="119">
        <v>1.3269200000000001</v>
      </c>
      <c r="E269" s="119">
        <v>0.87858000000000003</v>
      </c>
      <c r="F269" s="124">
        <v>0.89653000000000005</v>
      </c>
      <c r="G269" s="126">
        <v>73.400000000000006</v>
      </c>
      <c r="H269" s="121">
        <v>73.8</v>
      </c>
      <c r="I269" s="121">
        <v>54.1</v>
      </c>
      <c r="J269" s="129">
        <v>54.6</v>
      </c>
      <c r="K269" s="119">
        <v>8.0299999999999994</v>
      </c>
      <c r="L269" s="119">
        <v>7.88</v>
      </c>
      <c r="M269" s="119">
        <v>7.64</v>
      </c>
      <c r="N269" s="124">
        <v>7.65</v>
      </c>
    </row>
    <row r="270" spans="2:14" x14ac:dyDescent="0.3">
      <c r="B270" s="21">
        <v>280</v>
      </c>
      <c r="C270" s="116">
        <v>1.0959000000000001</v>
      </c>
      <c r="D270" s="119">
        <v>1.07639</v>
      </c>
      <c r="E270" s="119">
        <v>0.89812000000000003</v>
      </c>
      <c r="F270" s="124">
        <v>0.89268999999999998</v>
      </c>
      <c r="G270" s="126">
        <v>84.3</v>
      </c>
      <c r="H270" s="121">
        <v>85.7</v>
      </c>
      <c r="I270" s="121">
        <v>54.3</v>
      </c>
      <c r="J270" s="129">
        <v>54.3</v>
      </c>
      <c r="K270" s="119">
        <v>7.98</v>
      </c>
      <c r="L270" s="119">
        <v>7.89</v>
      </c>
      <c r="M270" s="119">
        <v>7.65</v>
      </c>
      <c r="N270" s="124">
        <v>7.63</v>
      </c>
    </row>
    <row r="271" spans="2:14" x14ac:dyDescent="0.3">
      <c r="B271" s="21">
        <v>281</v>
      </c>
      <c r="C271" s="116">
        <v>1.1033900000000001</v>
      </c>
      <c r="D271" s="119">
        <v>1.04423</v>
      </c>
      <c r="E271" s="119">
        <v>0.88726000000000005</v>
      </c>
      <c r="F271" s="124">
        <v>0.88780000000000003</v>
      </c>
      <c r="G271" s="126">
        <v>84.1</v>
      </c>
      <c r="H271" s="121">
        <v>86.3</v>
      </c>
      <c r="I271" s="121">
        <v>54.3</v>
      </c>
      <c r="J271" s="129">
        <v>54.2</v>
      </c>
      <c r="K271" s="119">
        <v>7.98</v>
      </c>
      <c r="L271" s="119">
        <v>7.84</v>
      </c>
      <c r="M271" s="119">
        <v>7.65</v>
      </c>
      <c r="N271" s="124">
        <v>7.67</v>
      </c>
    </row>
    <row r="272" spans="2:14" x14ac:dyDescent="0.3">
      <c r="B272" s="21">
        <v>282</v>
      </c>
      <c r="C272" s="116">
        <v>1.1073299999999999</v>
      </c>
      <c r="D272" s="119">
        <v>1.0671600000000001</v>
      </c>
      <c r="E272" s="119">
        <v>0.86194000000000004</v>
      </c>
      <c r="F272" s="124">
        <v>0.93589</v>
      </c>
      <c r="G272" s="126">
        <v>84.4</v>
      </c>
      <c r="H272" s="121">
        <v>86.2</v>
      </c>
      <c r="I272" s="121">
        <v>65.2</v>
      </c>
      <c r="J272" s="129">
        <v>57.7</v>
      </c>
      <c r="K272" s="119">
        <v>7.99</v>
      </c>
      <c r="L272" s="119">
        <v>7.82</v>
      </c>
      <c r="M272" s="119">
        <v>7.79</v>
      </c>
      <c r="N272" s="124">
        <v>7.69</v>
      </c>
    </row>
    <row r="273" spans="2:14" x14ac:dyDescent="0.3">
      <c r="B273" s="21">
        <v>283</v>
      </c>
      <c r="C273" s="116">
        <v>0.89798999999999995</v>
      </c>
      <c r="D273" s="119">
        <v>0.92408000000000001</v>
      </c>
      <c r="E273" s="119">
        <v>0.86756</v>
      </c>
      <c r="F273" s="124">
        <v>1.07375</v>
      </c>
      <c r="G273" s="126">
        <v>52.1</v>
      </c>
      <c r="H273" s="121">
        <v>57.9</v>
      </c>
      <c r="I273" s="121">
        <v>54.1</v>
      </c>
      <c r="J273" s="129">
        <v>54.6</v>
      </c>
      <c r="K273" s="119">
        <v>7.71</v>
      </c>
      <c r="L273" s="119">
        <v>7.68</v>
      </c>
      <c r="M273" s="119">
        <v>7.87</v>
      </c>
      <c r="N273" s="124">
        <v>7.84</v>
      </c>
    </row>
    <row r="274" spans="2:14" x14ac:dyDescent="0.3">
      <c r="B274" s="21">
        <v>284</v>
      </c>
      <c r="C274" s="116">
        <v>0.86878</v>
      </c>
      <c r="D274" s="119">
        <v>0.87350000000000005</v>
      </c>
      <c r="E274" s="119">
        <v>0.95354000000000005</v>
      </c>
      <c r="F274" s="124">
        <v>0.96830000000000005</v>
      </c>
      <c r="G274" s="126">
        <v>53.2</v>
      </c>
      <c r="H274" s="121">
        <v>54.6</v>
      </c>
      <c r="I274" s="121">
        <v>59.3</v>
      </c>
      <c r="J274" s="129">
        <v>57.5</v>
      </c>
      <c r="K274" s="119">
        <v>7.62</v>
      </c>
      <c r="L274" s="119">
        <v>7.52</v>
      </c>
      <c r="M274" s="119">
        <v>7.67</v>
      </c>
      <c r="N274" s="124">
        <v>7.67</v>
      </c>
    </row>
    <row r="275" spans="2:14" x14ac:dyDescent="0.3">
      <c r="B275" s="21">
        <v>285</v>
      </c>
      <c r="C275" s="116">
        <v>0.86973999999999996</v>
      </c>
      <c r="D275" s="119">
        <v>0.87087000000000003</v>
      </c>
      <c r="E275" s="119">
        <v>0.96150999999999998</v>
      </c>
      <c r="F275" s="124">
        <v>0.96214</v>
      </c>
      <c r="G275" s="126">
        <v>53.8</v>
      </c>
      <c r="H275" s="121">
        <v>53.9</v>
      </c>
      <c r="I275" s="121">
        <v>58.7</v>
      </c>
      <c r="J275" s="129">
        <v>58.1</v>
      </c>
      <c r="K275" s="119">
        <v>7.53</v>
      </c>
      <c r="L275" s="119">
        <v>7.41</v>
      </c>
      <c r="M275" s="119">
        <v>7.73</v>
      </c>
      <c r="N275" s="124">
        <v>7.69</v>
      </c>
    </row>
    <row r="276" spans="2:14" x14ac:dyDescent="0.3">
      <c r="B276" s="21">
        <v>286</v>
      </c>
      <c r="C276" s="116">
        <v>0.76768999999999998</v>
      </c>
      <c r="D276" s="119">
        <v>0.86782000000000004</v>
      </c>
      <c r="E276" s="119">
        <v>1.03173</v>
      </c>
      <c r="F276" s="124">
        <v>1.02406</v>
      </c>
      <c r="G276" s="126">
        <v>54.5</v>
      </c>
      <c r="H276" s="121">
        <v>52.9</v>
      </c>
      <c r="I276" s="121">
        <v>59.5</v>
      </c>
      <c r="J276" s="129">
        <v>59.4</v>
      </c>
      <c r="K276" s="119">
        <v>7.48</v>
      </c>
      <c r="L276" s="119">
        <v>7.67</v>
      </c>
      <c r="M276" s="119">
        <v>7.69</v>
      </c>
      <c r="N276" s="124">
        <v>7.69</v>
      </c>
    </row>
    <row r="277" spans="2:14" x14ac:dyDescent="0.3">
      <c r="B277" s="21">
        <v>287</v>
      </c>
      <c r="C277" s="116" t="s">
        <v>16</v>
      </c>
      <c r="D277" s="119" t="s">
        <v>16</v>
      </c>
      <c r="E277" s="119">
        <v>1.0045999999999999</v>
      </c>
      <c r="F277" s="124">
        <v>1.0120800000000001</v>
      </c>
      <c r="G277" s="126"/>
      <c r="H277" s="121"/>
      <c r="I277" s="121">
        <v>60.3</v>
      </c>
      <c r="J277" s="129">
        <v>60.1</v>
      </c>
      <c r="K277" s="119"/>
      <c r="L277" s="119"/>
      <c r="M277" s="119">
        <v>7.7</v>
      </c>
      <c r="N277" s="124">
        <v>7.69</v>
      </c>
    </row>
    <row r="278" spans="2:14" x14ac:dyDescent="0.3">
      <c r="B278" s="21">
        <v>288</v>
      </c>
      <c r="C278" s="116">
        <v>0.97392999999999996</v>
      </c>
      <c r="D278" s="119">
        <v>0.87239</v>
      </c>
      <c r="E278" s="119">
        <v>1.0000100000000001</v>
      </c>
      <c r="F278" s="124">
        <v>1.0345500000000001</v>
      </c>
      <c r="G278" s="126">
        <v>54.9</v>
      </c>
      <c r="H278" s="121">
        <v>54.9</v>
      </c>
      <c r="I278" s="121">
        <v>61.2</v>
      </c>
      <c r="J278" s="129">
        <v>60.5</v>
      </c>
      <c r="K278" s="119">
        <v>7.53</v>
      </c>
      <c r="L278" s="119">
        <v>7.51</v>
      </c>
      <c r="M278" s="119">
        <v>7.73</v>
      </c>
      <c r="N278" s="124">
        <v>7.7</v>
      </c>
    </row>
    <row r="279" spans="2:14" x14ac:dyDescent="0.3">
      <c r="B279" s="21">
        <v>289</v>
      </c>
      <c r="C279" s="116">
        <v>0.86348000000000003</v>
      </c>
      <c r="D279" s="119">
        <v>0.83750000000000002</v>
      </c>
      <c r="E279" s="119">
        <v>0.91581999999999997</v>
      </c>
      <c r="F279" s="124">
        <v>1.0433300000000001</v>
      </c>
      <c r="G279" s="126">
        <v>55.1</v>
      </c>
      <c r="H279" s="121">
        <v>57.5</v>
      </c>
      <c r="I279" s="121">
        <v>61.3</v>
      </c>
      <c r="J279" s="129">
        <v>60.8</v>
      </c>
      <c r="K279" s="119">
        <v>7.49</v>
      </c>
      <c r="L279" s="119">
        <v>7.45</v>
      </c>
      <c r="M279" s="119">
        <v>7.73</v>
      </c>
      <c r="N279" s="124">
        <v>7.71</v>
      </c>
    </row>
    <row r="280" spans="2:14" x14ac:dyDescent="0.3">
      <c r="B280" s="21">
        <v>290</v>
      </c>
      <c r="C280" s="116">
        <v>0.82693000000000005</v>
      </c>
      <c r="D280" s="119">
        <v>0.87383999999999995</v>
      </c>
      <c r="E280" s="119">
        <v>0.93899999999999995</v>
      </c>
      <c r="F280" s="124">
        <v>1.0792299999999999</v>
      </c>
      <c r="G280" s="126">
        <v>52.6</v>
      </c>
      <c r="H280" s="121">
        <v>53.9</v>
      </c>
      <c r="I280" s="121">
        <v>62.6</v>
      </c>
      <c r="J280" s="129">
        <v>61.6</v>
      </c>
      <c r="K280" s="119">
        <v>7.49</v>
      </c>
      <c r="L280" s="119">
        <v>7.46</v>
      </c>
      <c r="M280" s="119">
        <v>7.75</v>
      </c>
      <c r="N280" s="124">
        <v>7.74</v>
      </c>
    </row>
    <row r="281" spans="2:14" x14ac:dyDescent="0.3">
      <c r="B281" s="21">
        <v>291</v>
      </c>
      <c r="C281" s="116">
        <v>0.87048000000000003</v>
      </c>
      <c r="D281" s="119">
        <v>0.86987000000000003</v>
      </c>
      <c r="E281" s="119">
        <v>0.98250000000000004</v>
      </c>
      <c r="F281" s="124">
        <v>1.08962</v>
      </c>
      <c r="G281" s="126">
        <v>51</v>
      </c>
      <c r="H281" s="121">
        <v>52.3</v>
      </c>
      <c r="I281" s="121">
        <v>62.5</v>
      </c>
      <c r="J281" s="129">
        <v>61.7</v>
      </c>
      <c r="K281" s="119">
        <v>7.5</v>
      </c>
      <c r="L281" s="119">
        <v>7.44</v>
      </c>
      <c r="M281" s="119">
        <v>7.76</v>
      </c>
      <c r="N281" s="124">
        <v>7.75</v>
      </c>
    </row>
    <row r="282" spans="2:14" x14ac:dyDescent="0.3">
      <c r="B282" s="21"/>
      <c r="C282" s="116" t="s">
        <v>16</v>
      </c>
      <c r="D282" s="119" t="s">
        <v>16</v>
      </c>
      <c r="E282" s="119">
        <v>1.0024500000000001</v>
      </c>
      <c r="F282" s="124">
        <v>1.06067</v>
      </c>
      <c r="G282" s="126"/>
      <c r="H282" s="121"/>
      <c r="I282" s="121">
        <v>61.5</v>
      </c>
      <c r="J282" s="129">
        <v>62.1</v>
      </c>
      <c r="K282" s="119"/>
      <c r="L282" s="119"/>
      <c r="M282" s="119">
        <v>7.77</v>
      </c>
      <c r="N282" s="124">
        <v>7.77</v>
      </c>
    </row>
    <row r="283" spans="2:14" x14ac:dyDescent="0.3">
      <c r="B283" s="21">
        <v>293</v>
      </c>
      <c r="C283" s="116">
        <v>0.91295000000000004</v>
      </c>
      <c r="D283" s="119">
        <v>0.79437000000000002</v>
      </c>
      <c r="E283" s="119">
        <v>0.97994000000000003</v>
      </c>
      <c r="F283" s="124">
        <v>1.0337499999999999</v>
      </c>
      <c r="G283" s="126">
        <v>55.6</v>
      </c>
      <c r="H283" s="121">
        <v>57.4</v>
      </c>
      <c r="I283" s="121">
        <v>62.1</v>
      </c>
      <c r="J283" s="129">
        <v>62.5</v>
      </c>
      <c r="K283" s="119">
        <v>7.63</v>
      </c>
      <c r="L283" s="119">
        <v>7.57</v>
      </c>
      <c r="M283" s="119">
        <v>7.79</v>
      </c>
      <c r="N283" s="124">
        <v>7.79</v>
      </c>
    </row>
    <row r="284" spans="2:14" x14ac:dyDescent="0.3">
      <c r="B284" s="21">
        <v>294</v>
      </c>
      <c r="C284" s="116">
        <v>0.90964999999999996</v>
      </c>
      <c r="D284" s="119">
        <v>0.93201999999999996</v>
      </c>
      <c r="E284" s="119">
        <v>1.01278</v>
      </c>
      <c r="F284" s="124">
        <v>1.0824100000000001</v>
      </c>
      <c r="G284" s="126">
        <v>56.5</v>
      </c>
      <c r="H284" s="121">
        <v>56.9</v>
      </c>
      <c r="I284" s="121">
        <v>64.099999999999994</v>
      </c>
      <c r="J284" s="129">
        <v>64.2</v>
      </c>
      <c r="K284" s="119">
        <v>7.54</v>
      </c>
      <c r="L284" s="119">
        <v>7.48</v>
      </c>
      <c r="M284" s="119">
        <v>7.8</v>
      </c>
      <c r="N284" s="124">
        <v>7.79</v>
      </c>
    </row>
    <row r="285" spans="2:14" x14ac:dyDescent="0.3">
      <c r="B285" s="21">
        <v>295</v>
      </c>
      <c r="C285" s="116">
        <v>0.89158000000000004</v>
      </c>
      <c r="D285" s="119">
        <v>0.88075000000000003</v>
      </c>
      <c r="E285" s="119">
        <v>0.99782999999999999</v>
      </c>
      <c r="F285" s="124">
        <v>1.06379</v>
      </c>
      <c r="G285" s="126">
        <v>54.9</v>
      </c>
      <c r="H285" s="121">
        <v>54.3</v>
      </c>
      <c r="I285" s="121">
        <v>63.8</v>
      </c>
      <c r="J285" s="129">
        <v>63.7</v>
      </c>
      <c r="K285" s="119">
        <v>7.56</v>
      </c>
      <c r="L285" s="119">
        <v>7.49</v>
      </c>
      <c r="M285" s="119">
        <v>7.78</v>
      </c>
      <c r="N285" s="124">
        <v>7.79</v>
      </c>
    </row>
    <row r="286" spans="2:14" x14ac:dyDescent="0.3">
      <c r="B286" s="21">
        <v>296</v>
      </c>
      <c r="C286" s="116">
        <v>0.84045000000000003</v>
      </c>
      <c r="D286" s="119">
        <v>0.85546</v>
      </c>
      <c r="E286" s="119">
        <v>1.03451</v>
      </c>
      <c r="F286" s="124">
        <v>1.0609900000000001</v>
      </c>
      <c r="G286" s="126">
        <v>53.6</v>
      </c>
      <c r="H286" s="121">
        <v>53.6</v>
      </c>
      <c r="I286" s="121">
        <v>64.900000000000006</v>
      </c>
      <c r="J286" s="129">
        <v>65.900000000000006</v>
      </c>
      <c r="K286" s="119">
        <v>7.55</v>
      </c>
      <c r="L286" s="119">
        <v>7.53</v>
      </c>
      <c r="M286" s="119">
        <v>7.79</v>
      </c>
      <c r="N286" s="124">
        <v>7.8</v>
      </c>
    </row>
    <row r="287" spans="2:14" x14ac:dyDescent="0.3">
      <c r="B287" s="21">
        <v>297</v>
      </c>
      <c r="C287" s="116">
        <v>0.86922999999999995</v>
      </c>
      <c r="D287" s="119">
        <v>0.91440999999999995</v>
      </c>
      <c r="E287" s="119">
        <v>1.02942</v>
      </c>
      <c r="F287" s="124">
        <v>1.08847</v>
      </c>
      <c r="G287" s="126">
        <v>54.6</v>
      </c>
      <c r="H287" s="121">
        <v>54.3</v>
      </c>
      <c r="I287" s="121">
        <v>64.5</v>
      </c>
      <c r="J287" s="129">
        <v>65.099999999999994</v>
      </c>
      <c r="K287" s="119">
        <v>7.55</v>
      </c>
      <c r="L287" s="119">
        <v>7.53</v>
      </c>
      <c r="M287" s="119">
        <v>7.79</v>
      </c>
      <c r="N287" s="124">
        <v>7.81</v>
      </c>
    </row>
    <row r="288" spans="2:14" x14ac:dyDescent="0.3">
      <c r="B288" s="21">
        <v>298</v>
      </c>
      <c r="C288" s="116">
        <v>0.88263000000000003</v>
      </c>
      <c r="D288" s="119">
        <v>0.89590000000000003</v>
      </c>
      <c r="E288" s="119">
        <v>1.0759700000000001</v>
      </c>
      <c r="F288" s="124">
        <v>1.13293</v>
      </c>
      <c r="G288" s="126">
        <v>52.6</v>
      </c>
      <c r="H288" s="121">
        <v>54.1</v>
      </c>
      <c r="I288" s="121">
        <v>66.5</v>
      </c>
      <c r="J288" s="129">
        <v>66.8</v>
      </c>
      <c r="K288" s="119">
        <v>7.56</v>
      </c>
      <c r="L288" s="119">
        <v>7.55</v>
      </c>
      <c r="M288" s="119">
        <v>7.82</v>
      </c>
      <c r="N288" s="124">
        <v>7.84</v>
      </c>
    </row>
    <row r="289" spans="2:14" x14ac:dyDescent="0.3">
      <c r="B289" s="21">
        <v>299</v>
      </c>
      <c r="C289" s="116">
        <v>0.88282000000000005</v>
      </c>
      <c r="D289" s="119">
        <v>0.92405999999999999</v>
      </c>
      <c r="E289" s="119">
        <v>1.0468299999999999</v>
      </c>
      <c r="F289" s="124">
        <v>1.1138600000000001</v>
      </c>
      <c r="G289" s="126">
        <v>52.3</v>
      </c>
      <c r="H289" s="121">
        <v>53.6</v>
      </c>
      <c r="I289" s="121">
        <v>67.8</v>
      </c>
      <c r="J289" s="129">
        <v>67.099999999999994</v>
      </c>
      <c r="K289" s="119">
        <v>7.55</v>
      </c>
      <c r="L289" s="119">
        <v>7.56</v>
      </c>
      <c r="M289" s="119">
        <v>7.8</v>
      </c>
      <c r="N289" s="124">
        <v>7.81</v>
      </c>
    </row>
    <row r="290" spans="2:14" x14ac:dyDescent="0.3">
      <c r="B290" s="21">
        <v>300</v>
      </c>
      <c r="C290" s="116">
        <v>0.88200000000000001</v>
      </c>
      <c r="D290" s="119">
        <v>0.92452000000000001</v>
      </c>
      <c r="E290" s="119">
        <v>1.0741799999999999</v>
      </c>
      <c r="F290" s="124">
        <v>1.1566000000000001</v>
      </c>
      <c r="G290" s="126">
        <v>51.7</v>
      </c>
      <c r="H290" s="121">
        <v>54.9</v>
      </c>
      <c r="I290" s="121">
        <v>67.900000000000006</v>
      </c>
      <c r="J290" s="129">
        <v>68.599999999999994</v>
      </c>
      <c r="K290" s="119">
        <v>7.56</v>
      </c>
      <c r="L290" s="119">
        <v>7.64</v>
      </c>
      <c r="M290" s="119">
        <v>7.79</v>
      </c>
      <c r="N290" s="124">
        <v>7.79</v>
      </c>
    </row>
    <row r="291" spans="2:14" x14ac:dyDescent="0.3">
      <c r="B291" s="21">
        <v>301</v>
      </c>
      <c r="C291" s="116">
        <v>0.85219999999999996</v>
      </c>
      <c r="D291" s="119">
        <v>0.94391999999999998</v>
      </c>
      <c r="E291" s="119">
        <v>1.0903</v>
      </c>
      <c r="F291" s="124">
        <v>1.12504</v>
      </c>
      <c r="G291" s="126">
        <v>51.9</v>
      </c>
      <c r="H291" s="121">
        <v>55.2</v>
      </c>
      <c r="I291" s="121">
        <v>68.400000000000006</v>
      </c>
      <c r="J291" s="129">
        <v>68.599999999999994</v>
      </c>
      <c r="K291" s="119">
        <v>7.47</v>
      </c>
      <c r="L291" s="119">
        <v>7.64</v>
      </c>
      <c r="M291" s="119">
        <v>7.8</v>
      </c>
      <c r="N291" s="124">
        <v>7.81</v>
      </c>
    </row>
    <row r="292" spans="2:14" x14ac:dyDescent="0.3">
      <c r="B292" s="21">
        <v>302</v>
      </c>
      <c r="C292" s="116">
        <v>0.84363999999999995</v>
      </c>
      <c r="D292" s="119">
        <v>0.93006999999999995</v>
      </c>
      <c r="E292" s="119">
        <v>1.09809</v>
      </c>
      <c r="F292" s="124">
        <v>1.15787</v>
      </c>
      <c r="G292" s="126">
        <v>52.4</v>
      </c>
      <c r="H292" s="121">
        <v>54.2</v>
      </c>
      <c r="I292" s="121">
        <v>70.3</v>
      </c>
      <c r="J292" s="129">
        <v>69.5</v>
      </c>
      <c r="K292" s="119">
        <v>7.52</v>
      </c>
      <c r="L292" s="119">
        <v>7.54</v>
      </c>
      <c r="M292" s="119">
        <v>7.81</v>
      </c>
      <c r="N292" s="124">
        <v>7.84</v>
      </c>
    </row>
    <row r="293" spans="2:14" x14ac:dyDescent="0.3">
      <c r="B293" s="21">
        <v>303</v>
      </c>
      <c r="C293" s="116">
        <v>0.79561999999999999</v>
      </c>
      <c r="D293" s="119">
        <v>0.80269999999999997</v>
      </c>
      <c r="E293" s="119">
        <v>1.1330899999999999</v>
      </c>
      <c r="F293" s="124">
        <v>1.1466799999999999</v>
      </c>
      <c r="G293" s="126">
        <v>52.9</v>
      </c>
      <c r="H293" s="121">
        <v>53.8</v>
      </c>
      <c r="I293" s="121">
        <v>69.599999999999994</v>
      </c>
      <c r="J293" s="129">
        <v>71.400000000000006</v>
      </c>
      <c r="K293" s="119">
        <v>7.5</v>
      </c>
      <c r="L293" s="119">
        <v>7.49</v>
      </c>
      <c r="M293" s="119">
        <v>7.86</v>
      </c>
      <c r="N293" s="124">
        <v>7.87</v>
      </c>
    </row>
    <row r="294" spans="2:14" x14ac:dyDescent="0.3">
      <c r="B294" s="21">
        <v>304</v>
      </c>
      <c r="C294" s="116">
        <v>0.83052000000000004</v>
      </c>
      <c r="D294" s="119">
        <v>0.80606</v>
      </c>
      <c r="E294" s="119">
        <v>1.14005</v>
      </c>
      <c r="F294" s="124">
        <v>1.1138999999999999</v>
      </c>
      <c r="G294" s="126">
        <v>52.3</v>
      </c>
      <c r="H294" s="121">
        <v>53.1</v>
      </c>
      <c r="I294" s="121">
        <v>70.2</v>
      </c>
      <c r="J294" s="129">
        <v>70.5</v>
      </c>
      <c r="K294" s="119">
        <v>7.52</v>
      </c>
      <c r="L294" s="119">
        <v>7.53</v>
      </c>
      <c r="M294" s="119">
        <v>7.82</v>
      </c>
      <c r="N294" s="124">
        <v>7.84</v>
      </c>
    </row>
    <row r="295" spans="2:14" x14ac:dyDescent="0.3">
      <c r="B295" s="21">
        <v>305</v>
      </c>
      <c r="C295" s="116">
        <v>0.87633000000000005</v>
      </c>
      <c r="D295" s="119">
        <v>0.81560999999999995</v>
      </c>
      <c r="E295" s="119">
        <v>1.1604300000000001</v>
      </c>
      <c r="F295" s="124">
        <v>1.1172200000000001</v>
      </c>
      <c r="G295" s="126">
        <v>53.5</v>
      </c>
      <c r="H295" s="121">
        <v>53.8</v>
      </c>
      <c r="I295" s="121">
        <v>70.5</v>
      </c>
      <c r="J295" s="129">
        <v>70.8</v>
      </c>
      <c r="K295" s="119">
        <v>7.52</v>
      </c>
      <c r="L295" s="119">
        <v>7.54</v>
      </c>
      <c r="M295" s="119">
        <v>7.83</v>
      </c>
      <c r="N295" s="124">
        <v>7.84</v>
      </c>
    </row>
    <row r="296" spans="2:14" x14ac:dyDescent="0.3">
      <c r="B296" s="21">
        <v>306</v>
      </c>
      <c r="C296" s="116">
        <v>0.85758000000000001</v>
      </c>
      <c r="D296" s="119">
        <v>0.79286999999999996</v>
      </c>
      <c r="E296" s="119">
        <v>1.21275</v>
      </c>
      <c r="F296" s="124">
        <v>1.1223000000000001</v>
      </c>
      <c r="G296" s="126">
        <v>53.2</v>
      </c>
      <c r="H296" s="121">
        <v>52.3</v>
      </c>
      <c r="I296" s="121">
        <v>73.5</v>
      </c>
      <c r="J296" s="129">
        <v>72.5</v>
      </c>
      <c r="K296" s="119">
        <v>7.53</v>
      </c>
      <c r="L296" s="119">
        <v>7.53</v>
      </c>
      <c r="M296" s="119">
        <v>7.86</v>
      </c>
      <c r="N296" s="124">
        <v>7.85</v>
      </c>
    </row>
    <row r="297" spans="2:14" x14ac:dyDescent="0.3">
      <c r="B297" s="21">
        <v>307</v>
      </c>
      <c r="C297" s="116">
        <v>0.83784999999999998</v>
      </c>
      <c r="D297" s="119">
        <v>0.79742000000000002</v>
      </c>
      <c r="E297" s="119">
        <v>1.2180500000000001</v>
      </c>
      <c r="F297" s="124">
        <v>1.1613599999999999</v>
      </c>
      <c r="G297" s="126">
        <v>52.3</v>
      </c>
      <c r="H297" s="121">
        <v>52.6</v>
      </c>
      <c r="I297" s="121">
        <v>73.2</v>
      </c>
      <c r="J297" s="129">
        <v>70.3</v>
      </c>
      <c r="K297" s="119">
        <v>7.52</v>
      </c>
      <c r="L297" s="119">
        <v>7.54</v>
      </c>
      <c r="M297" s="119">
        <v>7.88</v>
      </c>
      <c r="N297" s="124">
        <v>7.88</v>
      </c>
    </row>
    <row r="298" spans="2:14" x14ac:dyDescent="0.3">
      <c r="B298" s="21">
        <v>308</v>
      </c>
      <c r="C298" s="116">
        <v>0.85641999999999996</v>
      </c>
      <c r="D298" s="119">
        <v>0.82401999999999997</v>
      </c>
      <c r="E298" s="119">
        <v>1.20974</v>
      </c>
      <c r="F298" s="124">
        <v>1.11496</v>
      </c>
      <c r="G298" s="126">
        <v>52.8</v>
      </c>
      <c r="H298" s="121">
        <v>53.3</v>
      </c>
      <c r="I298" s="121">
        <v>74.400000000000006</v>
      </c>
      <c r="J298" s="129">
        <v>70.3</v>
      </c>
      <c r="K298" s="119">
        <v>7.55</v>
      </c>
      <c r="L298" s="119">
        <v>7.54</v>
      </c>
      <c r="M298" s="119">
        <v>7.86</v>
      </c>
      <c r="N298" s="124">
        <v>7.86</v>
      </c>
    </row>
    <row r="299" spans="2:14" x14ac:dyDescent="0.3">
      <c r="B299" s="21">
        <v>309</v>
      </c>
      <c r="C299" s="116">
        <v>0.84630000000000005</v>
      </c>
      <c r="D299" s="119">
        <v>0.87953999999999999</v>
      </c>
      <c r="E299" s="119">
        <v>1.1712</v>
      </c>
      <c r="F299" s="124">
        <v>1.1241300000000001</v>
      </c>
      <c r="G299" s="126">
        <v>52.5</v>
      </c>
      <c r="H299" s="121">
        <v>53.5</v>
      </c>
      <c r="I299" s="121">
        <v>73.2</v>
      </c>
      <c r="J299" s="129">
        <v>70.7</v>
      </c>
      <c r="K299" s="119">
        <v>7.52</v>
      </c>
      <c r="L299" s="119">
        <v>7.54</v>
      </c>
      <c r="M299" s="119">
        <v>7.88</v>
      </c>
      <c r="N299" s="124">
        <v>7.9</v>
      </c>
    </row>
    <row r="300" spans="2:14" x14ac:dyDescent="0.3">
      <c r="B300" s="21">
        <v>310</v>
      </c>
      <c r="C300" s="116">
        <v>0.83777000000000001</v>
      </c>
      <c r="D300" s="119">
        <v>0.87153999999999998</v>
      </c>
      <c r="E300" s="119">
        <v>1.2315700000000001</v>
      </c>
      <c r="F300" s="124">
        <v>1.1983999999999999</v>
      </c>
      <c r="G300" s="126">
        <v>52.1</v>
      </c>
      <c r="H300" s="121">
        <v>54.2</v>
      </c>
      <c r="I300" s="121">
        <v>76.400000000000006</v>
      </c>
      <c r="J300" s="129">
        <v>74.900000000000006</v>
      </c>
      <c r="K300" s="119">
        <v>7.52</v>
      </c>
      <c r="L300" s="119">
        <v>7.53</v>
      </c>
      <c r="M300" s="119">
        <v>7.9</v>
      </c>
      <c r="N300" s="124">
        <v>7.93</v>
      </c>
    </row>
    <row r="301" spans="2:14" x14ac:dyDescent="0.3">
      <c r="B301" s="21">
        <v>311</v>
      </c>
      <c r="C301" s="116">
        <v>0.83211000000000002</v>
      </c>
      <c r="D301" s="119">
        <v>0.88943000000000005</v>
      </c>
      <c r="E301" s="119">
        <v>1.23471</v>
      </c>
      <c r="F301" s="124">
        <v>1.2128000000000001</v>
      </c>
      <c r="G301" s="126">
        <v>52.4</v>
      </c>
      <c r="H301" s="121">
        <v>54.3</v>
      </c>
      <c r="I301" s="121">
        <v>76.5</v>
      </c>
      <c r="J301" s="129">
        <v>75.8</v>
      </c>
      <c r="K301" s="119">
        <v>7.54</v>
      </c>
      <c r="L301" s="119">
        <v>7.57</v>
      </c>
      <c r="M301" s="119">
        <v>7.96</v>
      </c>
      <c r="N301" s="124">
        <v>7.98</v>
      </c>
    </row>
    <row r="302" spans="2:14" x14ac:dyDescent="0.3">
      <c r="B302" s="21">
        <v>312</v>
      </c>
      <c r="C302" s="116">
        <v>0.84846999999999995</v>
      </c>
      <c r="D302" s="119">
        <v>0.89158000000000004</v>
      </c>
      <c r="E302" s="119">
        <v>1.2213700000000001</v>
      </c>
      <c r="F302" s="124">
        <v>1.2098500000000001</v>
      </c>
      <c r="G302" s="126">
        <v>52.7</v>
      </c>
      <c r="H302" s="121">
        <v>54.9</v>
      </c>
      <c r="I302" s="121">
        <v>77.400000000000006</v>
      </c>
      <c r="J302" s="129">
        <v>75.900000000000006</v>
      </c>
      <c r="K302" s="119">
        <v>7.5</v>
      </c>
      <c r="L302" s="119">
        <v>7.54</v>
      </c>
      <c r="M302" s="119">
        <v>7.97</v>
      </c>
      <c r="N302" s="124">
        <v>7.98</v>
      </c>
    </row>
    <row r="303" spans="2:14" x14ac:dyDescent="0.3">
      <c r="B303" s="21">
        <v>313</v>
      </c>
      <c r="C303" s="116">
        <v>0.87614999999999998</v>
      </c>
      <c r="D303" s="119">
        <v>0.85299000000000003</v>
      </c>
      <c r="E303" s="119">
        <v>1.2413799999999999</v>
      </c>
      <c r="F303" s="124">
        <v>1.18238</v>
      </c>
      <c r="G303" s="126">
        <v>53.1</v>
      </c>
      <c r="H303" s="121">
        <v>54.4</v>
      </c>
      <c r="I303" s="121">
        <v>77.2</v>
      </c>
      <c r="J303" s="129">
        <v>75.599999999999994</v>
      </c>
      <c r="K303" s="119">
        <v>7.54</v>
      </c>
      <c r="L303" s="119">
        <v>7.58</v>
      </c>
      <c r="M303" s="119">
        <v>7.96</v>
      </c>
      <c r="N303" s="124">
        <v>7.96</v>
      </c>
    </row>
    <row r="304" spans="2:14" x14ac:dyDescent="0.3">
      <c r="B304" s="21">
        <v>314</v>
      </c>
      <c r="C304" s="116">
        <v>0.87780000000000002</v>
      </c>
      <c r="D304" s="119">
        <v>0.87082000000000004</v>
      </c>
      <c r="E304" s="119">
        <v>1.27332</v>
      </c>
      <c r="F304" s="124">
        <v>1.2188600000000001</v>
      </c>
      <c r="G304" s="126">
        <v>53.2</v>
      </c>
      <c r="H304" s="121">
        <v>54.7</v>
      </c>
      <c r="I304" s="121">
        <v>78.599999999999994</v>
      </c>
      <c r="J304" s="129">
        <v>75.8</v>
      </c>
      <c r="K304" s="119">
        <v>7.52</v>
      </c>
      <c r="L304" s="119">
        <v>7.57</v>
      </c>
      <c r="M304" s="119">
        <v>7.97</v>
      </c>
      <c r="N304" s="124">
        <v>7.99</v>
      </c>
    </row>
    <row r="305" spans="2:14" x14ac:dyDescent="0.3">
      <c r="B305" s="21">
        <v>315</v>
      </c>
      <c r="C305" s="116">
        <v>0.87248000000000003</v>
      </c>
      <c r="D305" s="119">
        <v>0.91451000000000005</v>
      </c>
      <c r="E305" s="119">
        <v>1.276</v>
      </c>
      <c r="F305" s="124">
        <v>1.1980999999999999</v>
      </c>
      <c r="G305" s="126">
        <v>53.2</v>
      </c>
      <c r="H305" s="121">
        <v>54.5</v>
      </c>
      <c r="I305" s="121">
        <v>77.900000000000006</v>
      </c>
      <c r="J305" s="129">
        <v>77.900000000000006</v>
      </c>
      <c r="K305" s="119">
        <v>7.52</v>
      </c>
      <c r="L305" s="119">
        <v>7.6</v>
      </c>
      <c r="M305" s="119">
        <v>7.96</v>
      </c>
      <c r="N305" s="124">
        <v>7.99</v>
      </c>
    </row>
    <row r="306" spans="2:14" x14ac:dyDescent="0.3">
      <c r="B306" s="21">
        <v>316</v>
      </c>
      <c r="C306" s="116">
        <v>0.82898000000000005</v>
      </c>
      <c r="D306" s="119">
        <v>0.90983000000000003</v>
      </c>
      <c r="E306" s="119">
        <v>1.26881</v>
      </c>
      <c r="F306" s="124">
        <v>1.1857</v>
      </c>
      <c r="G306" s="126">
        <v>52.6</v>
      </c>
      <c r="H306" s="121">
        <v>53.9</v>
      </c>
      <c r="I306" s="121">
        <v>79.400000000000006</v>
      </c>
      <c r="J306" s="129">
        <v>76.3</v>
      </c>
      <c r="K306" s="119">
        <v>7.54</v>
      </c>
      <c r="L306" s="119">
        <v>7.61</v>
      </c>
      <c r="M306" s="119">
        <v>7.98</v>
      </c>
      <c r="N306" s="124">
        <v>8</v>
      </c>
    </row>
    <row r="307" spans="2:14" x14ac:dyDescent="0.3">
      <c r="B307" s="21">
        <v>317</v>
      </c>
      <c r="C307" s="116">
        <v>0.83526</v>
      </c>
      <c r="D307" s="119">
        <v>0.91442000000000001</v>
      </c>
      <c r="E307" s="119">
        <v>1.30077</v>
      </c>
      <c r="F307" s="124">
        <v>1.2199</v>
      </c>
      <c r="G307" s="126">
        <v>52.4</v>
      </c>
      <c r="H307" s="121">
        <v>53.6</v>
      </c>
      <c r="I307" s="121">
        <v>79.900000000000006</v>
      </c>
      <c r="J307" s="129">
        <v>78.400000000000006</v>
      </c>
      <c r="K307" s="119">
        <v>7.56</v>
      </c>
      <c r="L307" s="119">
        <v>7.61</v>
      </c>
      <c r="M307" s="119">
        <v>7.97</v>
      </c>
      <c r="N307" s="124">
        <v>7.98</v>
      </c>
    </row>
    <row r="308" spans="2:14" x14ac:dyDescent="0.3">
      <c r="B308" s="21">
        <v>318</v>
      </c>
      <c r="C308" s="116">
        <v>0.83528999999999998</v>
      </c>
      <c r="D308" s="119">
        <v>0.88339999999999996</v>
      </c>
      <c r="E308" s="119">
        <v>1.28959</v>
      </c>
      <c r="F308" s="124">
        <v>1.19455</v>
      </c>
      <c r="G308" s="126">
        <v>52.6</v>
      </c>
      <c r="H308" s="121">
        <v>53.8</v>
      </c>
      <c r="I308" s="121">
        <v>79.900000000000006</v>
      </c>
      <c r="J308" s="129">
        <v>78.900000000000006</v>
      </c>
      <c r="K308" s="119">
        <v>7.51</v>
      </c>
      <c r="L308" s="119">
        <v>7.58</v>
      </c>
      <c r="M308" s="119">
        <v>7.97</v>
      </c>
      <c r="N308" s="124">
        <v>7.99</v>
      </c>
    </row>
    <row r="309" spans="2:14" x14ac:dyDescent="0.3">
      <c r="B309" s="21">
        <v>319</v>
      </c>
      <c r="C309" s="116">
        <v>0.85236000000000001</v>
      </c>
      <c r="D309" s="119">
        <v>0.89354999999999996</v>
      </c>
      <c r="E309" s="119">
        <v>1.28617</v>
      </c>
      <c r="F309" s="124">
        <v>1.23194</v>
      </c>
      <c r="G309" s="126">
        <v>52.1</v>
      </c>
      <c r="H309" s="121">
        <v>55.5</v>
      </c>
      <c r="I309" s="121">
        <v>81.3</v>
      </c>
      <c r="J309" s="129">
        <v>80.099999999999994</v>
      </c>
      <c r="K309" s="119">
        <v>7.55</v>
      </c>
      <c r="L309" s="119">
        <v>7.59</v>
      </c>
      <c r="M309" s="119">
        <v>8.01</v>
      </c>
      <c r="N309" s="124">
        <v>7.99</v>
      </c>
    </row>
    <row r="310" spans="2:14" x14ac:dyDescent="0.3">
      <c r="B310" s="21">
        <v>320</v>
      </c>
      <c r="C310" s="116">
        <v>0.89131000000000005</v>
      </c>
      <c r="D310" s="119">
        <v>0.89266999999999996</v>
      </c>
      <c r="E310" s="119">
        <v>1.3268200000000001</v>
      </c>
      <c r="F310" s="124">
        <v>1.2275199999999999</v>
      </c>
      <c r="G310" s="126">
        <v>51.7</v>
      </c>
      <c r="H310" s="121">
        <v>54.9</v>
      </c>
      <c r="I310" s="121">
        <v>81.599999999999994</v>
      </c>
      <c r="J310" s="129">
        <v>77.3</v>
      </c>
      <c r="K310" s="119">
        <v>7.52</v>
      </c>
      <c r="L310" s="119">
        <v>7.61</v>
      </c>
      <c r="M310" s="119">
        <v>8.06</v>
      </c>
      <c r="N310" s="124">
        <v>8.07</v>
      </c>
    </row>
    <row r="311" spans="2:14" x14ac:dyDescent="0.3">
      <c r="B311" s="21">
        <v>321</v>
      </c>
      <c r="C311" s="116">
        <v>0.85209999999999997</v>
      </c>
      <c r="D311" s="119">
        <v>0.88780999999999999</v>
      </c>
      <c r="E311" s="119">
        <v>1.2790299999999999</v>
      </c>
      <c r="F311" s="124">
        <v>1.19309</v>
      </c>
      <c r="G311" s="126">
        <v>50.6</v>
      </c>
      <c r="H311" s="121">
        <v>54.4</v>
      </c>
      <c r="I311" s="121">
        <v>82.2</v>
      </c>
      <c r="J311" s="129">
        <v>78.7</v>
      </c>
      <c r="K311" s="119">
        <v>7.51</v>
      </c>
      <c r="L311" s="119">
        <v>7.62</v>
      </c>
      <c r="M311" s="119">
        <v>8.08</v>
      </c>
      <c r="N311" s="124">
        <v>8.07</v>
      </c>
    </row>
    <row r="312" spans="2:14" x14ac:dyDescent="0.3">
      <c r="B312" s="21">
        <v>322</v>
      </c>
      <c r="C312" s="116">
        <v>0.85670999999999997</v>
      </c>
      <c r="D312" s="119">
        <v>0.86617999999999995</v>
      </c>
      <c r="E312" s="119">
        <v>1.3349500000000001</v>
      </c>
      <c r="F312" s="124">
        <v>1.1687700000000001</v>
      </c>
      <c r="G312" s="126">
        <v>50.1</v>
      </c>
      <c r="H312" s="121">
        <v>53.8</v>
      </c>
      <c r="I312" s="121">
        <v>82.1</v>
      </c>
      <c r="J312" s="129">
        <v>79.400000000000006</v>
      </c>
      <c r="K312" s="119">
        <v>7.55</v>
      </c>
      <c r="L312" s="119">
        <v>7.6</v>
      </c>
      <c r="M312" s="119">
        <v>8.09</v>
      </c>
      <c r="N312" s="124">
        <v>8.08</v>
      </c>
    </row>
    <row r="313" spans="2:14" x14ac:dyDescent="0.3">
      <c r="B313" s="21">
        <v>323</v>
      </c>
      <c r="C313" s="116">
        <v>0.90432999999999997</v>
      </c>
      <c r="D313" s="119">
        <v>0.73158000000000001</v>
      </c>
      <c r="E313" s="119">
        <v>1.3087599999999999</v>
      </c>
      <c r="F313" s="124">
        <v>1.31351</v>
      </c>
      <c r="G313" s="126">
        <v>52.7</v>
      </c>
      <c r="H313" s="121">
        <v>53.4</v>
      </c>
      <c r="I313" s="121">
        <v>81.900000000000006</v>
      </c>
      <c r="J313" s="129">
        <v>79.8</v>
      </c>
      <c r="K313" s="119">
        <v>7.59</v>
      </c>
      <c r="L313" s="119">
        <v>7.6</v>
      </c>
      <c r="M313" s="119">
        <v>8.09</v>
      </c>
      <c r="N313" s="124">
        <v>8.1</v>
      </c>
    </row>
    <row r="314" spans="2:14" x14ac:dyDescent="0.3">
      <c r="B314" s="21">
        <v>324</v>
      </c>
      <c r="C314" s="116">
        <v>0.84631000000000001</v>
      </c>
      <c r="D314" s="119">
        <v>0.84479000000000004</v>
      </c>
      <c r="E314" s="119">
        <v>1.3247100000000001</v>
      </c>
      <c r="F314" s="124">
        <v>1.20688</v>
      </c>
      <c r="G314" s="126">
        <v>53.7</v>
      </c>
      <c r="H314" s="121">
        <v>53.4</v>
      </c>
      <c r="I314" s="121">
        <v>84.7</v>
      </c>
      <c r="J314" s="129">
        <v>79.400000000000006</v>
      </c>
      <c r="K314" s="119">
        <v>7.61</v>
      </c>
      <c r="L314" s="119">
        <v>7.59</v>
      </c>
      <c r="M314" s="119">
        <v>8.17</v>
      </c>
      <c r="N314" s="124">
        <v>8.16</v>
      </c>
    </row>
    <row r="315" spans="2:14" x14ac:dyDescent="0.3">
      <c r="B315" s="21">
        <v>325</v>
      </c>
      <c r="C315" s="116">
        <v>0.83740999999999999</v>
      </c>
      <c r="D315" s="119">
        <v>0.87575999999999998</v>
      </c>
      <c r="E315" s="119">
        <v>1.3562700000000001</v>
      </c>
      <c r="F315" s="124">
        <v>1.18831</v>
      </c>
      <c r="G315" s="126">
        <v>52.8</v>
      </c>
      <c r="H315" s="121">
        <v>53.4</v>
      </c>
      <c r="I315" s="121">
        <v>85.3</v>
      </c>
      <c r="J315" s="129">
        <v>80.400000000000006</v>
      </c>
      <c r="K315" s="119">
        <v>7.62</v>
      </c>
      <c r="L315" s="119">
        <v>7.65</v>
      </c>
      <c r="M315" s="119">
        <v>8.16</v>
      </c>
      <c r="N315" s="124">
        <v>8.15</v>
      </c>
    </row>
    <row r="316" spans="2:14" x14ac:dyDescent="0.3">
      <c r="B316" s="21">
        <v>326</v>
      </c>
      <c r="C316" s="116">
        <v>0.73158000000000001</v>
      </c>
      <c r="D316" s="119">
        <v>0.87746000000000002</v>
      </c>
      <c r="E316" s="119">
        <v>1.3627499999999999</v>
      </c>
      <c r="F316" s="124">
        <v>1.24017</v>
      </c>
      <c r="G316" s="126">
        <v>53.4</v>
      </c>
      <c r="H316" s="121">
        <v>53.7</v>
      </c>
      <c r="I316" s="121">
        <v>85.6</v>
      </c>
      <c r="J316" s="129">
        <v>79.599999999999994</v>
      </c>
      <c r="K316" s="119">
        <v>7.55</v>
      </c>
      <c r="L316" s="119">
        <v>7.63</v>
      </c>
      <c r="M316" s="119">
        <v>8.14</v>
      </c>
      <c r="N316" s="124">
        <v>8.11</v>
      </c>
    </row>
    <row r="317" spans="2:14" x14ac:dyDescent="0.3">
      <c r="B317" s="21">
        <v>327</v>
      </c>
      <c r="C317" s="116">
        <v>0.84846999999999995</v>
      </c>
      <c r="D317" s="119">
        <v>0.93549000000000004</v>
      </c>
      <c r="E317" s="119">
        <v>1.41048</v>
      </c>
      <c r="F317" s="124">
        <v>1.29104</v>
      </c>
      <c r="G317" s="126">
        <v>52.7</v>
      </c>
      <c r="H317" s="121">
        <v>54.2</v>
      </c>
      <c r="I317" s="121">
        <v>85.9</v>
      </c>
      <c r="J317" s="129">
        <v>79.400000000000006</v>
      </c>
      <c r="K317" s="119">
        <v>7.61</v>
      </c>
      <c r="L317" s="119">
        <v>7.63</v>
      </c>
      <c r="M317" s="119">
        <v>8.15</v>
      </c>
      <c r="N317" s="124">
        <v>8.14</v>
      </c>
    </row>
    <row r="318" spans="2:14" x14ac:dyDescent="0.3">
      <c r="B318" s="21">
        <v>328</v>
      </c>
      <c r="C318" s="116">
        <v>0.87721000000000005</v>
      </c>
      <c r="D318" s="119">
        <v>0.88631000000000004</v>
      </c>
      <c r="E318" s="119">
        <v>1.38202</v>
      </c>
      <c r="F318" s="124">
        <v>1.3087200000000001</v>
      </c>
      <c r="G318" s="126">
        <v>53.1</v>
      </c>
      <c r="H318" s="121">
        <v>53.2</v>
      </c>
      <c r="I318" s="121">
        <v>85.1</v>
      </c>
      <c r="J318" s="129">
        <v>79.8</v>
      </c>
      <c r="K318" s="119">
        <v>7.52</v>
      </c>
      <c r="L318" s="119">
        <v>7.58</v>
      </c>
      <c r="M318" s="119">
        <v>8.16</v>
      </c>
      <c r="N318" s="124">
        <v>8.14</v>
      </c>
    </row>
    <row r="319" spans="2:14" x14ac:dyDescent="0.3">
      <c r="B319" s="21">
        <v>329</v>
      </c>
      <c r="C319" s="116">
        <v>0.80703999999999998</v>
      </c>
      <c r="D319" s="119">
        <v>0.92334000000000005</v>
      </c>
      <c r="E319" s="119">
        <v>1.4108099999999999</v>
      </c>
      <c r="F319" s="124">
        <v>1.2523299999999999</v>
      </c>
      <c r="G319" s="126">
        <v>51.8</v>
      </c>
      <c r="H319" s="121">
        <v>54.7</v>
      </c>
      <c r="I319" s="121">
        <v>85.4</v>
      </c>
      <c r="J319" s="129">
        <v>80.900000000000006</v>
      </c>
      <c r="K319" s="119">
        <v>7.65</v>
      </c>
      <c r="L319" s="119">
        <v>7.52</v>
      </c>
      <c r="M319" s="119">
        <v>8.15</v>
      </c>
      <c r="N319" s="124">
        <v>8.15</v>
      </c>
    </row>
    <row r="320" spans="2:14" x14ac:dyDescent="0.3">
      <c r="B320" s="21">
        <v>330</v>
      </c>
      <c r="C320" s="116">
        <v>0.80828999999999995</v>
      </c>
      <c r="D320" s="119">
        <v>0.84587999999999997</v>
      </c>
      <c r="E320" s="119">
        <v>1.43906</v>
      </c>
      <c r="F320" s="124">
        <v>1.3336300000000001</v>
      </c>
      <c r="G320" s="126">
        <v>50.9</v>
      </c>
      <c r="H320" s="121">
        <v>53.2</v>
      </c>
      <c r="I320" s="121">
        <v>86.9</v>
      </c>
      <c r="J320" s="129">
        <v>84.3</v>
      </c>
      <c r="K320" s="119">
        <v>7.62</v>
      </c>
      <c r="L320" s="119">
        <v>7.61</v>
      </c>
      <c r="M320" s="119">
        <v>8.23</v>
      </c>
      <c r="N320" s="124">
        <v>8.2200000000000006</v>
      </c>
    </row>
    <row r="321" spans="2:14" x14ac:dyDescent="0.3">
      <c r="B321" s="21">
        <v>331</v>
      </c>
      <c r="C321" s="116">
        <v>0.86112</v>
      </c>
      <c r="D321" s="119">
        <v>0.85490999999999995</v>
      </c>
      <c r="E321" s="119">
        <v>1.4384999999999999</v>
      </c>
      <c r="F321" s="124">
        <v>1.2772399999999999</v>
      </c>
      <c r="G321" s="126">
        <v>52.7</v>
      </c>
      <c r="H321" s="121">
        <v>53.1</v>
      </c>
      <c r="I321" s="121">
        <v>87.5</v>
      </c>
      <c r="J321" s="129">
        <v>86.3</v>
      </c>
      <c r="K321" s="119">
        <v>7.63</v>
      </c>
      <c r="L321" s="119">
        <v>7.58</v>
      </c>
      <c r="M321" s="119">
        <v>8.2100000000000009</v>
      </c>
      <c r="N321" s="124">
        <v>8.2200000000000006</v>
      </c>
    </row>
    <row r="322" spans="2:14" x14ac:dyDescent="0.3">
      <c r="B322" s="21">
        <v>332</v>
      </c>
      <c r="C322" s="116">
        <v>0.88371</v>
      </c>
      <c r="D322" s="119">
        <v>0.84745999999999999</v>
      </c>
      <c r="E322" s="119">
        <v>1.42469</v>
      </c>
      <c r="F322" s="124">
        <v>1.2569699999999999</v>
      </c>
      <c r="G322" s="126">
        <v>51.2</v>
      </c>
      <c r="H322" s="121">
        <v>52.9</v>
      </c>
      <c r="I322" s="121">
        <v>88.6</v>
      </c>
      <c r="J322" s="129">
        <v>87.9</v>
      </c>
      <c r="K322" s="119">
        <v>7.61</v>
      </c>
      <c r="L322" s="119">
        <v>7.54</v>
      </c>
      <c r="M322" s="119">
        <v>8.2200000000000006</v>
      </c>
      <c r="N322" s="124">
        <v>8.24</v>
      </c>
    </row>
    <row r="323" spans="2:14" x14ac:dyDescent="0.3">
      <c r="B323" s="21">
        <v>333</v>
      </c>
      <c r="C323" s="116">
        <v>0.84633000000000003</v>
      </c>
      <c r="D323" s="119">
        <v>0.86502999999999997</v>
      </c>
      <c r="E323" s="119">
        <v>1.40944</v>
      </c>
      <c r="F323" s="124">
        <v>1.2075400000000001</v>
      </c>
      <c r="G323" s="126">
        <v>50.8</v>
      </c>
      <c r="H323" s="121">
        <v>53.2</v>
      </c>
      <c r="I323" s="121">
        <v>88.2</v>
      </c>
      <c r="J323" s="129">
        <v>88.4</v>
      </c>
      <c r="K323" s="119">
        <v>7.57</v>
      </c>
      <c r="L323" s="119">
        <v>7.61</v>
      </c>
      <c r="M323" s="119">
        <v>8.2100000000000009</v>
      </c>
      <c r="N323" s="124">
        <v>8.2200000000000006</v>
      </c>
    </row>
    <row r="324" spans="2:14" x14ac:dyDescent="0.3">
      <c r="B324" s="21">
        <v>334</v>
      </c>
      <c r="C324" s="116">
        <v>0.89632999999999996</v>
      </c>
      <c r="D324" s="119">
        <v>0.84691000000000005</v>
      </c>
      <c r="E324" s="119">
        <v>1.4448700000000001</v>
      </c>
      <c r="F324" s="124">
        <v>1.3035699999999999</v>
      </c>
      <c r="G324" s="126">
        <v>53.1</v>
      </c>
      <c r="H324" s="121">
        <v>52.8</v>
      </c>
      <c r="I324" s="121">
        <v>89.3</v>
      </c>
      <c r="J324" s="129">
        <v>90.4</v>
      </c>
      <c r="K324" s="119">
        <v>7.61</v>
      </c>
      <c r="L324" s="119">
        <v>7.62</v>
      </c>
      <c r="M324" s="119">
        <v>8.23</v>
      </c>
      <c r="N324" s="124">
        <v>8.2200000000000006</v>
      </c>
    </row>
    <row r="325" spans="2:14" x14ac:dyDescent="0.3">
      <c r="B325" s="21">
        <v>335</v>
      </c>
      <c r="C325" s="116">
        <v>0.83952000000000004</v>
      </c>
      <c r="D325" s="119">
        <v>0.88075000000000003</v>
      </c>
      <c r="E325" s="119">
        <v>1.45543</v>
      </c>
      <c r="F325" s="124">
        <v>1.3174999999999999</v>
      </c>
      <c r="G325" s="126">
        <v>52.8</v>
      </c>
      <c r="H325" s="121">
        <v>54.1</v>
      </c>
      <c r="I325" s="121">
        <v>89.4</v>
      </c>
      <c r="J325" s="129">
        <v>88.9</v>
      </c>
      <c r="K325" s="119">
        <v>7.58</v>
      </c>
      <c r="L325" s="119">
        <v>7.59</v>
      </c>
      <c r="M325" s="119">
        <v>8.2200000000000006</v>
      </c>
      <c r="N325" s="124">
        <v>8.25</v>
      </c>
    </row>
    <row r="326" spans="2:14" x14ac:dyDescent="0.3">
      <c r="B326" s="21">
        <v>336</v>
      </c>
      <c r="C326" s="116">
        <v>0.82271000000000005</v>
      </c>
      <c r="D326" s="119">
        <v>0.91969999999999996</v>
      </c>
      <c r="E326" s="119">
        <v>1.44845</v>
      </c>
      <c r="F326" s="124">
        <v>1.3916200000000001</v>
      </c>
      <c r="G326" s="126">
        <v>51.1</v>
      </c>
      <c r="H326" s="121">
        <v>54.1</v>
      </c>
      <c r="I326" s="121">
        <v>89.3</v>
      </c>
      <c r="J326" s="129">
        <v>90.6</v>
      </c>
      <c r="K326" s="119">
        <v>7.63</v>
      </c>
      <c r="L326" s="119">
        <v>7.56</v>
      </c>
      <c r="M326" s="119">
        <v>8.24</v>
      </c>
      <c r="N326" s="124">
        <v>8.26</v>
      </c>
    </row>
    <row r="327" spans="2:14" x14ac:dyDescent="0.3">
      <c r="B327" s="21">
        <v>337</v>
      </c>
      <c r="C327" s="116">
        <v>0.83945000000000003</v>
      </c>
      <c r="D327" s="119">
        <v>0.97262999999999999</v>
      </c>
      <c r="E327" s="119">
        <v>1.48695</v>
      </c>
      <c r="F327" s="124">
        <v>1.42336</v>
      </c>
      <c r="G327" s="126">
        <v>52.4</v>
      </c>
      <c r="H327" s="121">
        <v>53.5</v>
      </c>
      <c r="I327" s="121">
        <v>89.9</v>
      </c>
      <c r="J327" s="129">
        <v>90.2</v>
      </c>
      <c r="K327" s="119">
        <v>7.6</v>
      </c>
      <c r="L327" s="119">
        <v>7.55</v>
      </c>
      <c r="M327" s="119">
        <v>8.2200000000000006</v>
      </c>
      <c r="N327" s="124">
        <v>8.25</v>
      </c>
    </row>
    <row r="328" spans="2:14" x14ac:dyDescent="0.3">
      <c r="B328" s="21">
        <v>338</v>
      </c>
      <c r="C328" s="116">
        <v>0.84714999999999996</v>
      </c>
      <c r="D328" s="119">
        <v>0.88183</v>
      </c>
      <c r="E328" s="119">
        <v>1.4468300000000001</v>
      </c>
      <c r="F328" s="124">
        <v>1.42581</v>
      </c>
      <c r="G328" s="126">
        <v>52.1</v>
      </c>
      <c r="H328" s="121">
        <v>54.1</v>
      </c>
      <c r="I328" s="121">
        <v>87.9</v>
      </c>
      <c r="J328" s="129">
        <v>89.9</v>
      </c>
      <c r="K328" s="119">
        <v>7.53</v>
      </c>
      <c r="L328" s="119">
        <v>7.62</v>
      </c>
      <c r="M328" s="119">
        <v>8.2100000000000009</v>
      </c>
      <c r="N328" s="124">
        <v>8.23</v>
      </c>
    </row>
    <row r="329" spans="2:14" x14ac:dyDescent="0.3">
      <c r="B329" s="21">
        <v>339</v>
      </c>
      <c r="C329" s="116">
        <v>0.81323000000000001</v>
      </c>
      <c r="D329" s="119">
        <v>0.89056999999999997</v>
      </c>
      <c r="E329" s="119">
        <v>1.4448700000000001</v>
      </c>
      <c r="F329" s="124">
        <v>1.4303600000000001</v>
      </c>
      <c r="G329" s="126">
        <v>50.7</v>
      </c>
      <c r="H329" s="121">
        <v>53.2</v>
      </c>
      <c r="I329" s="121">
        <v>88.2</v>
      </c>
      <c r="J329" s="129">
        <v>88.4</v>
      </c>
      <c r="K329" s="119">
        <v>7.61</v>
      </c>
      <c r="L329" s="119">
        <v>7.61</v>
      </c>
      <c r="M329" s="119">
        <v>8.2200000000000006</v>
      </c>
      <c r="N329" s="124">
        <v>8.24</v>
      </c>
    </row>
    <row r="330" spans="2:14" ht="15" thickBot="1" x14ac:dyDescent="0.35">
      <c r="B330" s="22">
        <v>340</v>
      </c>
      <c r="C330" s="117">
        <v>0.85306999999999999</v>
      </c>
      <c r="D330" s="120">
        <v>0.83687999999999996</v>
      </c>
      <c r="E330" s="120">
        <v>1.45543</v>
      </c>
      <c r="F330" s="125">
        <v>1.4317500000000001</v>
      </c>
      <c r="G330" s="127">
        <v>52.4</v>
      </c>
      <c r="H330" s="122">
        <v>52.9</v>
      </c>
      <c r="I330" s="122">
        <v>89.3</v>
      </c>
      <c r="J330" s="130">
        <v>90.4</v>
      </c>
      <c r="K330" s="120">
        <v>7.54</v>
      </c>
      <c r="L330" s="120">
        <v>7.65</v>
      </c>
      <c r="M330" s="120">
        <v>8.2100000000000009</v>
      </c>
      <c r="N330" s="125">
        <v>8.2200000000000006</v>
      </c>
    </row>
  </sheetData>
  <mergeCells count="4">
    <mergeCell ref="B1:L1"/>
    <mergeCell ref="C5:F5"/>
    <mergeCell ref="G5:J5"/>
    <mergeCell ref="K5:N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E705D-8A94-4538-98E9-E32886C147E9}">
  <dimension ref="B1:M59"/>
  <sheetViews>
    <sheetView workbookViewId="0">
      <selection activeCell="B1" sqref="B1:K1"/>
    </sheetView>
  </sheetViews>
  <sheetFormatPr defaultRowHeight="14.4" x14ac:dyDescent="0.3"/>
  <cols>
    <col min="1" max="1" width="0.6640625" customWidth="1"/>
  </cols>
  <sheetData>
    <row r="1" spans="2:13" ht="15.6" x14ac:dyDescent="0.3">
      <c r="B1" s="78" t="s">
        <v>20</v>
      </c>
      <c r="C1" s="78"/>
      <c r="D1" s="78"/>
      <c r="E1" s="78"/>
      <c r="F1" s="78"/>
      <c r="G1" s="78"/>
      <c r="H1" s="78"/>
      <c r="I1" s="78"/>
      <c r="J1" s="78"/>
      <c r="K1" s="78"/>
    </row>
    <row r="2" spans="2:13" ht="15" thickBot="1" x14ac:dyDescent="0.35"/>
    <row r="3" spans="2:13" x14ac:dyDescent="0.3">
      <c r="B3" s="10" t="s">
        <v>1</v>
      </c>
      <c r="C3" s="11" t="s">
        <v>3</v>
      </c>
      <c r="D3" s="12" t="s">
        <v>4</v>
      </c>
      <c r="E3" s="10" t="s">
        <v>1</v>
      </c>
      <c r="F3" s="11" t="s">
        <v>5</v>
      </c>
      <c r="G3" s="12" t="s">
        <v>6</v>
      </c>
      <c r="H3" s="10" t="s">
        <v>1</v>
      </c>
      <c r="I3" s="11" t="s">
        <v>7</v>
      </c>
      <c r="J3" s="12" t="s">
        <v>8</v>
      </c>
      <c r="K3" s="10" t="s">
        <v>1</v>
      </c>
      <c r="L3" s="11" t="s">
        <v>9</v>
      </c>
      <c r="M3" s="12" t="s">
        <v>10</v>
      </c>
    </row>
    <row r="4" spans="2:13" ht="16.8" thickBot="1" x14ac:dyDescent="0.35">
      <c r="B4" s="13" t="s">
        <v>2</v>
      </c>
      <c r="C4" s="76" t="s">
        <v>21</v>
      </c>
      <c r="D4" s="77"/>
      <c r="E4" s="13"/>
      <c r="F4" s="76" t="s">
        <v>21</v>
      </c>
      <c r="G4" s="77"/>
      <c r="H4" s="13"/>
      <c r="I4" s="76" t="s">
        <v>21</v>
      </c>
      <c r="J4" s="77"/>
      <c r="K4" s="13"/>
      <c r="L4" s="76" t="s">
        <v>21</v>
      </c>
      <c r="M4" s="77"/>
    </row>
    <row r="5" spans="2:13" x14ac:dyDescent="0.3">
      <c r="B5" s="4">
        <v>6</v>
      </c>
      <c r="C5" s="119">
        <v>7.0945999999999998</v>
      </c>
      <c r="D5" s="124">
        <v>5.1544999999999996</v>
      </c>
      <c r="E5" s="4">
        <v>6</v>
      </c>
      <c r="F5" s="119">
        <v>5.9856999999999996</v>
      </c>
      <c r="G5" s="124">
        <v>5.1436000000000002</v>
      </c>
      <c r="H5" s="4">
        <v>6</v>
      </c>
      <c r="I5" s="119">
        <v>7.5563000000000002</v>
      </c>
      <c r="J5" s="124">
        <v>5.5259999999999998</v>
      </c>
      <c r="K5" s="4">
        <v>6</v>
      </c>
      <c r="L5" s="119">
        <v>7.4930000000000003</v>
      </c>
      <c r="M5" s="124">
        <v>6.9382999999999999</v>
      </c>
    </row>
    <row r="6" spans="2:13" x14ac:dyDescent="0.3">
      <c r="B6" s="4">
        <v>11</v>
      </c>
      <c r="C6" s="119">
        <v>6.8318000000000003</v>
      </c>
      <c r="D6" s="124">
        <v>6.1917999999999997</v>
      </c>
      <c r="E6" s="4">
        <v>11</v>
      </c>
      <c r="F6" s="119">
        <v>5.7731000000000003</v>
      </c>
      <c r="G6" s="124">
        <v>5.1573000000000002</v>
      </c>
      <c r="H6" s="4">
        <v>11</v>
      </c>
      <c r="I6" s="119">
        <v>10.9757</v>
      </c>
      <c r="J6" s="124">
        <v>5.1186999999999996</v>
      </c>
      <c r="K6" s="4">
        <v>11</v>
      </c>
      <c r="L6" s="119">
        <v>9.6593</v>
      </c>
      <c r="M6" s="124">
        <v>7.7102000000000004</v>
      </c>
    </row>
    <row r="7" spans="2:13" x14ac:dyDescent="0.3">
      <c r="B7" s="4">
        <v>15</v>
      </c>
      <c r="C7" s="119">
        <v>6.55</v>
      </c>
      <c r="D7" s="124">
        <v>4.3742000000000001</v>
      </c>
      <c r="E7" s="4">
        <v>15</v>
      </c>
      <c r="F7" s="119">
        <v>1.9469000000000001</v>
      </c>
      <c r="G7" s="124">
        <v>0.54690000000000005</v>
      </c>
      <c r="H7" s="4">
        <v>15</v>
      </c>
      <c r="I7" s="119">
        <v>6.1</v>
      </c>
      <c r="J7" s="124">
        <v>1.6128</v>
      </c>
      <c r="K7" s="4">
        <v>15</v>
      </c>
      <c r="L7" s="119">
        <v>6.0137999999999998</v>
      </c>
      <c r="M7" s="124">
        <v>5.6561000000000003</v>
      </c>
    </row>
    <row r="8" spans="2:13" x14ac:dyDescent="0.3">
      <c r="B8" s="4">
        <v>17</v>
      </c>
      <c r="C8" s="119">
        <v>5.2393000000000001</v>
      </c>
      <c r="D8" s="124">
        <v>2.2292000000000001</v>
      </c>
      <c r="E8" s="4">
        <v>17</v>
      </c>
      <c r="F8" s="119">
        <v>1.1398999999999999</v>
      </c>
      <c r="G8" s="124">
        <v>0.45300000000000001</v>
      </c>
      <c r="H8" s="4">
        <v>17</v>
      </c>
      <c r="I8" s="119">
        <v>4.1783000000000001</v>
      </c>
      <c r="J8" s="124">
        <v>1.0186999999999999</v>
      </c>
      <c r="K8" s="4">
        <v>17</v>
      </c>
      <c r="L8" s="119">
        <v>5.4116</v>
      </c>
      <c r="M8" s="124">
        <v>4.4359000000000002</v>
      </c>
    </row>
    <row r="9" spans="2:13" x14ac:dyDescent="0.3">
      <c r="B9" s="4">
        <v>20</v>
      </c>
      <c r="C9" s="119">
        <v>2.7585000000000002</v>
      </c>
      <c r="D9" s="124">
        <v>0.37330000000000002</v>
      </c>
      <c r="E9" s="4">
        <v>20</v>
      </c>
      <c r="F9" s="119">
        <v>0.41060000000000002</v>
      </c>
      <c r="G9" s="124">
        <v>0.31369999999999998</v>
      </c>
      <c r="H9" s="4">
        <v>20</v>
      </c>
      <c r="I9" s="119">
        <v>3.1850000000000001</v>
      </c>
      <c r="J9" s="124">
        <v>1.2753000000000001</v>
      </c>
      <c r="K9" s="4">
        <v>20</v>
      </c>
      <c r="L9" s="119">
        <v>5.3395000000000001</v>
      </c>
      <c r="M9" s="124">
        <v>1.9978</v>
      </c>
    </row>
    <row r="10" spans="2:13" x14ac:dyDescent="0.3">
      <c r="B10" s="4">
        <v>24</v>
      </c>
      <c r="C10" s="119">
        <v>1.8393999999999999</v>
      </c>
      <c r="D10" s="124">
        <v>1.5348999999999999</v>
      </c>
      <c r="E10" s="4">
        <v>24</v>
      </c>
      <c r="F10" s="119">
        <v>1.6930000000000001</v>
      </c>
      <c r="G10" s="124">
        <v>1.8158000000000001</v>
      </c>
      <c r="H10" s="4">
        <v>24</v>
      </c>
      <c r="I10" s="119">
        <v>2.5977000000000001</v>
      </c>
      <c r="J10" s="124">
        <v>1.6719999999999999</v>
      </c>
      <c r="K10" s="4">
        <v>24</v>
      </c>
      <c r="L10" s="119">
        <v>3.5893999999999999</v>
      </c>
      <c r="M10" s="124">
        <v>1.7729999999999999</v>
      </c>
    </row>
    <row r="11" spans="2:13" x14ac:dyDescent="0.3">
      <c r="B11" s="4">
        <v>27</v>
      </c>
      <c r="C11" s="119">
        <v>0.85509999999999997</v>
      </c>
      <c r="D11" s="124">
        <v>0.13270000000000001</v>
      </c>
      <c r="E11" s="4">
        <v>27</v>
      </c>
      <c r="F11" s="119">
        <v>2.3643999999999998</v>
      </c>
      <c r="G11" s="124">
        <v>2.0798000000000001</v>
      </c>
      <c r="H11" s="4">
        <v>27</v>
      </c>
      <c r="I11" s="119">
        <v>1.4684999999999999</v>
      </c>
      <c r="J11" s="124">
        <v>0.43009999999999998</v>
      </c>
      <c r="K11" s="4">
        <v>27</v>
      </c>
      <c r="L11" s="119">
        <v>1.5927</v>
      </c>
      <c r="M11" s="124">
        <v>0.9264</v>
      </c>
    </row>
    <row r="12" spans="2:13" x14ac:dyDescent="0.3">
      <c r="B12" s="4">
        <v>29</v>
      </c>
      <c r="C12" s="119">
        <v>0.87490000000000001</v>
      </c>
      <c r="D12" s="124">
        <v>2.0137999999999998</v>
      </c>
      <c r="E12" s="4">
        <v>29</v>
      </c>
      <c r="F12" s="119">
        <v>2.7273000000000001</v>
      </c>
      <c r="G12" s="124">
        <v>3.2730999999999999</v>
      </c>
      <c r="H12" s="4">
        <v>29</v>
      </c>
      <c r="I12" s="119">
        <v>1.484</v>
      </c>
      <c r="J12" s="124">
        <v>1.0515000000000001</v>
      </c>
      <c r="K12" s="4">
        <v>29</v>
      </c>
      <c r="L12" s="119">
        <v>1.9179999999999999</v>
      </c>
      <c r="M12" s="124">
        <v>1.1491</v>
      </c>
    </row>
    <row r="13" spans="2:13" x14ac:dyDescent="0.3">
      <c r="B13" s="4">
        <v>34</v>
      </c>
      <c r="C13" s="119">
        <v>3.2050000000000001</v>
      </c>
      <c r="D13" s="124">
        <v>1.1767000000000001</v>
      </c>
      <c r="E13" s="4">
        <v>34</v>
      </c>
      <c r="F13" s="119">
        <v>3.931</v>
      </c>
      <c r="G13" s="124">
        <v>4.1050000000000004</v>
      </c>
      <c r="H13" s="4">
        <v>34</v>
      </c>
      <c r="I13" s="119">
        <v>2.9386999999999999</v>
      </c>
      <c r="J13" s="124">
        <v>1.5750999999999999</v>
      </c>
      <c r="K13" s="4">
        <v>34</v>
      </c>
      <c r="L13" s="119">
        <v>2.6368999999999998</v>
      </c>
      <c r="M13" s="124">
        <v>1.0144</v>
      </c>
    </row>
    <row r="14" spans="2:13" x14ac:dyDescent="0.3">
      <c r="B14" s="4">
        <v>36</v>
      </c>
      <c r="C14" s="119">
        <v>4</v>
      </c>
      <c r="D14" s="124">
        <v>1.0076000000000001</v>
      </c>
      <c r="E14" s="4">
        <v>36</v>
      </c>
      <c r="F14" s="119">
        <v>4.2938999999999998</v>
      </c>
      <c r="G14" s="124">
        <v>4.3159999999999998</v>
      </c>
      <c r="H14" s="4">
        <v>36</v>
      </c>
      <c r="I14" s="119">
        <v>3.6143999999999998</v>
      </c>
      <c r="J14" s="124">
        <v>2.1474000000000002</v>
      </c>
      <c r="K14" s="4">
        <v>36</v>
      </c>
      <c r="L14" s="119">
        <v>3.0335999999999999</v>
      </c>
      <c r="M14" s="124">
        <v>1.3452</v>
      </c>
    </row>
    <row r="15" spans="2:13" x14ac:dyDescent="0.3">
      <c r="B15" s="4">
        <v>38</v>
      </c>
      <c r="C15" s="119">
        <v>6.1028000000000002</v>
      </c>
      <c r="D15" s="124">
        <v>1.2474000000000001</v>
      </c>
      <c r="E15" s="4">
        <v>38</v>
      </c>
      <c r="F15" s="119">
        <v>5.2361000000000004</v>
      </c>
      <c r="G15" s="124">
        <v>5.3714000000000004</v>
      </c>
      <c r="H15" s="4">
        <v>38</v>
      </c>
      <c r="I15" s="119">
        <v>4.4135</v>
      </c>
      <c r="J15" s="124">
        <v>2.6682999999999999</v>
      </c>
      <c r="K15" s="4">
        <v>38</v>
      </c>
      <c r="L15" s="119">
        <v>3.254</v>
      </c>
      <c r="M15" s="124">
        <v>1.2809999999999999</v>
      </c>
    </row>
    <row r="16" spans="2:13" x14ac:dyDescent="0.3">
      <c r="B16" s="4">
        <v>42</v>
      </c>
      <c r="C16" s="119">
        <v>5.7384000000000004</v>
      </c>
      <c r="D16" s="124">
        <v>2.5565000000000002</v>
      </c>
      <c r="E16" s="4">
        <v>42</v>
      </c>
      <c r="F16" s="119">
        <v>5.8554000000000004</v>
      </c>
      <c r="G16" s="124">
        <v>6.5061</v>
      </c>
      <c r="H16" s="4">
        <v>42</v>
      </c>
      <c r="I16" s="119">
        <v>6.1208</v>
      </c>
      <c r="J16" s="124">
        <v>4.3029999999999999</v>
      </c>
      <c r="K16" s="4">
        <v>42</v>
      </c>
      <c r="L16" s="119">
        <v>4.4733999999999998</v>
      </c>
      <c r="M16" s="124">
        <v>1.5612999999999999</v>
      </c>
    </row>
    <row r="17" spans="2:13" x14ac:dyDescent="0.3">
      <c r="B17" s="4">
        <v>50</v>
      </c>
      <c r="C17" s="119">
        <v>1.9843999999999999</v>
      </c>
      <c r="D17" s="124">
        <v>1.6180000000000001</v>
      </c>
      <c r="E17" s="4">
        <v>50</v>
      </c>
      <c r="F17" s="119">
        <v>1.2309000000000001</v>
      </c>
      <c r="G17" s="124">
        <v>4.2526999999999999</v>
      </c>
      <c r="H17" s="4">
        <v>50</v>
      </c>
      <c r="I17" s="119">
        <v>4.7693000000000003</v>
      </c>
      <c r="J17" s="124">
        <v>4.0456000000000003</v>
      </c>
      <c r="K17" s="4">
        <v>50</v>
      </c>
      <c r="L17" s="119">
        <v>4.1346999999999996</v>
      </c>
      <c r="M17" s="124">
        <v>0.60250000000000004</v>
      </c>
    </row>
    <row r="18" spans="2:13" x14ac:dyDescent="0.3">
      <c r="B18" s="4">
        <v>53</v>
      </c>
      <c r="C18" s="119">
        <v>1.0442</v>
      </c>
      <c r="D18" s="124">
        <v>0.92649999999999999</v>
      </c>
      <c r="E18" s="4">
        <v>53</v>
      </c>
      <c r="F18" s="119">
        <v>1.0129999999999999</v>
      </c>
      <c r="G18" s="124">
        <v>2.2713000000000001</v>
      </c>
      <c r="H18" s="4">
        <v>53</v>
      </c>
      <c r="I18" s="119">
        <v>3.2515000000000001</v>
      </c>
      <c r="J18" s="124">
        <v>2.1556999999999999</v>
      </c>
      <c r="K18" s="4">
        <v>53</v>
      </c>
      <c r="L18" s="119">
        <v>2.4213</v>
      </c>
      <c r="M18" s="124">
        <v>0.46829999999999999</v>
      </c>
    </row>
    <row r="19" spans="2:13" x14ac:dyDescent="0.3">
      <c r="B19" s="4">
        <v>55</v>
      </c>
      <c r="C19" s="119">
        <v>1.7922</v>
      </c>
      <c r="D19" s="124">
        <v>1.2204999999999999</v>
      </c>
      <c r="E19" s="4">
        <v>55</v>
      </c>
      <c r="F19" s="119">
        <v>1.3406</v>
      </c>
      <c r="G19" s="124">
        <v>2.1573000000000002</v>
      </c>
      <c r="H19" s="4">
        <v>55</v>
      </c>
      <c r="I19" s="119">
        <v>3.0133999999999999</v>
      </c>
      <c r="J19" s="124">
        <v>2.1484000000000001</v>
      </c>
      <c r="K19" s="4">
        <v>55</v>
      </c>
      <c r="L19" s="119">
        <v>2.2932999999999999</v>
      </c>
      <c r="M19" s="124">
        <v>0.60640000000000005</v>
      </c>
    </row>
    <row r="20" spans="2:13" x14ac:dyDescent="0.3">
      <c r="B20" s="4">
        <v>57</v>
      </c>
      <c r="C20" s="119">
        <v>1.7995000000000001</v>
      </c>
      <c r="D20" s="124">
        <v>1.3511</v>
      </c>
      <c r="E20" s="4">
        <v>57</v>
      </c>
      <c r="F20" s="119">
        <v>2.1141000000000001</v>
      </c>
      <c r="G20" s="124">
        <v>2.5265</v>
      </c>
      <c r="H20" s="4">
        <v>57</v>
      </c>
      <c r="I20" s="119">
        <v>2.3296999999999999</v>
      </c>
      <c r="J20" s="124">
        <v>1.9271</v>
      </c>
      <c r="K20" s="4">
        <v>57</v>
      </c>
      <c r="L20" s="119">
        <v>3.0078</v>
      </c>
      <c r="M20" s="124">
        <v>0.7923</v>
      </c>
    </row>
    <row r="21" spans="2:13" x14ac:dyDescent="0.3">
      <c r="B21" s="4">
        <v>60</v>
      </c>
      <c r="C21" s="119">
        <v>1.5031000000000001</v>
      </c>
      <c r="D21" s="124">
        <v>1.2045999999999999</v>
      </c>
      <c r="E21" s="4">
        <v>60</v>
      </c>
      <c r="F21" s="119">
        <v>2.532</v>
      </c>
      <c r="G21" s="124">
        <v>2.7389000000000001</v>
      </c>
      <c r="H21" s="4">
        <v>60</v>
      </c>
      <c r="I21" s="119">
        <v>3.4857</v>
      </c>
      <c r="J21" s="124">
        <v>1.6431</v>
      </c>
      <c r="K21" s="4">
        <v>60</v>
      </c>
      <c r="L21" s="119">
        <v>2.0253000000000001</v>
      </c>
      <c r="M21" s="124">
        <v>1.0073000000000001</v>
      </c>
    </row>
    <row r="22" spans="2:13" x14ac:dyDescent="0.3">
      <c r="B22" s="4">
        <v>63</v>
      </c>
      <c r="C22" s="119">
        <v>0.87070000000000003</v>
      </c>
      <c r="D22" s="124">
        <v>0.6794</v>
      </c>
      <c r="E22" s="4">
        <v>63</v>
      </c>
      <c r="F22" s="119">
        <v>3.0933000000000002</v>
      </c>
      <c r="G22" s="124">
        <v>3.4241999999999999</v>
      </c>
      <c r="H22" s="4">
        <v>63</v>
      </c>
      <c r="I22" s="119">
        <v>3.0312000000000001</v>
      </c>
      <c r="J22" s="124">
        <v>1.3832</v>
      </c>
      <c r="K22" s="4">
        <v>63</v>
      </c>
      <c r="L22" s="119">
        <v>2.2551000000000001</v>
      </c>
      <c r="M22" s="124">
        <v>1.0644</v>
      </c>
    </row>
    <row r="23" spans="2:13" x14ac:dyDescent="0.3">
      <c r="B23" s="4">
        <v>68</v>
      </c>
      <c r="C23" s="119">
        <v>1.1974</v>
      </c>
      <c r="D23" s="124">
        <v>0.96150000000000002</v>
      </c>
      <c r="E23" s="4">
        <v>68</v>
      </c>
      <c r="F23" s="119">
        <v>2.7706</v>
      </c>
      <c r="G23" s="124">
        <v>3.2031000000000001</v>
      </c>
      <c r="H23" s="4">
        <v>68</v>
      </c>
      <c r="I23" s="119">
        <v>3.0009999999999999</v>
      </c>
      <c r="J23" s="124">
        <v>2.2366999999999999</v>
      </c>
      <c r="K23" s="4">
        <v>68</v>
      </c>
      <c r="L23" s="119">
        <v>2.7267999999999999</v>
      </c>
      <c r="M23" s="124">
        <v>1.9489000000000001</v>
      </c>
    </row>
    <row r="24" spans="2:13" x14ac:dyDescent="0.3">
      <c r="B24" s="4">
        <v>75</v>
      </c>
      <c r="C24" s="119">
        <v>0.42099999999999999</v>
      </c>
      <c r="D24" s="124">
        <v>0.18859999999999999</v>
      </c>
      <c r="E24" s="4">
        <v>75</v>
      </c>
      <c r="F24" s="119">
        <v>1.121</v>
      </c>
      <c r="G24" s="124">
        <v>2.6074999999999999</v>
      </c>
      <c r="H24" s="4">
        <v>75</v>
      </c>
      <c r="I24" s="119">
        <v>5.4120999999999997</v>
      </c>
      <c r="J24" s="124">
        <v>3.2845</v>
      </c>
      <c r="K24" s="4">
        <v>75</v>
      </c>
      <c r="L24" s="119">
        <v>4.1226000000000003</v>
      </c>
      <c r="M24" s="124">
        <v>3.3563999999999998</v>
      </c>
    </row>
    <row r="25" spans="2:13" x14ac:dyDescent="0.3">
      <c r="B25" s="4">
        <v>78</v>
      </c>
      <c r="C25" s="119">
        <v>1.8198000000000001</v>
      </c>
      <c r="D25" s="124">
        <v>1.204</v>
      </c>
      <c r="E25" s="4">
        <v>78</v>
      </c>
      <c r="F25" s="119">
        <v>1.958</v>
      </c>
      <c r="G25" s="124">
        <v>2.1179000000000001</v>
      </c>
      <c r="H25" s="4">
        <v>78</v>
      </c>
      <c r="I25" s="119">
        <v>5.9067999999999996</v>
      </c>
      <c r="J25" s="124">
        <v>3.7246000000000001</v>
      </c>
      <c r="K25" s="4">
        <v>78</v>
      </c>
      <c r="L25" s="119">
        <v>5.1383999999999999</v>
      </c>
      <c r="M25" s="124">
        <v>3.8988999999999998</v>
      </c>
    </row>
    <row r="26" spans="2:13" x14ac:dyDescent="0.3">
      <c r="B26" s="4">
        <v>85</v>
      </c>
      <c r="C26" s="119">
        <v>1.9893000000000001</v>
      </c>
      <c r="D26" s="124">
        <v>2.1514000000000002</v>
      </c>
      <c r="E26" s="4">
        <v>85</v>
      </c>
      <c r="F26" s="119">
        <v>3.9095</v>
      </c>
      <c r="G26" s="124">
        <v>3.1240999999999999</v>
      </c>
      <c r="H26" s="4">
        <v>85</v>
      </c>
      <c r="I26" s="119">
        <v>2.8839000000000001</v>
      </c>
      <c r="J26" s="124">
        <v>1.3404</v>
      </c>
      <c r="K26" s="4">
        <v>85</v>
      </c>
      <c r="L26" s="119">
        <v>2.8915000000000002</v>
      </c>
      <c r="M26" s="124">
        <v>0.86370000000000002</v>
      </c>
    </row>
    <row r="27" spans="2:13" x14ac:dyDescent="0.3">
      <c r="B27" s="4">
        <v>90</v>
      </c>
      <c r="C27" s="119">
        <v>1.8931</v>
      </c>
      <c r="D27" s="124">
        <v>1.7957000000000001</v>
      </c>
      <c r="E27" s="4">
        <v>90</v>
      </c>
      <c r="F27" s="119">
        <v>3.6671</v>
      </c>
      <c r="G27" s="124">
        <v>2.8978999999999999</v>
      </c>
      <c r="H27" s="4">
        <v>90</v>
      </c>
      <c r="I27" s="119">
        <v>2.3325999999999998</v>
      </c>
      <c r="J27" s="124">
        <v>0.7863</v>
      </c>
      <c r="K27" s="4">
        <v>90</v>
      </c>
      <c r="L27" s="119">
        <v>1.7411000000000001</v>
      </c>
      <c r="M27" s="124">
        <v>1.2121</v>
      </c>
    </row>
    <row r="28" spans="2:13" x14ac:dyDescent="0.3">
      <c r="B28" s="4">
        <v>92</v>
      </c>
      <c r="C28" s="119">
        <v>2.1472000000000002</v>
      </c>
      <c r="D28" s="124">
        <v>1.7668999999999999</v>
      </c>
      <c r="E28" s="4">
        <v>92</v>
      </c>
      <c r="F28" s="119">
        <v>3.8172999999999999</v>
      </c>
      <c r="G28" s="124">
        <v>3.2403</v>
      </c>
      <c r="H28" s="4">
        <v>92</v>
      </c>
      <c r="I28" s="119">
        <v>2.7261000000000002</v>
      </c>
      <c r="J28" s="124">
        <v>1.7556</v>
      </c>
      <c r="K28" s="4">
        <v>92</v>
      </c>
      <c r="L28" s="119">
        <v>2.3759999999999999</v>
      </c>
      <c r="M28" s="124">
        <v>2.1219999999999999</v>
      </c>
    </row>
    <row r="29" spans="2:13" x14ac:dyDescent="0.3">
      <c r="B29" s="4">
        <v>99</v>
      </c>
      <c r="C29" s="119">
        <v>1.6133</v>
      </c>
      <c r="D29" s="124">
        <v>0.85389999999999999</v>
      </c>
      <c r="E29" s="4">
        <v>99</v>
      </c>
      <c r="F29" s="119">
        <v>0.87039999999999995</v>
      </c>
      <c r="G29" s="124">
        <v>0.86870000000000003</v>
      </c>
      <c r="H29" s="4">
        <v>99</v>
      </c>
      <c r="I29" s="119">
        <v>1.6695</v>
      </c>
      <c r="J29" s="124">
        <v>0.7732</v>
      </c>
      <c r="K29" s="4">
        <v>99</v>
      </c>
      <c r="L29" s="119">
        <v>1.6720999999999999</v>
      </c>
      <c r="M29" s="124">
        <v>1.9494</v>
      </c>
    </row>
    <row r="30" spans="2:13" x14ac:dyDescent="0.3">
      <c r="B30" s="4">
        <v>101</v>
      </c>
      <c r="C30" s="119">
        <v>1.3119000000000001</v>
      </c>
      <c r="D30" s="124">
        <v>0.92030000000000001</v>
      </c>
      <c r="E30" s="4">
        <v>101</v>
      </c>
      <c r="F30" s="119">
        <v>0.84099999999999997</v>
      </c>
      <c r="G30" s="124">
        <v>0.86619999999999997</v>
      </c>
      <c r="H30" s="4">
        <v>101</v>
      </c>
      <c r="I30" s="119">
        <v>1.9238</v>
      </c>
      <c r="J30" s="124">
        <v>0.65439999999999998</v>
      </c>
      <c r="K30" s="4">
        <v>101</v>
      </c>
      <c r="L30" s="119">
        <v>1.5728</v>
      </c>
      <c r="M30" s="124">
        <v>1.377</v>
      </c>
    </row>
    <row r="31" spans="2:13" x14ac:dyDescent="0.3">
      <c r="B31" s="4">
        <v>104</v>
      </c>
      <c r="C31" s="119">
        <v>1.5169999999999999</v>
      </c>
      <c r="D31" s="124">
        <v>0.71889999999999998</v>
      </c>
      <c r="E31" s="4">
        <v>104</v>
      </c>
      <c r="F31" s="119">
        <v>1.6158999999999999</v>
      </c>
      <c r="G31" s="124">
        <v>2.0546000000000002</v>
      </c>
      <c r="H31" s="4">
        <v>104</v>
      </c>
      <c r="I31" s="119">
        <v>2.2730000000000001</v>
      </c>
      <c r="J31" s="124">
        <v>0.75070000000000003</v>
      </c>
      <c r="K31" s="4">
        <v>104</v>
      </c>
      <c r="L31" s="119">
        <v>1.7033</v>
      </c>
      <c r="M31" s="124">
        <v>0.99399999999999999</v>
      </c>
    </row>
    <row r="32" spans="2:13" x14ac:dyDescent="0.3">
      <c r="B32" s="4">
        <v>108</v>
      </c>
      <c r="C32" s="119">
        <v>1.1162000000000001</v>
      </c>
      <c r="D32" s="124">
        <v>1.1389</v>
      </c>
      <c r="E32" s="4">
        <v>108</v>
      </c>
      <c r="F32" s="119">
        <v>3.8936999999999999</v>
      </c>
      <c r="G32" s="124">
        <v>4.4016000000000002</v>
      </c>
      <c r="H32" s="4">
        <v>108</v>
      </c>
      <c r="I32" s="119">
        <v>2.8233000000000001</v>
      </c>
      <c r="J32" s="124">
        <v>2.3978000000000002</v>
      </c>
      <c r="K32" s="4">
        <v>108</v>
      </c>
      <c r="L32" s="119">
        <v>1.7353000000000001</v>
      </c>
      <c r="M32" s="124">
        <v>1.7242</v>
      </c>
    </row>
    <row r="33" spans="2:13" x14ac:dyDescent="0.3">
      <c r="B33" s="4">
        <v>122</v>
      </c>
      <c r="C33" s="119">
        <v>1.8819999999999999</v>
      </c>
      <c r="D33" s="124">
        <v>1.6841999999999999</v>
      </c>
      <c r="E33" s="4">
        <v>122</v>
      </c>
      <c r="F33" s="119">
        <v>5.3613999999999997</v>
      </c>
      <c r="G33" s="124">
        <v>6.7271999999999998</v>
      </c>
      <c r="H33" s="4">
        <v>122</v>
      </c>
      <c r="I33" s="119">
        <v>0.71109999999999995</v>
      </c>
      <c r="J33" s="124">
        <v>1.2121</v>
      </c>
      <c r="K33" s="4">
        <v>122</v>
      </c>
      <c r="L33" s="119">
        <v>1.2910999999999999</v>
      </c>
      <c r="M33" s="124">
        <v>1.7919</v>
      </c>
    </row>
    <row r="34" spans="2:13" x14ac:dyDescent="0.3">
      <c r="B34" s="4">
        <v>130</v>
      </c>
      <c r="C34" s="119">
        <v>1.08</v>
      </c>
      <c r="D34" s="124">
        <v>0.67110000000000003</v>
      </c>
      <c r="E34" s="4">
        <v>130</v>
      </c>
      <c r="F34" s="119">
        <v>1.7551000000000001</v>
      </c>
      <c r="G34" s="124">
        <v>2.0748000000000002</v>
      </c>
      <c r="H34" s="4">
        <v>130</v>
      </c>
      <c r="I34" s="119">
        <v>0.91900000000000004</v>
      </c>
      <c r="J34" s="124">
        <v>0.64490000000000003</v>
      </c>
      <c r="K34" s="4">
        <v>130</v>
      </c>
      <c r="L34" s="119">
        <v>1.4823999999999999</v>
      </c>
      <c r="M34" s="124">
        <v>2.1276999999999999</v>
      </c>
    </row>
    <row r="35" spans="2:13" x14ac:dyDescent="0.3">
      <c r="B35" s="4">
        <v>136</v>
      </c>
      <c r="C35" s="119">
        <v>0.75060000000000004</v>
      </c>
      <c r="D35" s="124">
        <v>0.56799999999999995</v>
      </c>
      <c r="E35" s="4">
        <v>136</v>
      </c>
      <c r="F35" s="119">
        <v>1.0155000000000001</v>
      </c>
      <c r="G35" s="124">
        <v>1.544</v>
      </c>
      <c r="H35" s="4">
        <v>136</v>
      </c>
      <c r="I35" s="119">
        <v>1.7745</v>
      </c>
      <c r="J35" s="124">
        <v>1.2928999999999999</v>
      </c>
      <c r="K35" s="4">
        <v>136</v>
      </c>
      <c r="L35" s="119">
        <v>0.71050000000000002</v>
      </c>
      <c r="M35" s="124">
        <v>1.6032</v>
      </c>
    </row>
    <row r="36" spans="2:13" x14ac:dyDescent="0.3">
      <c r="B36" s="4">
        <v>147</v>
      </c>
      <c r="C36" s="119">
        <v>0.46250000000000002</v>
      </c>
      <c r="D36" s="124">
        <v>1.4293</v>
      </c>
      <c r="E36" s="4">
        <v>147</v>
      </c>
      <c r="F36" s="119">
        <v>0.68979999999999997</v>
      </c>
      <c r="G36" s="124">
        <v>1.2039</v>
      </c>
      <c r="H36" s="4">
        <v>147</v>
      </c>
      <c r="I36" s="119">
        <v>0.93149999999999999</v>
      </c>
      <c r="J36" s="124">
        <v>0.78669999999999995</v>
      </c>
      <c r="K36" s="4">
        <v>147</v>
      </c>
      <c r="L36" s="119">
        <v>0.33560000000000001</v>
      </c>
      <c r="M36" s="124">
        <v>0.65859999999999996</v>
      </c>
    </row>
    <row r="37" spans="2:13" x14ac:dyDescent="0.3">
      <c r="B37" s="4">
        <v>155</v>
      </c>
      <c r="C37" s="119">
        <v>1.7777000000000001</v>
      </c>
      <c r="D37" s="124">
        <v>2.1537000000000002</v>
      </c>
      <c r="E37" s="4">
        <v>155</v>
      </c>
      <c r="F37" s="119">
        <v>1.028</v>
      </c>
      <c r="G37" s="124">
        <v>1.7524999999999999</v>
      </c>
      <c r="H37" s="4">
        <v>155</v>
      </c>
      <c r="I37" s="119">
        <v>0.74150000000000005</v>
      </c>
      <c r="J37" s="124">
        <v>2.7256999999999998</v>
      </c>
      <c r="K37" s="4">
        <v>155</v>
      </c>
      <c r="L37" s="119">
        <v>1.6432</v>
      </c>
      <c r="M37" s="124">
        <v>1.2574000000000001</v>
      </c>
    </row>
    <row r="38" spans="2:13" x14ac:dyDescent="0.3">
      <c r="B38" s="4">
        <v>157</v>
      </c>
      <c r="C38" s="119">
        <v>2.6736</v>
      </c>
      <c r="D38" s="124">
        <v>2.1755</v>
      </c>
      <c r="E38" s="4">
        <v>157</v>
      </c>
      <c r="F38" s="119">
        <v>1.0627</v>
      </c>
      <c r="G38" s="124">
        <v>1.8882000000000001</v>
      </c>
      <c r="H38" s="4">
        <v>157</v>
      </c>
      <c r="I38" s="119">
        <v>1.6802999999999999</v>
      </c>
      <c r="J38" s="124">
        <v>3.3723999999999998</v>
      </c>
      <c r="K38" s="4">
        <v>157</v>
      </c>
      <c r="L38" s="119">
        <v>0.77800000000000002</v>
      </c>
      <c r="M38" s="124">
        <v>1.1318999999999999</v>
      </c>
    </row>
    <row r="39" spans="2:13" x14ac:dyDescent="0.3">
      <c r="B39" s="4">
        <v>162</v>
      </c>
      <c r="C39" s="119">
        <v>5.548</v>
      </c>
      <c r="D39" s="124">
        <v>3.0480999999999998</v>
      </c>
      <c r="E39" s="4">
        <v>162</v>
      </c>
      <c r="F39" s="119">
        <v>1.5768</v>
      </c>
      <c r="G39" s="124">
        <v>3.573</v>
      </c>
      <c r="H39" s="4">
        <v>162</v>
      </c>
      <c r="I39" s="119">
        <v>3.2867000000000002</v>
      </c>
      <c r="J39" s="124">
        <v>4.9969999999999999</v>
      </c>
      <c r="K39" s="4">
        <v>162</v>
      </c>
      <c r="L39" s="119">
        <v>0.92410000000000003</v>
      </c>
      <c r="M39" s="124">
        <v>1.4132</v>
      </c>
    </row>
    <row r="40" spans="2:13" x14ac:dyDescent="0.3">
      <c r="B40" s="4">
        <v>169</v>
      </c>
      <c r="C40" s="119">
        <v>1.8592</v>
      </c>
      <c r="D40" s="124">
        <v>1.0193000000000001</v>
      </c>
      <c r="E40" s="4">
        <v>169</v>
      </c>
      <c r="F40" s="119">
        <v>0.57210000000000005</v>
      </c>
      <c r="G40" s="124">
        <v>0.69159999999999999</v>
      </c>
      <c r="H40" s="4">
        <v>169</v>
      </c>
      <c r="I40" s="119">
        <v>1.0387</v>
      </c>
      <c r="J40" s="124">
        <v>1.2567999999999999</v>
      </c>
      <c r="K40" s="4">
        <v>169</v>
      </c>
      <c r="L40" s="119">
        <v>0.2848</v>
      </c>
      <c r="M40" s="124">
        <v>0.12740000000000001</v>
      </c>
    </row>
    <row r="41" spans="2:13" x14ac:dyDescent="0.3">
      <c r="B41" s="4">
        <v>176</v>
      </c>
      <c r="C41" s="119">
        <v>3.2345999999999999</v>
      </c>
      <c r="D41" s="124">
        <v>10.8856</v>
      </c>
      <c r="E41" s="4">
        <v>176</v>
      </c>
      <c r="F41" s="119">
        <v>0.90549999999999997</v>
      </c>
      <c r="G41" s="124">
        <v>0.8871</v>
      </c>
      <c r="H41" s="4">
        <v>176</v>
      </c>
      <c r="I41" s="119">
        <v>1.5221899999999999</v>
      </c>
      <c r="J41" s="124">
        <v>1.6728000000000001</v>
      </c>
      <c r="K41" s="4">
        <v>176</v>
      </c>
      <c r="L41" s="119">
        <v>0.35060000000000002</v>
      </c>
      <c r="M41" s="124">
        <v>0.1694</v>
      </c>
    </row>
    <row r="42" spans="2:13" x14ac:dyDescent="0.3">
      <c r="B42" s="4">
        <v>197</v>
      </c>
      <c r="C42" s="119">
        <v>3.2681499999999999</v>
      </c>
      <c r="D42" s="124">
        <v>0.52480000000000004</v>
      </c>
      <c r="E42" s="4">
        <v>197</v>
      </c>
      <c r="F42" s="119">
        <v>0.1358</v>
      </c>
      <c r="G42" s="124">
        <v>0.36430000000000001</v>
      </c>
      <c r="H42" s="4">
        <v>197</v>
      </c>
      <c r="I42" s="119">
        <v>2.4983</v>
      </c>
      <c r="J42" s="124">
        <v>2.2551000000000001</v>
      </c>
      <c r="K42" s="4">
        <v>197</v>
      </c>
      <c r="L42" s="119">
        <v>0.29809999999999998</v>
      </c>
      <c r="M42" s="124">
        <v>0.2102</v>
      </c>
    </row>
    <row r="43" spans="2:13" x14ac:dyDescent="0.3">
      <c r="B43" s="4">
        <v>223</v>
      </c>
      <c r="C43" s="119">
        <v>0.111</v>
      </c>
      <c r="D43" s="124">
        <v>1.1847000000000001</v>
      </c>
      <c r="E43" s="4">
        <v>223</v>
      </c>
      <c r="F43" s="119">
        <v>0.11650000000000001</v>
      </c>
      <c r="G43" s="124">
        <v>0.40489999999999998</v>
      </c>
      <c r="H43" s="4">
        <v>223</v>
      </c>
      <c r="I43" s="119">
        <v>5.2625999999999999</v>
      </c>
      <c r="J43" s="124">
        <v>2.0750000000000002</v>
      </c>
      <c r="K43" s="4">
        <v>223</v>
      </c>
      <c r="L43" s="119">
        <v>0.58809999999999996</v>
      </c>
      <c r="M43" s="124">
        <v>0.82540000000000002</v>
      </c>
    </row>
    <row r="44" spans="2:13" x14ac:dyDescent="0.3">
      <c r="B44" s="4">
        <v>227</v>
      </c>
      <c r="C44" s="119">
        <v>5.3499999999999999E-2</v>
      </c>
      <c r="D44" s="124">
        <v>1.2709999999999999</v>
      </c>
      <c r="E44" s="4">
        <v>227</v>
      </c>
      <c r="F44" s="119">
        <v>0.114</v>
      </c>
      <c r="G44" s="124">
        <v>0.47160000000000002</v>
      </c>
      <c r="H44" s="4">
        <v>227</v>
      </c>
      <c r="I44" s="119">
        <v>3.5653999999999999</v>
      </c>
      <c r="J44" s="124">
        <v>1.2985</v>
      </c>
      <c r="K44" s="4">
        <v>227</v>
      </c>
      <c r="L44" s="119">
        <v>0.78080000000000005</v>
      </c>
      <c r="M44" s="124">
        <v>1.2003999999999999</v>
      </c>
    </row>
    <row r="45" spans="2:13" x14ac:dyDescent="0.3">
      <c r="B45" s="4">
        <v>230</v>
      </c>
      <c r="C45" s="119">
        <v>6.1499999999999999E-2</v>
      </c>
      <c r="D45" s="124">
        <v>1.3063</v>
      </c>
      <c r="E45" s="4">
        <v>230</v>
      </c>
      <c r="F45" s="119">
        <v>4.8399999999999999E-2</v>
      </c>
      <c r="G45" s="124">
        <v>0.50060000000000004</v>
      </c>
      <c r="H45" s="4">
        <v>230</v>
      </c>
      <c r="I45" s="119">
        <v>1.1782999999999999</v>
      </c>
      <c r="J45" s="124">
        <v>0.52539999999999998</v>
      </c>
      <c r="K45" s="4">
        <v>230</v>
      </c>
      <c r="L45" s="119">
        <v>1.5027999999999999</v>
      </c>
      <c r="M45" s="124">
        <v>1.5387</v>
      </c>
    </row>
    <row r="46" spans="2:13" x14ac:dyDescent="0.3">
      <c r="B46" s="4">
        <v>232</v>
      </c>
      <c r="C46" s="119">
        <v>0.25690000000000002</v>
      </c>
      <c r="D46" s="124">
        <v>1.0042</v>
      </c>
      <c r="E46" s="4">
        <v>232</v>
      </c>
      <c r="F46" s="119">
        <v>9.5500000000000002E-2</v>
      </c>
      <c r="G46" s="124">
        <v>0.64649999999999996</v>
      </c>
      <c r="H46" s="4">
        <v>232</v>
      </c>
      <c r="I46" s="119">
        <v>0.62370000000000003</v>
      </c>
      <c r="J46" s="124">
        <v>0.40699999999999997</v>
      </c>
      <c r="K46" s="4">
        <v>232</v>
      </c>
      <c r="L46" s="119">
        <v>1.3073999999999999</v>
      </c>
      <c r="M46" s="124">
        <v>1.7214</v>
      </c>
    </row>
    <row r="47" spans="2:13" x14ac:dyDescent="0.3">
      <c r="B47" s="4">
        <v>234</v>
      </c>
      <c r="C47" s="119">
        <v>0.44059999999999999</v>
      </c>
      <c r="D47" s="124">
        <v>0.92720000000000002</v>
      </c>
      <c r="E47" s="4">
        <v>234</v>
      </c>
      <c r="F47" s="119">
        <v>6.2899999999999998E-2</v>
      </c>
      <c r="G47" s="124">
        <v>0.69289999999999996</v>
      </c>
      <c r="H47" s="4">
        <v>234</v>
      </c>
      <c r="I47" s="119">
        <v>0.39579999999999999</v>
      </c>
      <c r="J47" s="124">
        <v>0.59019999999999995</v>
      </c>
      <c r="K47" s="4">
        <v>234</v>
      </c>
      <c r="L47" s="119">
        <v>2.0396000000000001</v>
      </c>
      <c r="M47" s="124">
        <v>1.8748</v>
      </c>
    </row>
    <row r="48" spans="2:13" x14ac:dyDescent="0.3">
      <c r="B48" s="4">
        <v>238</v>
      </c>
      <c r="C48" s="119">
        <v>0.92390000000000005</v>
      </c>
      <c r="D48" s="124">
        <v>1.4757</v>
      </c>
      <c r="E48" s="4">
        <v>238</v>
      </c>
      <c r="F48" s="119">
        <v>0.15490000000000001</v>
      </c>
      <c r="G48" s="124">
        <v>1.1987000000000001</v>
      </c>
      <c r="H48" s="4">
        <v>238</v>
      </c>
      <c r="I48" s="119">
        <v>0.5867</v>
      </c>
      <c r="J48" s="124">
        <v>0.91839999999999999</v>
      </c>
      <c r="K48" s="4">
        <v>238</v>
      </c>
      <c r="L48" s="119">
        <v>2.8029000000000002</v>
      </c>
      <c r="M48" s="124">
        <v>2.024</v>
      </c>
    </row>
    <row r="49" spans="2:13" x14ac:dyDescent="0.3">
      <c r="B49" s="4">
        <v>248</v>
      </c>
      <c r="C49" s="119">
        <v>0.64729999999999999</v>
      </c>
      <c r="D49" s="124">
        <v>2.6928999999999998</v>
      </c>
      <c r="E49" s="4">
        <v>248</v>
      </c>
      <c r="F49" s="119">
        <v>0.15409999999999999</v>
      </c>
      <c r="G49" s="124">
        <v>1.3591</v>
      </c>
      <c r="H49" s="4">
        <v>248</v>
      </c>
      <c r="I49" s="119">
        <v>0.90969999999999995</v>
      </c>
      <c r="J49" s="124">
        <v>2.0118</v>
      </c>
      <c r="K49" s="4">
        <v>248</v>
      </c>
      <c r="L49" s="119">
        <v>2.0484</v>
      </c>
      <c r="M49" s="124">
        <v>1.7769999999999999</v>
      </c>
    </row>
    <row r="50" spans="2:13" x14ac:dyDescent="0.3">
      <c r="B50" s="4">
        <v>256</v>
      </c>
      <c r="C50" s="119">
        <v>0.66090000000000004</v>
      </c>
      <c r="D50" s="124">
        <v>1.5276000000000001</v>
      </c>
      <c r="E50" s="4">
        <v>256</v>
      </c>
      <c r="F50" s="119">
        <v>0.13650000000000001</v>
      </c>
      <c r="G50" s="124">
        <v>0.66600000000000004</v>
      </c>
      <c r="H50" s="4">
        <v>256</v>
      </c>
      <c r="I50" s="119">
        <v>1.135</v>
      </c>
      <c r="J50" s="124">
        <v>0.6946</v>
      </c>
      <c r="K50" s="4">
        <v>256</v>
      </c>
      <c r="L50" s="119">
        <v>1.0601</v>
      </c>
      <c r="M50" s="124">
        <v>0.88429000000000002</v>
      </c>
    </row>
    <row r="51" spans="2:13" x14ac:dyDescent="0.3">
      <c r="B51" s="4">
        <v>258</v>
      </c>
      <c r="C51" s="119">
        <v>0.44009999999999999</v>
      </c>
      <c r="D51" s="124">
        <v>0.99819999999999998</v>
      </c>
      <c r="E51" s="4">
        <v>258</v>
      </c>
      <c r="F51" s="119">
        <v>0.1077</v>
      </c>
      <c r="G51" s="124">
        <v>6.5199999999999994E-2</v>
      </c>
      <c r="H51" s="4">
        <v>258</v>
      </c>
      <c r="I51" s="119">
        <v>0.83579999999999999</v>
      </c>
      <c r="J51" s="124">
        <v>0.4073</v>
      </c>
      <c r="K51" s="4">
        <v>258</v>
      </c>
      <c r="L51" s="119">
        <v>0.71189999999999998</v>
      </c>
      <c r="M51" s="124">
        <v>0.72299999999999998</v>
      </c>
    </row>
    <row r="52" spans="2:13" x14ac:dyDescent="0.3">
      <c r="B52" s="4">
        <v>272</v>
      </c>
      <c r="C52" s="119">
        <v>0.69369999999999998</v>
      </c>
      <c r="D52" s="124">
        <v>0.90349999999999997</v>
      </c>
      <c r="E52" s="4">
        <v>272</v>
      </c>
      <c r="F52" s="119">
        <v>7.7700000000000005E-2</v>
      </c>
      <c r="G52" s="124">
        <v>3.9699999999999999E-2</v>
      </c>
      <c r="H52" s="4">
        <v>272</v>
      </c>
      <c r="I52" s="119">
        <v>4.1500000000000002E-2</v>
      </c>
      <c r="J52" s="124">
        <v>5.91E-2</v>
      </c>
      <c r="K52" s="4">
        <v>272</v>
      </c>
      <c r="L52" s="119">
        <v>0.75790000000000002</v>
      </c>
      <c r="M52" s="124">
        <v>0.2</v>
      </c>
    </row>
    <row r="53" spans="2:13" x14ac:dyDescent="0.3">
      <c r="B53" s="4">
        <v>280</v>
      </c>
      <c r="C53" s="119">
        <v>0.74670000000000003</v>
      </c>
      <c r="D53" s="124">
        <v>3.1720999999999999</v>
      </c>
      <c r="E53" s="4">
        <v>280</v>
      </c>
      <c r="F53" s="119">
        <v>0.29339999999999999</v>
      </c>
      <c r="G53" s="124">
        <v>0.1663</v>
      </c>
      <c r="H53" s="4">
        <v>280</v>
      </c>
      <c r="I53" s="119">
        <v>0.1298</v>
      </c>
      <c r="J53" s="124">
        <v>9.8199999999999996E-2</v>
      </c>
      <c r="K53" s="4">
        <v>280</v>
      </c>
      <c r="L53" s="119">
        <v>0.61229999999999996</v>
      </c>
      <c r="M53" s="124">
        <v>0.371</v>
      </c>
    </row>
    <row r="54" spans="2:13" x14ac:dyDescent="0.3">
      <c r="B54" s="4">
        <v>287</v>
      </c>
      <c r="C54" s="119">
        <v>0.3241</v>
      </c>
      <c r="D54" s="124">
        <v>1.9635</v>
      </c>
      <c r="E54" s="4">
        <v>287</v>
      </c>
      <c r="F54" s="119">
        <v>0.25919999999999999</v>
      </c>
      <c r="G54" s="124">
        <v>0.16089999999999999</v>
      </c>
      <c r="H54" s="4">
        <v>287</v>
      </c>
      <c r="I54" s="119">
        <v>0.13489999999999999</v>
      </c>
      <c r="J54" s="124">
        <v>7.7899999999999997E-2</v>
      </c>
      <c r="K54" s="4">
        <v>287</v>
      </c>
      <c r="L54" s="119">
        <v>0.25650000000000001</v>
      </c>
      <c r="M54" s="124">
        <v>0.56369999999999998</v>
      </c>
    </row>
    <row r="55" spans="2:13" x14ac:dyDescent="0.3">
      <c r="B55" s="4">
        <v>293</v>
      </c>
      <c r="C55" s="119">
        <v>0.22600000000000001</v>
      </c>
      <c r="D55" s="124">
        <v>1.4206000000000001</v>
      </c>
      <c r="E55" s="4">
        <v>293</v>
      </c>
      <c r="F55" s="119">
        <v>0.25069999999999998</v>
      </c>
      <c r="G55" s="124">
        <v>0.13220000000000001</v>
      </c>
      <c r="H55" s="4">
        <v>293</v>
      </c>
      <c r="I55" s="119">
        <v>0.1348</v>
      </c>
      <c r="J55" s="124">
        <v>6.8500000000000005E-2</v>
      </c>
      <c r="K55" s="4">
        <v>293</v>
      </c>
      <c r="L55" s="119">
        <v>0.10059999999999999</v>
      </c>
      <c r="M55" s="124">
        <v>0.86370000000000002</v>
      </c>
    </row>
    <row r="56" spans="2:13" x14ac:dyDescent="0.3">
      <c r="B56" s="4">
        <v>296</v>
      </c>
      <c r="C56" s="119">
        <v>0.1009</v>
      </c>
      <c r="D56" s="124">
        <v>1.1676</v>
      </c>
      <c r="E56" s="4">
        <v>296</v>
      </c>
      <c r="F56" s="119">
        <v>0.128</v>
      </c>
      <c r="G56" s="124">
        <v>5.96E-2</v>
      </c>
      <c r="H56" s="4">
        <v>296</v>
      </c>
      <c r="I56" s="119">
        <v>0.1812</v>
      </c>
      <c r="J56" s="124">
        <v>8.7900000000000006E-2</v>
      </c>
      <c r="K56" s="4">
        <v>296</v>
      </c>
      <c r="L56" s="119">
        <v>0.20119999999999999</v>
      </c>
      <c r="M56" s="124">
        <v>0.84379999999999999</v>
      </c>
    </row>
    <row r="57" spans="2:13" x14ac:dyDescent="0.3">
      <c r="B57" s="4">
        <v>300</v>
      </c>
      <c r="C57" s="119">
        <v>0.3977</v>
      </c>
      <c r="D57" s="124">
        <v>0.60840000000000005</v>
      </c>
      <c r="E57" s="4">
        <v>300</v>
      </c>
      <c r="F57" s="119">
        <v>9.3899999999999997E-2</v>
      </c>
      <c r="G57" s="124">
        <v>5.5800000000000002E-2</v>
      </c>
      <c r="H57" s="4">
        <v>300</v>
      </c>
      <c r="I57" s="119">
        <v>7.8899999999999998E-2</v>
      </c>
      <c r="J57" s="124">
        <v>0.1888</v>
      </c>
      <c r="K57" s="4">
        <v>300</v>
      </c>
      <c r="L57" s="119">
        <v>0.98670000000000002</v>
      </c>
      <c r="M57" s="124">
        <v>0.51239999999999997</v>
      </c>
    </row>
    <row r="58" spans="2:13" x14ac:dyDescent="0.3">
      <c r="B58" s="4">
        <v>303</v>
      </c>
      <c r="C58" s="119">
        <v>0.28149999999999997</v>
      </c>
      <c r="D58" s="124">
        <v>0.39169999999999999</v>
      </c>
      <c r="E58" s="4">
        <v>303</v>
      </c>
      <c r="F58" s="119">
        <v>0.1119</v>
      </c>
      <c r="G58" s="124">
        <v>5.6300000000000003E-2</v>
      </c>
      <c r="H58" s="4">
        <v>303</v>
      </c>
      <c r="I58" s="119">
        <v>5.3699999999999998E-2</v>
      </c>
      <c r="J58" s="124">
        <v>0.44740000000000002</v>
      </c>
      <c r="K58" s="4">
        <v>303</v>
      </c>
      <c r="L58" s="119">
        <v>0.44119999999999998</v>
      </c>
      <c r="M58" s="124">
        <v>0.5494</v>
      </c>
    </row>
    <row r="59" spans="2:13" ht="15" thickBot="1" x14ac:dyDescent="0.35">
      <c r="B59" s="7">
        <v>307</v>
      </c>
      <c r="C59" s="120">
        <v>0.38240000000000002</v>
      </c>
      <c r="D59" s="125">
        <v>0.53590000000000004</v>
      </c>
      <c r="E59" s="7">
        <v>307</v>
      </c>
      <c r="F59" s="120">
        <v>8.8900000000000007E-2</v>
      </c>
      <c r="G59" s="125">
        <v>7.4899999999999994E-2</v>
      </c>
      <c r="H59" s="7">
        <v>307</v>
      </c>
      <c r="I59" s="120">
        <v>0.13339999999999999</v>
      </c>
      <c r="J59" s="125">
        <v>0.16669999999999999</v>
      </c>
      <c r="K59" s="7">
        <v>307</v>
      </c>
      <c r="L59" s="120">
        <v>0.63370000000000004</v>
      </c>
      <c r="M59" s="125">
        <v>0.16339999999999999</v>
      </c>
    </row>
  </sheetData>
  <mergeCells count="5">
    <mergeCell ref="B1:K1"/>
    <mergeCell ref="C4:D4"/>
    <mergeCell ref="F4:G4"/>
    <mergeCell ref="I4:J4"/>
    <mergeCell ref="L4:M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47AE2-5BB3-417A-AA91-9BF0BEC623D1}">
  <dimension ref="B1:Y315"/>
  <sheetViews>
    <sheetView workbookViewId="0">
      <selection activeCell="B1" sqref="B1:L1"/>
    </sheetView>
  </sheetViews>
  <sheetFormatPr defaultRowHeight="14.4" x14ac:dyDescent="0.3"/>
  <cols>
    <col min="1" max="1" width="0.88671875" customWidth="1"/>
  </cols>
  <sheetData>
    <row r="1" spans="2:25" ht="16.2" thickBot="1" x14ac:dyDescent="0.35">
      <c r="B1" s="72" t="s">
        <v>114</v>
      </c>
      <c r="C1" s="73"/>
      <c r="D1" s="73"/>
      <c r="E1" s="73"/>
      <c r="F1" s="73"/>
      <c r="G1" s="73"/>
      <c r="H1" s="73"/>
      <c r="I1" s="73"/>
      <c r="J1" s="73"/>
      <c r="K1" s="73"/>
      <c r="L1" s="74"/>
      <c r="M1" s="14"/>
      <c r="N1" s="14"/>
      <c r="O1" s="14"/>
      <c r="P1" s="14"/>
      <c r="Q1" s="14"/>
      <c r="R1" s="14"/>
      <c r="S1" s="14"/>
      <c r="T1" s="14"/>
      <c r="U1" s="14"/>
      <c r="V1" s="14"/>
      <c r="W1" s="14"/>
      <c r="X1" s="14"/>
      <c r="Y1" s="14"/>
    </row>
    <row r="2" spans="2:25" ht="15" thickBot="1" x14ac:dyDescent="0.35"/>
    <row r="3" spans="2:25" ht="15" thickBot="1" x14ac:dyDescent="0.35">
      <c r="B3" s="18" t="s">
        <v>1</v>
      </c>
      <c r="C3" s="10" t="s">
        <v>12</v>
      </c>
      <c r="D3" s="11" t="s">
        <v>12</v>
      </c>
      <c r="E3" s="11" t="s">
        <v>12</v>
      </c>
      <c r="F3" s="12" t="s">
        <v>12</v>
      </c>
      <c r="G3" s="10" t="s">
        <v>13</v>
      </c>
      <c r="H3" s="11" t="s">
        <v>13</v>
      </c>
      <c r="I3" s="11" t="s">
        <v>13</v>
      </c>
      <c r="J3" s="12" t="s">
        <v>13</v>
      </c>
      <c r="K3" s="10" t="s">
        <v>14</v>
      </c>
      <c r="L3" s="11" t="s">
        <v>14</v>
      </c>
      <c r="M3" s="11" t="s">
        <v>14</v>
      </c>
      <c r="N3" s="12" t="s">
        <v>14</v>
      </c>
    </row>
    <row r="4" spans="2:25" ht="15" thickBot="1" x14ac:dyDescent="0.35">
      <c r="B4" s="19"/>
      <c r="C4" s="15" t="s">
        <v>3</v>
      </c>
      <c r="D4" s="16" t="s">
        <v>4</v>
      </c>
      <c r="E4" s="16" t="s">
        <v>5</v>
      </c>
      <c r="F4" s="17" t="s">
        <v>6</v>
      </c>
      <c r="G4" s="15" t="s">
        <v>3</v>
      </c>
      <c r="H4" s="16" t="s">
        <v>4</v>
      </c>
      <c r="I4" s="16" t="s">
        <v>5</v>
      </c>
      <c r="J4" s="17" t="s">
        <v>6</v>
      </c>
      <c r="K4" s="15" t="s">
        <v>3</v>
      </c>
      <c r="L4" s="16" t="s">
        <v>4</v>
      </c>
      <c r="M4" s="16" t="s">
        <v>5</v>
      </c>
      <c r="N4" s="17" t="s">
        <v>6</v>
      </c>
    </row>
    <row r="5" spans="2:25" ht="16.8" thickBot="1" x14ac:dyDescent="0.35">
      <c r="B5" s="20" t="s">
        <v>15</v>
      </c>
      <c r="C5" s="75" t="s">
        <v>18</v>
      </c>
      <c r="D5" s="76"/>
      <c r="E5" s="76"/>
      <c r="F5" s="77"/>
      <c r="G5" s="75" t="s">
        <v>17</v>
      </c>
      <c r="H5" s="76"/>
      <c r="I5" s="76"/>
      <c r="J5" s="77"/>
      <c r="K5" s="75"/>
      <c r="L5" s="76"/>
      <c r="M5" s="76"/>
      <c r="N5" s="77"/>
    </row>
    <row r="6" spans="2:25" x14ac:dyDescent="0.3">
      <c r="B6" s="4">
        <v>1</v>
      </c>
      <c r="C6" s="119" t="s">
        <v>16</v>
      </c>
      <c r="D6" s="119" t="s">
        <v>16</v>
      </c>
      <c r="E6" s="119" t="s">
        <v>16</v>
      </c>
      <c r="F6" s="124" t="s">
        <v>16</v>
      </c>
      <c r="G6" s="4"/>
      <c r="H6" s="5"/>
      <c r="I6" s="5"/>
      <c r="J6" s="6"/>
      <c r="K6" s="116">
        <v>7.72</v>
      </c>
      <c r="L6" s="119">
        <v>7.72</v>
      </c>
      <c r="M6" s="119">
        <v>7.72</v>
      </c>
      <c r="N6" s="124">
        <v>7.72</v>
      </c>
    </row>
    <row r="7" spans="2:25" x14ac:dyDescent="0.3">
      <c r="B7" s="4"/>
      <c r="C7" s="119" t="s">
        <v>16</v>
      </c>
      <c r="D7" s="119" t="s">
        <v>16</v>
      </c>
      <c r="E7" s="119" t="s">
        <v>16</v>
      </c>
      <c r="F7" s="124" t="s">
        <v>16</v>
      </c>
      <c r="G7" s="4"/>
      <c r="H7" s="5"/>
      <c r="I7" s="5"/>
      <c r="J7" s="6"/>
      <c r="K7" s="116">
        <v>7.04</v>
      </c>
      <c r="L7" s="119">
        <v>7.16</v>
      </c>
      <c r="M7" s="119">
        <v>7.09</v>
      </c>
      <c r="N7" s="124">
        <v>7.06</v>
      </c>
    </row>
    <row r="8" spans="2:25" x14ac:dyDescent="0.3">
      <c r="B8" s="4">
        <v>3</v>
      </c>
      <c r="C8" s="119" t="s">
        <v>16</v>
      </c>
      <c r="D8" s="119" t="s">
        <v>16</v>
      </c>
      <c r="E8" s="119" t="s">
        <v>16</v>
      </c>
      <c r="F8" s="124" t="s">
        <v>16</v>
      </c>
      <c r="G8" s="4"/>
      <c r="H8" s="5"/>
      <c r="I8" s="5"/>
      <c r="J8" s="6"/>
      <c r="K8" s="116"/>
      <c r="L8" s="119"/>
      <c r="M8" s="119"/>
      <c r="N8" s="124"/>
    </row>
    <row r="9" spans="2:25" x14ac:dyDescent="0.3">
      <c r="B9" s="4">
        <v>4</v>
      </c>
      <c r="C9" s="119">
        <v>0.29365999999999998</v>
      </c>
      <c r="D9" s="119">
        <v>0.34055999999999997</v>
      </c>
      <c r="E9" s="119" t="s">
        <v>16</v>
      </c>
      <c r="F9" s="124" t="s">
        <v>16</v>
      </c>
      <c r="G9" s="4"/>
      <c r="H9" s="5"/>
      <c r="I9" s="5"/>
      <c r="J9" s="6"/>
      <c r="K9" s="116">
        <v>7.71</v>
      </c>
      <c r="L9" s="119">
        <v>7.81</v>
      </c>
      <c r="M9" s="119">
        <v>7.74</v>
      </c>
      <c r="N9" s="124">
        <v>7.71</v>
      </c>
    </row>
    <row r="10" spans="2:25" x14ac:dyDescent="0.3">
      <c r="B10" s="4">
        <v>5</v>
      </c>
      <c r="C10" s="119">
        <v>0.28781000000000001</v>
      </c>
      <c r="D10" s="119">
        <v>0.41486000000000001</v>
      </c>
      <c r="E10" s="119">
        <v>0.30962000000000001</v>
      </c>
      <c r="F10" s="124">
        <v>0.20341000000000001</v>
      </c>
      <c r="G10" s="126">
        <v>55.2</v>
      </c>
      <c r="H10" s="121">
        <v>64.5</v>
      </c>
      <c r="I10" s="121">
        <v>52.3</v>
      </c>
      <c r="J10" s="129">
        <v>50.1</v>
      </c>
      <c r="K10" s="116">
        <v>7.58</v>
      </c>
      <c r="L10" s="119">
        <v>7.57</v>
      </c>
      <c r="M10" s="119">
        <v>7.64</v>
      </c>
      <c r="N10" s="124">
        <v>7.48</v>
      </c>
    </row>
    <row r="11" spans="2:25" x14ac:dyDescent="0.3">
      <c r="B11" s="4">
        <v>6</v>
      </c>
      <c r="C11" s="119">
        <v>0.32116</v>
      </c>
      <c r="D11" s="119">
        <v>0.42465000000000003</v>
      </c>
      <c r="E11" s="119">
        <v>0.28356999999999999</v>
      </c>
      <c r="F11" s="124">
        <v>0.21934000000000001</v>
      </c>
      <c r="G11" s="126">
        <v>54.1</v>
      </c>
      <c r="H11" s="121">
        <v>51.6</v>
      </c>
      <c r="I11" s="121">
        <v>47.9</v>
      </c>
      <c r="J11" s="129">
        <v>41.7</v>
      </c>
      <c r="K11" s="116">
        <v>7.45</v>
      </c>
      <c r="L11" s="119">
        <v>7.43</v>
      </c>
      <c r="M11" s="119">
        <v>7.51</v>
      </c>
      <c r="N11" s="124">
        <v>7.32</v>
      </c>
    </row>
    <row r="12" spans="2:25" x14ac:dyDescent="0.3">
      <c r="B12" s="4">
        <v>7</v>
      </c>
      <c r="C12" s="119">
        <v>0.33357999999999999</v>
      </c>
      <c r="D12" s="119">
        <v>0.48013</v>
      </c>
      <c r="E12" s="119">
        <v>0.26241999999999999</v>
      </c>
      <c r="F12" s="124">
        <v>0.24146999999999999</v>
      </c>
      <c r="G12" s="126">
        <v>51.8</v>
      </c>
      <c r="H12" s="121">
        <v>44.7</v>
      </c>
      <c r="I12" s="121">
        <v>49.7</v>
      </c>
      <c r="J12" s="129">
        <v>34.299999999999997</v>
      </c>
      <c r="K12" s="116">
        <v>7.4</v>
      </c>
      <c r="L12" s="119">
        <v>7.4</v>
      </c>
      <c r="M12" s="119">
        <v>7.46</v>
      </c>
      <c r="N12" s="124">
        <v>7.3</v>
      </c>
    </row>
    <row r="13" spans="2:25" x14ac:dyDescent="0.3">
      <c r="B13" s="4"/>
      <c r="C13" s="119" t="s">
        <v>16</v>
      </c>
      <c r="D13" s="119" t="s">
        <v>16</v>
      </c>
      <c r="E13" s="119">
        <v>0.32135999999999998</v>
      </c>
      <c r="F13" s="124">
        <v>0.23899000000000001</v>
      </c>
      <c r="G13" s="126">
        <v>49.2</v>
      </c>
      <c r="H13" s="121">
        <v>43.1</v>
      </c>
      <c r="I13" s="121">
        <v>49.9</v>
      </c>
      <c r="J13" s="129">
        <v>30.1</v>
      </c>
      <c r="K13" s="116">
        <v>7.3</v>
      </c>
      <c r="L13" s="119">
        <v>7.35</v>
      </c>
      <c r="M13" s="119">
        <v>7.35</v>
      </c>
      <c r="N13" s="124">
        <v>7.19</v>
      </c>
    </row>
    <row r="14" spans="2:25" x14ac:dyDescent="0.3">
      <c r="B14" s="4"/>
      <c r="C14" s="119" t="s">
        <v>16</v>
      </c>
      <c r="D14" s="119" t="s">
        <v>16</v>
      </c>
      <c r="E14" s="119" t="s">
        <v>16</v>
      </c>
      <c r="F14" s="124" t="s">
        <v>16</v>
      </c>
      <c r="G14" s="126"/>
      <c r="H14" s="121"/>
      <c r="I14" s="121"/>
      <c r="J14" s="129"/>
      <c r="K14" s="116"/>
      <c r="L14" s="119"/>
      <c r="M14" s="119"/>
      <c r="N14" s="124"/>
    </row>
    <row r="15" spans="2:25" x14ac:dyDescent="0.3">
      <c r="B15" s="4">
        <v>10</v>
      </c>
      <c r="C15" s="119" t="s">
        <v>16</v>
      </c>
      <c r="D15" s="119" t="s">
        <v>16</v>
      </c>
      <c r="E15" s="119" t="s">
        <v>16</v>
      </c>
      <c r="F15" s="124" t="s">
        <v>16</v>
      </c>
      <c r="G15" s="126"/>
      <c r="H15" s="121"/>
      <c r="I15" s="121"/>
      <c r="J15" s="129"/>
      <c r="K15" s="116"/>
      <c r="L15" s="119"/>
      <c r="M15" s="119"/>
      <c r="N15" s="124"/>
    </row>
    <row r="16" spans="2:25" x14ac:dyDescent="0.3">
      <c r="B16" s="4"/>
      <c r="C16" s="119" t="s">
        <v>16</v>
      </c>
      <c r="D16" s="119" t="s">
        <v>16</v>
      </c>
      <c r="E16" s="119" t="s">
        <v>16</v>
      </c>
      <c r="F16" s="124" t="s">
        <v>16</v>
      </c>
      <c r="G16" s="126"/>
      <c r="H16" s="121"/>
      <c r="I16" s="121"/>
      <c r="J16" s="129"/>
      <c r="K16" s="116">
        <v>7.35</v>
      </c>
      <c r="L16" s="119">
        <v>7.64</v>
      </c>
      <c r="M16" s="119">
        <v>7.41</v>
      </c>
      <c r="N16" s="124">
        <v>7.46</v>
      </c>
    </row>
    <row r="17" spans="2:14" x14ac:dyDescent="0.3">
      <c r="B17" s="4"/>
      <c r="C17" s="119" t="s">
        <v>16</v>
      </c>
      <c r="D17" s="119" t="s">
        <v>16</v>
      </c>
      <c r="E17" s="119" t="s">
        <v>16</v>
      </c>
      <c r="F17" s="124" t="s">
        <v>16</v>
      </c>
      <c r="G17" s="126"/>
      <c r="H17" s="121"/>
      <c r="I17" s="121"/>
      <c r="J17" s="129"/>
      <c r="K17" s="116"/>
      <c r="L17" s="119"/>
      <c r="M17" s="119"/>
      <c r="N17" s="124"/>
    </row>
    <row r="18" spans="2:14" x14ac:dyDescent="0.3">
      <c r="B18" s="4">
        <v>13</v>
      </c>
      <c r="C18" s="119" t="s">
        <v>16</v>
      </c>
      <c r="D18" s="119" t="s">
        <v>16</v>
      </c>
      <c r="E18" s="119" t="s">
        <v>16</v>
      </c>
      <c r="F18" s="124" t="s">
        <v>16</v>
      </c>
      <c r="G18" s="126"/>
      <c r="H18" s="121"/>
      <c r="I18" s="121"/>
      <c r="J18" s="129"/>
      <c r="K18" s="116"/>
      <c r="L18" s="119"/>
      <c r="M18" s="119"/>
      <c r="N18" s="124"/>
    </row>
    <row r="19" spans="2:14" x14ac:dyDescent="0.3">
      <c r="B19" s="4">
        <v>14</v>
      </c>
      <c r="C19" s="119">
        <v>0.81106</v>
      </c>
      <c r="D19" s="119">
        <v>1.08501</v>
      </c>
      <c r="E19" s="119" t="s">
        <v>16</v>
      </c>
      <c r="F19" s="124" t="s">
        <v>16</v>
      </c>
      <c r="G19" s="126"/>
      <c r="H19" s="121"/>
      <c r="I19" s="121"/>
      <c r="J19" s="129"/>
      <c r="K19" s="116">
        <v>7.37</v>
      </c>
      <c r="L19" s="119">
        <v>7.82</v>
      </c>
      <c r="M19" s="119">
        <v>7.55</v>
      </c>
      <c r="N19" s="124">
        <v>7.57</v>
      </c>
    </row>
    <row r="20" spans="2:14" x14ac:dyDescent="0.3">
      <c r="B20" s="4">
        <v>15</v>
      </c>
      <c r="C20" s="119">
        <v>1.1308800000000001</v>
      </c>
      <c r="D20" s="119">
        <v>1.24353</v>
      </c>
      <c r="E20" s="119">
        <v>0.96465999999999996</v>
      </c>
      <c r="F20" s="124">
        <v>0.70967999999999998</v>
      </c>
      <c r="G20" s="126">
        <v>57.4</v>
      </c>
      <c r="H20" s="121">
        <v>67.099999999999994</v>
      </c>
      <c r="I20" s="121">
        <v>60.9</v>
      </c>
      <c r="J20" s="129">
        <v>58.7</v>
      </c>
      <c r="K20" s="116">
        <v>7.47</v>
      </c>
      <c r="L20" s="119">
        <v>7.83</v>
      </c>
      <c r="M20" s="119">
        <v>7.64</v>
      </c>
      <c r="N20" s="124">
        <v>7.58</v>
      </c>
    </row>
    <row r="21" spans="2:14" x14ac:dyDescent="0.3">
      <c r="B21" s="4">
        <v>16</v>
      </c>
      <c r="C21" s="119">
        <v>1.4999800000000001</v>
      </c>
      <c r="D21" s="119">
        <v>1.07544</v>
      </c>
      <c r="E21" s="119">
        <v>1.1438999999999999</v>
      </c>
      <c r="F21" s="124">
        <v>0.86617</v>
      </c>
      <c r="G21" s="126">
        <v>58.9</v>
      </c>
      <c r="H21" s="121">
        <v>62.9</v>
      </c>
      <c r="I21" s="121">
        <v>61.5</v>
      </c>
      <c r="J21" s="129">
        <v>55.1</v>
      </c>
      <c r="K21" s="116">
        <v>7.53</v>
      </c>
      <c r="L21" s="119">
        <v>7.8</v>
      </c>
      <c r="M21" s="119">
        <v>7.63</v>
      </c>
      <c r="N21" s="124">
        <v>7.54</v>
      </c>
    </row>
    <row r="22" spans="2:14" x14ac:dyDescent="0.3">
      <c r="B22" s="4">
        <v>17</v>
      </c>
      <c r="C22" s="119">
        <v>1.81145</v>
      </c>
      <c r="D22" s="119">
        <v>1.07802</v>
      </c>
      <c r="E22" s="119">
        <v>1.2406200000000001</v>
      </c>
      <c r="F22" s="124">
        <v>0.96096999999999999</v>
      </c>
      <c r="G22" s="126">
        <v>66.400000000000006</v>
      </c>
      <c r="H22" s="121">
        <v>63.9</v>
      </c>
      <c r="I22" s="121">
        <v>71.3</v>
      </c>
      <c r="J22" s="129">
        <v>59.1</v>
      </c>
      <c r="K22" s="116">
        <v>7.7</v>
      </c>
      <c r="L22" s="119">
        <v>7.8</v>
      </c>
      <c r="M22" s="119">
        <v>7.74</v>
      </c>
      <c r="N22" s="124">
        <v>7.57</v>
      </c>
    </row>
    <row r="23" spans="2:14" x14ac:dyDescent="0.3">
      <c r="B23" s="4">
        <v>18</v>
      </c>
      <c r="C23" s="119">
        <v>1.4174199999999999</v>
      </c>
      <c r="D23" s="119">
        <v>0.88788</v>
      </c>
      <c r="E23" s="119">
        <v>1.0464800000000001</v>
      </c>
      <c r="F23" s="124">
        <v>1.3376300000000001</v>
      </c>
      <c r="G23" s="126">
        <v>72.400000000000006</v>
      </c>
      <c r="H23" s="121">
        <v>63.6</v>
      </c>
      <c r="I23" s="121">
        <v>70.900000000000006</v>
      </c>
      <c r="J23" s="129">
        <v>61.5</v>
      </c>
      <c r="K23" s="116">
        <v>7.78</v>
      </c>
      <c r="L23" s="119">
        <v>7.77</v>
      </c>
      <c r="M23" s="119">
        <v>7.72</v>
      </c>
      <c r="N23" s="124">
        <v>7.61</v>
      </c>
    </row>
    <row r="24" spans="2:14" x14ac:dyDescent="0.3">
      <c r="B24" s="4">
        <v>20</v>
      </c>
      <c r="C24" s="119">
        <v>1.97</v>
      </c>
      <c r="D24" s="119">
        <v>1.15282</v>
      </c>
      <c r="E24" s="119">
        <v>1.03678</v>
      </c>
      <c r="F24" s="124">
        <v>1.4567600000000001</v>
      </c>
      <c r="G24" s="126">
        <v>72.8</v>
      </c>
      <c r="H24" s="121">
        <v>60.4</v>
      </c>
      <c r="I24" s="121">
        <v>70.099999999999994</v>
      </c>
      <c r="J24" s="129">
        <v>62.9</v>
      </c>
      <c r="K24" s="116">
        <v>7.78</v>
      </c>
      <c r="L24" s="119">
        <v>7.78</v>
      </c>
      <c r="M24" s="119">
        <v>7.73</v>
      </c>
      <c r="N24" s="124">
        <v>7.74</v>
      </c>
    </row>
    <row r="25" spans="2:14" x14ac:dyDescent="0.3">
      <c r="B25" s="4">
        <v>21</v>
      </c>
      <c r="C25" s="119">
        <v>0.98223000000000005</v>
      </c>
      <c r="D25" s="119">
        <v>0.69979999999999998</v>
      </c>
      <c r="E25" s="119">
        <v>1.92465</v>
      </c>
      <c r="F25" s="124">
        <v>3.13652</v>
      </c>
      <c r="G25" s="126">
        <v>73.7</v>
      </c>
      <c r="H25" s="121">
        <v>58.4</v>
      </c>
      <c r="I25" s="121">
        <v>70.5</v>
      </c>
      <c r="J25" s="129">
        <v>68.2</v>
      </c>
      <c r="K25" s="116">
        <v>7.81</v>
      </c>
      <c r="L25" s="119">
        <v>7.76</v>
      </c>
      <c r="M25" s="119">
        <v>7.71</v>
      </c>
      <c r="N25" s="124">
        <v>7.91</v>
      </c>
    </row>
    <row r="26" spans="2:14" x14ac:dyDescent="0.3">
      <c r="B26" s="4">
        <v>22</v>
      </c>
      <c r="C26" s="119">
        <v>1.0355000000000001</v>
      </c>
      <c r="D26" s="119">
        <v>0.70503000000000005</v>
      </c>
      <c r="E26" s="119">
        <v>1.0126999999999999</v>
      </c>
      <c r="F26" s="124">
        <v>1.1107400000000001</v>
      </c>
      <c r="G26" s="126">
        <v>71.3</v>
      </c>
      <c r="H26" s="121">
        <v>54.4</v>
      </c>
      <c r="I26" s="121">
        <v>68.5</v>
      </c>
      <c r="J26" s="129">
        <v>66.400000000000006</v>
      </c>
      <c r="K26" s="116">
        <v>7.7</v>
      </c>
      <c r="L26" s="119">
        <v>7.62</v>
      </c>
      <c r="M26" s="119">
        <v>7.62</v>
      </c>
      <c r="N26" s="124">
        <v>7.76</v>
      </c>
    </row>
    <row r="27" spans="2:14" x14ac:dyDescent="0.3">
      <c r="B27" s="4">
        <v>23</v>
      </c>
      <c r="C27" s="119">
        <v>1.1118600000000001</v>
      </c>
      <c r="D27" s="119">
        <v>0.80366000000000004</v>
      </c>
      <c r="E27" s="119">
        <v>0.93915000000000004</v>
      </c>
      <c r="F27" s="124">
        <v>0.94350999999999996</v>
      </c>
      <c r="G27" s="126">
        <v>70.5</v>
      </c>
      <c r="H27" s="121">
        <v>54.1</v>
      </c>
      <c r="I27" s="121">
        <v>66.099999999999994</v>
      </c>
      <c r="J27" s="129">
        <v>62.6</v>
      </c>
      <c r="K27" s="116">
        <v>7.75</v>
      </c>
      <c r="L27" s="119">
        <v>7.66</v>
      </c>
      <c r="M27" s="119">
        <v>7.69</v>
      </c>
      <c r="N27" s="124">
        <v>7.79</v>
      </c>
    </row>
    <row r="28" spans="2:14" x14ac:dyDescent="0.3">
      <c r="B28" s="4">
        <v>24</v>
      </c>
      <c r="C28" s="119">
        <v>1.0605599999999999</v>
      </c>
      <c r="D28" s="119">
        <v>0.89400000000000002</v>
      </c>
      <c r="E28" s="119">
        <v>1.1261399999999999</v>
      </c>
      <c r="F28" s="124">
        <v>0.77102999999999999</v>
      </c>
      <c r="G28" s="126">
        <v>70.3</v>
      </c>
      <c r="H28" s="121">
        <v>52.9</v>
      </c>
      <c r="I28" s="121">
        <v>68.599999999999994</v>
      </c>
      <c r="J28" s="129">
        <v>58.2</v>
      </c>
      <c r="K28" s="116">
        <v>7.84</v>
      </c>
      <c r="L28" s="119">
        <v>7.72</v>
      </c>
      <c r="M28" s="119">
        <v>7.76</v>
      </c>
      <c r="N28" s="124">
        <v>7.75</v>
      </c>
    </row>
    <row r="29" spans="2:14" x14ac:dyDescent="0.3">
      <c r="B29" s="4">
        <v>25</v>
      </c>
      <c r="C29" s="119">
        <v>1.0874299999999999</v>
      </c>
      <c r="D29" s="119">
        <v>0.92991999999999997</v>
      </c>
      <c r="E29" s="119">
        <v>1.0652200000000001</v>
      </c>
      <c r="F29" s="124">
        <v>0.75202999999999998</v>
      </c>
      <c r="G29" s="126">
        <v>69.7</v>
      </c>
      <c r="H29" s="121">
        <v>54.3</v>
      </c>
      <c r="I29" s="121">
        <v>64.7</v>
      </c>
      <c r="J29" s="129">
        <v>54.4</v>
      </c>
      <c r="K29" s="116">
        <v>7.81</v>
      </c>
      <c r="L29" s="119">
        <v>7.75</v>
      </c>
      <c r="M29" s="119">
        <v>7.76</v>
      </c>
      <c r="N29" s="124">
        <v>7.72</v>
      </c>
    </row>
    <row r="30" spans="2:14" x14ac:dyDescent="0.3">
      <c r="B30" s="4">
        <v>27</v>
      </c>
      <c r="C30" s="119">
        <v>1.18245</v>
      </c>
      <c r="D30" s="119">
        <v>1.15028</v>
      </c>
      <c r="E30" s="119">
        <v>1.1376299999999999</v>
      </c>
      <c r="F30" s="124">
        <v>0.84409999999999996</v>
      </c>
      <c r="G30" s="126">
        <v>69.599999999999994</v>
      </c>
      <c r="H30" s="121">
        <v>56.4</v>
      </c>
      <c r="I30" s="121">
        <v>68.400000000000006</v>
      </c>
      <c r="J30" s="129">
        <v>55.3</v>
      </c>
      <c r="K30" s="116">
        <v>7.86</v>
      </c>
      <c r="L30" s="119">
        <v>7.82</v>
      </c>
      <c r="M30" s="119">
        <v>7.82</v>
      </c>
      <c r="N30" s="124">
        <v>7.75</v>
      </c>
    </row>
    <row r="31" spans="2:14" x14ac:dyDescent="0.3">
      <c r="B31" s="4">
        <v>28</v>
      </c>
      <c r="C31" s="119">
        <v>0.81223999999999996</v>
      </c>
      <c r="D31" s="119">
        <v>0.68083000000000005</v>
      </c>
      <c r="E31" s="119">
        <v>1.3216000000000001</v>
      </c>
      <c r="F31" s="124">
        <v>1.14072</v>
      </c>
      <c r="G31" s="126">
        <v>70.3</v>
      </c>
      <c r="H31" s="121">
        <v>59.6</v>
      </c>
      <c r="I31" s="121">
        <v>70</v>
      </c>
      <c r="J31" s="129">
        <v>58.8</v>
      </c>
      <c r="K31" s="116">
        <v>7.92</v>
      </c>
      <c r="L31" s="119">
        <v>7.9</v>
      </c>
      <c r="M31" s="119">
        <v>7.89</v>
      </c>
      <c r="N31" s="124">
        <v>7.88</v>
      </c>
    </row>
    <row r="32" spans="2:14" x14ac:dyDescent="0.3">
      <c r="B32" s="4">
        <v>29</v>
      </c>
      <c r="C32" s="119">
        <v>0.84370000000000001</v>
      </c>
      <c r="D32" s="119">
        <v>0.71475999999999995</v>
      </c>
      <c r="E32" s="119">
        <v>1.64954</v>
      </c>
      <c r="F32" s="124">
        <v>0.73943999999999999</v>
      </c>
      <c r="G32" s="126">
        <v>67.8</v>
      </c>
      <c r="H32" s="121">
        <v>57.6</v>
      </c>
      <c r="I32" s="121">
        <v>67</v>
      </c>
      <c r="J32" s="129">
        <v>58.5</v>
      </c>
      <c r="K32" s="116">
        <v>7.81</v>
      </c>
      <c r="L32" s="119">
        <v>7.83</v>
      </c>
      <c r="M32" s="119">
        <v>7.78</v>
      </c>
      <c r="N32" s="124">
        <v>7.82</v>
      </c>
    </row>
    <row r="33" spans="2:14" x14ac:dyDescent="0.3">
      <c r="B33" s="4">
        <v>30</v>
      </c>
      <c r="C33" s="119">
        <v>0.83460000000000001</v>
      </c>
      <c r="D33" s="119">
        <v>0.73172000000000004</v>
      </c>
      <c r="E33" s="119">
        <v>0.86065999999999998</v>
      </c>
      <c r="F33" s="124">
        <v>0.78132000000000001</v>
      </c>
      <c r="G33" s="126">
        <v>65.099999999999994</v>
      </c>
      <c r="H33" s="121">
        <v>53.5</v>
      </c>
      <c r="I33" s="121">
        <v>65.400000000000006</v>
      </c>
      <c r="J33" s="129">
        <v>55.1</v>
      </c>
      <c r="K33" s="116">
        <v>7.81</v>
      </c>
      <c r="L33" s="119">
        <v>7.75</v>
      </c>
      <c r="M33" s="119">
        <v>7.79</v>
      </c>
      <c r="N33" s="124">
        <v>7.79</v>
      </c>
    </row>
    <row r="34" spans="2:14" x14ac:dyDescent="0.3">
      <c r="B34" s="4">
        <v>32</v>
      </c>
      <c r="C34" s="119">
        <v>1.1922999999999999</v>
      </c>
      <c r="D34" s="119">
        <v>1.0607500000000001</v>
      </c>
      <c r="E34" s="119">
        <v>0.90627999999999997</v>
      </c>
      <c r="F34" s="124">
        <v>0.80005000000000004</v>
      </c>
      <c r="G34" s="126">
        <v>65</v>
      </c>
      <c r="H34" s="121">
        <v>53.1</v>
      </c>
      <c r="I34" s="121">
        <v>65.2</v>
      </c>
      <c r="J34" s="129">
        <v>55.1</v>
      </c>
      <c r="K34" s="116">
        <v>7.79</v>
      </c>
      <c r="L34" s="119">
        <v>7.78</v>
      </c>
      <c r="M34" s="119">
        <v>7.78</v>
      </c>
      <c r="N34" s="124">
        <v>7.8</v>
      </c>
    </row>
    <row r="35" spans="2:14" x14ac:dyDescent="0.3">
      <c r="B35" s="4">
        <v>33</v>
      </c>
      <c r="C35" s="119">
        <v>0.67110000000000003</v>
      </c>
      <c r="D35" s="119">
        <v>0.67327999999999999</v>
      </c>
      <c r="E35" s="119">
        <v>1.3219399999999999</v>
      </c>
      <c r="F35" s="124">
        <v>1.17137</v>
      </c>
      <c r="G35" s="126">
        <v>65.8</v>
      </c>
      <c r="H35" s="121">
        <v>53.9</v>
      </c>
      <c r="I35" s="121">
        <v>66.900000000000006</v>
      </c>
      <c r="J35" s="129">
        <v>56.1</v>
      </c>
      <c r="K35" s="116">
        <v>7.75</v>
      </c>
      <c r="L35" s="119">
        <v>7.81</v>
      </c>
      <c r="M35" s="119">
        <v>7.79</v>
      </c>
      <c r="N35" s="124">
        <v>7.84</v>
      </c>
    </row>
    <row r="36" spans="2:14" x14ac:dyDescent="0.3">
      <c r="B36" s="4">
        <v>34</v>
      </c>
      <c r="C36" s="119">
        <v>0.79076000000000002</v>
      </c>
      <c r="D36" s="119">
        <v>0.73373999999999995</v>
      </c>
      <c r="E36" s="119">
        <v>0.80232999999999999</v>
      </c>
      <c r="F36" s="124">
        <v>0.71731999999999996</v>
      </c>
      <c r="G36" s="126">
        <v>59.6</v>
      </c>
      <c r="H36" s="121">
        <v>52.6</v>
      </c>
      <c r="I36" s="121">
        <v>62.1</v>
      </c>
      <c r="J36" s="129">
        <v>52.9</v>
      </c>
      <c r="K36" s="116">
        <v>7.75</v>
      </c>
      <c r="L36" s="119">
        <v>7.74</v>
      </c>
      <c r="M36" s="119">
        <v>7.76</v>
      </c>
      <c r="N36" s="124">
        <v>7.79</v>
      </c>
    </row>
    <row r="37" spans="2:14" x14ac:dyDescent="0.3">
      <c r="B37" s="4">
        <v>35</v>
      </c>
      <c r="C37" s="119">
        <v>0.77420999999999995</v>
      </c>
      <c r="D37" s="119">
        <v>0.71413000000000004</v>
      </c>
      <c r="E37" s="119">
        <v>0.90208999999999995</v>
      </c>
      <c r="F37" s="124">
        <v>0.77571000000000001</v>
      </c>
      <c r="G37" s="126">
        <v>59.1</v>
      </c>
      <c r="H37" s="121">
        <v>48.4</v>
      </c>
      <c r="I37" s="121">
        <v>61.2</v>
      </c>
      <c r="J37" s="129">
        <v>50.7</v>
      </c>
      <c r="K37" s="116">
        <v>7.59</v>
      </c>
      <c r="L37" s="119">
        <v>7.64</v>
      </c>
      <c r="M37" s="119">
        <v>7.68</v>
      </c>
      <c r="N37" s="124">
        <v>7.67</v>
      </c>
    </row>
    <row r="38" spans="2:14" x14ac:dyDescent="0.3">
      <c r="B38" s="4">
        <v>36</v>
      </c>
      <c r="C38" s="119">
        <v>0.72946</v>
      </c>
      <c r="D38" s="119">
        <v>0.71199000000000001</v>
      </c>
      <c r="E38" s="119">
        <v>0.83418999999999999</v>
      </c>
      <c r="F38" s="124">
        <v>0.79183999999999999</v>
      </c>
      <c r="G38" s="126">
        <v>59.1</v>
      </c>
      <c r="H38" s="121">
        <v>47.8</v>
      </c>
      <c r="I38" s="121">
        <v>60.1</v>
      </c>
      <c r="J38" s="129">
        <v>50.5</v>
      </c>
      <c r="K38" s="116">
        <v>7.56</v>
      </c>
      <c r="L38" s="119">
        <v>7.59</v>
      </c>
      <c r="M38" s="119">
        <v>7.64</v>
      </c>
      <c r="N38" s="124">
        <v>7.7</v>
      </c>
    </row>
    <row r="39" spans="2:14" x14ac:dyDescent="0.3">
      <c r="B39" s="4">
        <v>37</v>
      </c>
      <c r="C39" s="119">
        <v>0.75826000000000005</v>
      </c>
      <c r="D39" s="119">
        <v>0.69460999999999995</v>
      </c>
      <c r="E39" s="119">
        <v>0.86517999999999995</v>
      </c>
      <c r="F39" s="124">
        <v>0.79715999999999998</v>
      </c>
      <c r="G39" s="126">
        <v>56.9</v>
      </c>
      <c r="H39" s="121">
        <v>48.7</v>
      </c>
      <c r="I39" s="121">
        <v>61.1</v>
      </c>
      <c r="J39" s="129">
        <v>51.1</v>
      </c>
      <c r="K39" s="116">
        <v>7.62</v>
      </c>
      <c r="L39" s="119">
        <v>7.68</v>
      </c>
      <c r="M39" s="119">
        <v>7.64</v>
      </c>
      <c r="N39" s="124">
        <v>7.76</v>
      </c>
    </row>
    <row r="40" spans="2:14" x14ac:dyDescent="0.3">
      <c r="B40" s="4">
        <v>38</v>
      </c>
      <c r="C40" s="119">
        <v>0.72236999999999996</v>
      </c>
      <c r="D40" s="119">
        <v>0.66766000000000003</v>
      </c>
      <c r="E40" s="119">
        <v>0.86</v>
      </c>
      <c r="F40" s="124">
        <v>0.82984000000000002</v>
      </c>
      <c r="G40" s="126">
        <v>59.8</v>
      </c>
      <c r="H40" s="121">
        <v>49.9</v>
      </c>
      <c r="I40" s="121">
        <v>62.5</v>
      </c>
      <c r="J40" s="129">
        <v>53.4</v>
      </c>
      <c r="K40" s="116">
        <v>7.59</v>
      </c>
      <c r="L40" s="119">
        <v>7.67</v>
      </c>
      <c r="M40" s="119">
        <v>7.66</v>
      </c>
      <c r="N40" s="124">
        <v>7.77</v>
      </c>
    </row>
    <row r="41" spans="2:14" x14ac:dyDescent="0.3">
      <c r="B41" s="4">
        <v>39</v>
      </c>
      <c r="C41" s="119">
        <v>0.70601999999999998</v>
      </c>
      <c r="D41" s="119">
        <v>0.63597000000000004</v>
      </c>
      <c r="E41" s="119">
        <v>0.8397</v>
      </c>
      <c r="F41" s="124">
        <v>0.85175999999999996</v>
      </c>
      <c r="G41" s="126">
        <v>59.7</v>
      </c>
      <c r="H41" s="121">
        <v>49.9</v>
      </c>
      <c r="I41" s="121">
        <v>62.2</v>
      </c>
      <c r="J41" s="129">
        <v>54.6</v>
      </c>
      <c r="K41" s="116">
        <v>7.6</v>
      </c>
      <c r="L41" s="119">
        <v>7.65</v>
      </c>
      <c r="M41" s="119">
        <v>7.65</v>
      </c>
      <c r="N41" s="124">
        <v>7.77</v>
      </c>
    </row>
    <row r="42" spans="2:14" x14ac:dyDescent="0.3">
      <c r="B42" s="4">
        <v>40</v>
      </c>
      <c r="C42" s="119">
        <v>0.58565</v>
      </c>
      <c r="D42" s="119">
        <v>0.58811999999999998</v>
      </c>
      <c r="E42" s="119">
        <v>0.83606999999999998</v>
      </c>
      <c r="F42" s="124">
        <v>0.80622000000000005</v>
      </c>
      <c r="G42" s="126">
        <v>61.5</v>
      </c>
      <c r="H42" s="121">
        <v>52.3</v>
      </c>
      <c r="I42" s="121">
        <v>62.3</v>
      </c>
      <c r="J42" s="129">
        <v>56.3</v>
      </c>
      <c r="K42" s="116">
        <v>7.59</v>
      </c>
      <c r="L42" s="119">
        <v>7.65</v>
      </c>
      <c r="M42" s="119">
        <v>7.63</v>
      </c>
      <c r="N42" s="124">
        <v>7.79</v>
      </c>
    </row>
    <row r="43" spans="2:14" x14ac:dyDescent="0.3">
      <c r="B43" s="4">
        <v>41</v>
      </c>
      <c r="C43" s="119">
        <v>0.65171000000000001</v>
      </c>
      <c r="D43" s="119">
        <v>0.56821999999999995</v>
      </c>
      <c r="E43" s="119">
        <v>0.75522</v>
      </c>
      <c r="F43" s="124">
        <v>0.82877999999999996</v>
      </c>
      <c r="G43" s="126">
        <v>58.1</v>
      </c>
      <c r="H43" s="121">
        <v>50.7</v>
      </c>
      <c r="I43" s="121">
        <v>61.6</v>
      </c>
      <c r="J43" s="129">
        <v>57</v>
      </c>
      <c r="K43" s="116">
        <v>7.54</v>
      </c>
      <c r="L43" s="119">
        <v>7.57</v>
      </c>
      <c r="M43" s="119">
        <v>7.6</v>
      </c>
      <c r="N43" s="124">
        <v>7.75</v>
      </c>
    </row>
    <row r="44" spans="2:14" x14ac:dyDescent="0.3">
      <c r="B44" s="4">
        <v>42</v>
      </c>
      <c r="C44" s="119">
        <v>0.75129999999999997</v>
      </c>
      <c r="D44" s="119">
        <v>0.52937000000000001</v>
      </c>
      <c r="E44" s="119">
        <v>0.72846</v>
      </c>
      <c r="F44" s="124">
        <v>0.82249000000000005</v>
      </c>
      <c r="G44" s="126">
        <v>59.9</v>
      </c>
      <c r="H44" s="121">
        <v>48.9</v>
      </c>
      <c r="I44" s="121">
        <v>63.9</v>
      </c>
      <c r="J44" s="129">
        <v>55.8</v>
      </c>
      <c r="K44" s="116">
        <v>7.55</v>
      </c>
      <c r="L44" s="119">
        <v>7.59</v>
      </c>
      <c r="M44" s="119">
        <v>7.69</v>
      </c>
      <c r="N44" s="124">
        <v>7.79</v>
      </c>
    </row>
    <row r="45" spans="2:14" x14ac:dyDescent="0.3">
      <c r="B45" s="4">
        <v>43</v>
      </c>
      <c r="C45" s="119">
        <v>1.01918</v>
      </c>
      <c r="D45" s="119">
        <v>0.54873000000000005</v>
      </c>
      <c r="E45" s="119">
        <v>0.78032000000000001</v>
      </c>
      <c r="F45" s="124">
        <v>0.80517000000000005</v>
      </c>
      <c r="G45" s="126">
        <v>68.8</v>
      </c>
      <c r="H45" s="121">
        <v>48.3</v>
      </c>
      <c r="I45" s="121">
        <v>69.3</v>
      </c>
      <c r="J45" s="129">
        <v>55.3</v>
      </c>
      <c r="K45" s="116">
        <v>7.54</v>
      </c>
      <c r="L45" s="119">
        <v>7.52</v>
      </c>
      <c r="M45" s="119">
        <v>7.71</v>
      </c>
      <c r="N45" s="124">
        <v>7.75</v>
      </c>
    </row>
    <row r="46" spans="2:14" x14ac:dyDescent="0.3">
      <c r="B46" s="4">
        <v>45</v>
      </c>
      <c r="C46" s="119">
        <v>0.85768</v>
      </c>
      <c r="D46" s="119">
        <v>0.89678000000000002</v>
      </c>
      <c r="E46" s="119">
        <v>0.79056000000000004</v>
      </c>
      <c r="F46" s="124">
        <v>0.85382999999999998</v>
      </c>
      <c r="G46" s="126">
        <v>65.5</v>
      </c>
      <c r="H46" s="121">
        <v>45.2</v>
      </c>
      <c r="I46" s="121">
        <v>66.099999999999994</v>
      </c>
      <c r="J46" s="129">
        <v>55.3</v>
      </c>
      <c r="K46" s="116">
        <v>7.66</v>
      </c>
      <c r="L46" s="119">
        <v>7.48</v>
      </c>
      <c r="M46" s="119">
        <v>7.71</v>
      </c>
      <c r="N46" s="124">
        <v>7.75</v>
      </c>
    </row>
    <row r="47" spans="2:14" x14ac:dyDescent="0.3">
      <c r="B47" s="4">
        <v>46</v>
      </c>
      <c r="C47" s="119">
        <v>0.60272999999999999</v>
      </c>
      <c r="D47" s="119">
        <v>0.54500000000000004</v>
      </c>
      <c r="E47" s="119">
        <v>1.16137</v>
      </c>
      <c r="F47" s="124">
        <v>1.1427700000000001</v>
      </c>
      <c r="G47" s="126">
        <v>60.4</v>
      </c>
      <c r="H47" s="121">
        <v>47.6</v>
      </c>
      <c r="I47" s="121">
        <v>67.599999999999994</v>
      </c>
      <c r="J47" s="129">
        <v>55.1</v>
      </c>
      <c r="K47" s="116">
        <v>7.56</v>
      </c>
      <c r="L47" s="119">
        <v>7.51</v>
      </c>
      <c r="M47" s="119">
        <v>7.64</v>
      </c>
      <c r="N47" s="124">
        <v>7.78</v>
      </c>
    </row>
    <row r="48" spans="2:14" x14ac:dyDescent="0.3">
      <c r="B48" s="4">
        <v>48</v>
      </c>
      <c r="C48" s="119">
        <v>1.1037600000000001</v>
      </c>
      <c r="D48" s="119">
        <v>0.97124999999999995</v>
      </c>
      <c r="E48" s="119">
        <v>0.60416999999999998</v>
      </c>
      <c r="F48" s="124">
        <v>0.74734999999999996</v>
      </c>
      <c r="G48" s="126">
        <v>65.8</v>
      </c>
      <c r="H48" s="121">
        <v>54.5</v>
      </c>
      <c r="I48" s="121">
        <v>68.5</v>
      </c>
      <c r="J48" s="129">
        <v>57.4</v>
      </c>
      <c r="K48" s="116">
        <v>7.54</v>
      </c>
      <c r="L48" s="119">
        <v>7.47</v>
      </c>
      <c r="M48" s="119">
        <v>7.61</v>
      </c>
      <c r="N48" s="124">
        <v>7.67</v>
      </c>
    </row>
    <row r="49" spans="2:14" x14ac:dyDescent="0.3">
      <c r="B49" s="4">
        <v>49</v>
      </c>
      <c r="C49" s="119">
        <v>1.11311</v>
      </c>
      <c r="D49" s="119">
        <v>0.77254</v>
      </c>
      <c r="E49" s="119">
        <v>1.2516799999999999</v>
      </c>
      <c r="F49" s="124">
        <v>1.09406</v>
      </c>
      <c r="G49" s="126">
        <v>65.7</v>
      </c>
      <c r="H49" s="121">
        <v>52.5</v>
      </c>
      <c r="I49" s="121">
        <v>68.099999999999994</v>
      </c>
      <c r="J49" s="129">
        <v>55.2</v>
      </c>
      <c r="K49" s="116">
        <v>7.49</v>
      </c>
      <c r="L49" s="119">
        <v>7.52</v>
      </c>
      <c r="M49" s="119">
        <v>7.6</v>
      </c>
      <c r="N49" s="124">
        <v>7.69</v>
      </c>
    </row>
    <row r="50" spans="2:14" x14ac:dyDescent="0.3">
      <c r="B50" s="4">
        <v>50</v>
      </c>
      <c r="C50" s="119">
        <v>0.55676999999999999</v>
      </c>
      <c r="D50" s="119">
        <v>0.71104000000000001</v>
      </c>
      <c r="E50" s="119">
        <v>1.2621800000000001</v>
      </c>
      <c r="F50" s="124">
        <v>0.78078000000000003</v>
      </c>
      <c r="G50" s="126">
        <v>65.400000000000006</v>
      </c>
      <c r="H50" s="121">
        <v>53.5</v>
      </c>
      <c r="I50" s="121">
        <v>68.3</v>
      </c>
      <c r="J50" s="129">
        <v>54.6</v>
      </c>
      <c r="K50" s="116">
        <v>7.52</v>
      </c>
      <c r="L50" s="119">
        <v>7.49</v>
      </c>
      <c r="M50" s="119">
        <v>7.62</v>
      </c>
      <c r="N50" s="124">
        <v>7.65</v>
      </c>
    </row>
    <row r="51" spans="2:14" x14ac:dyDescent="0.3">
      <c r="B51" s="4">
        <v>53</v>
      </c>
      <c r="C51" s="119">
        <v>0.81408999999999998</v>
      </c>
      <c r="D51" s="119">
        <v>1.4809300000000001</v>
      </c>
      <c r="E51" s="119">
        <v>0.64285000000000003</v>
      </c>
      <c r="F51" s="124">
        <v>0.75044999999999995</v>
      </c>
      <c r="G51" s="126">
        <v>50.8</v>
      </c>
      <c r="H51" s="121">
        <v>50.5</v>
      </c>
      <c r="I51" s="121">
        <v>55.9</v>
      </c>
      <c r="J51" s="129">
        <v>52.7</v>
      </c>
      <c r="K51" s="116">
        <v>7.41</v>
      </c>
      <c r="L51" s="119">
        <v>7.41</v>
      </c>
      <c r="M51" s="119">
        <v>7.49</v>
      </c>
      <c r="N51" s="124">
        <v>7.58</v>
      </c>
    </row>
    <row r="52" spans="2:14" x14ac:dyDescent="0.3">
      <c r="B52" s="4">
        <v>54</v>
      </c>
      <c r="C52" s="119">
        <v>0.67857000000000001</v>
      </c>
      <c r="D52" s="119">
        <v>0.66807000000000005</v>
      </c>
      <c r="E52" s="119">
        <v>0.90449999999999997</v>
      </c>
      <c r="F52" s="124">
        <v>1.00485</v>
      </c>
      <c r="G52" s="126">
        <v>63.8</v>
      </c>
      <c r="H52" s="121">
        <v>55.3</v>
      </c>
      <c r="I52" s="121">
        <v>67</v>
      </c>
      <c r="J52" s="129">
        <v>52.5</v>
      </c>
      <c r="K52" s="116">
        <v>7.58</v>
      </c>
      <c r="L52" s="119">
        <v>7.64</v>
      </c>
      <c r="M52" s="119">
        <v>7.67</v>
      </c>
      <c r="N52" s="124">
        <v>7.59</v>
      </c>
    </row>
    <row r="53" spans="2:14" x14ac:dyDescent="0.3">
      <c r="B53" s="4">
        <v>55</v>
      </c>
      <c r="C53" s="119">
        <v>0.74934000000000001</v>
      </c>
      <c r="D53" s="119">
        <v>0.76288999999999996</v>
      </c>
      <c r="E53" s="119">
        <v>0.624</v>
      </c>
      <c r="F53" s="124">
        <v>0.70762999999999998</v>
      </c>
      <c r="G53" s="126">
        <v>58.7</v>
      </c>
      <c r="H53" s="121">
        <v>57.1</v>
      </c>
      <c r="I53" s="121">
        <v>60.7</v>
      </c>
      <c r="J53" s="129">
        <v>54.1</v>
      </c>
      <c r="K53" s="116">
        <v>7.45</v>
      </c>
      <c r="L53" s="119">
        <v>7.51</v>
      </c>
      <c r="M53" s="119">
        <v>7.52</v>
      </c>
      <c r="N53" s="124">
        <v>7.55</v>
      </c>
    </row>
    <row r="54" spans="2:14" x14ac:dyDescent="0.3">
      <c r="B54" s="4">
        <v>56</v>
      </c>
      <c r="C54" s="119">
        <v>0.86219999999999997</v>
      </c>
      <c r="D54" s="119">
        <v>0.79998999999999998</v>
      </c>
      <c r="E54" s="119">
        <v>0.68779000000000001</v>
      </c>
      <c r="F54" s="124">
        <v>0.74778</v>
      </c>
      <c r="G54" s="126">
        <v>54.3</v>
      </c>
      <c r="H54" s="121">
        <v>53.2</v>
      </c>
      <c r="I54" s="121">
        <v>54.5</v>
      </c>
      <c r="J54" s="129">
        <v>51.5</v>
      </c>
      <c r="K54" s="116">
        <v>7.4</v>
      </c>
      <c r="L54" s="119">
        <v>7.51</v>
      </c>
      <c r="M54" s="119">
        <v>7.51</v>
      </c>
      <c r="N54" s="124">
        <v>7.55</v>
      </c>
    </row>
    <row r="55" spans="2:14" x14ac:dyDescent="0.3">
      <c r="B55" s="4">
        <v>57</v>
      </c>
      <c r="C55" s="119">
        <v>0.77817000000000003</v>
      </c>
      <c r="D55" s="119">
        <v>0.77039999999999997</v>
      </c>
      <c r="E55" s="119">
        <v>0.82128999999999996</v>
      </c>
      <c r="F55" s="124">
        <v>0.76602000000000003</v>
      </c>
      <c r="G55" s="126">
        <v>58.1</v>
      </c>
      <c r="H55" s="121">
        <v>52.7</v>
      </c>
      <c r="I55" s="121">
        <v>59.6</v>
      </c>
      <c r="J55" s="129">
        <v>51</v>
      </c>
      <c r="K55" s="116">
        <v>7.37</v>
      </c>
      <c r="L55" s="119">
        <v>7.44</v>
      </c>
      <c r="M55" s="119">
        <v>7.44</v>
      </c>
      <c r="N55" s="124">
        <v>7.49</v>
      </c>
    </row>
    <row r="56" spans="2:14" x14ac:dyDescent="0.3">
      <c r="B56" s="4">
        <v>58</v>
      </c>
      <c r="C56" s="119">
        <v>0.78925999999999996</v>
      </c>
      <c r="D56" s="119">
        <v>0.72106000000000003</v>
      </c>
      <c r="E56" s="119">
        <v>0.78991</v>
      </c>
      <c r="F56" s="124">
        <v>0.76293999999999995</v>
      </c>
      <c r="G56" s="126">
        <v>60.7</v>
      </c>
      <c r="H56" s="121">
        <v>53.5</v>
      </c>
      <c r="I56" s="121">
        <v>62.1</v>
      </c>
      <c r="J56" s="129">
        <v>52.4</v>
      </c>
      <c r="K56" s="116">
        <v>7.37</v>
      </c>
      <c r="L56" s="119">
        <v>7.41</v>
      </c>
      <c r="M56" s="119">
        <v>7.44</v>
      </c>
      <c r="N56" s="124">
        <v>7.46</v>
      </c>
    </row>
    <row r="57" spans="2:14" x14ac:dyDescent="0.3">
      <c r="B57" s="4">
        <v>59</v>
      </c>
      <c r="C57" s="119">
        <v>0.77510999999999997</v>
      </c>
      <c r="D57" s="119">
        <v>0.72562000000000004</v>
      </c>
      <c r="E57" s="119">
        <v>0.78373999999999999</v>
      </c>
      <c r="F57" s="124">
        <v>0.74487999999999999</v>
      </c>
      <c r="G57" s="126">
        <v>60.9</v>
      </c>
      <c r="H57" s="121">
        <v>51.8</v>
      </c>
      <c r="I57" s="121">
        <v>62.4</v>
      </c>
      <c r="J57" s="129">
        <v>51.8</v>
      </c>
      <c r="K57" s="116">
        <v>7.43</v>
      </c>
      <c r="L57" s="119">
        <v>7.49</v>
      </c>
      <c r="M57" s="119">
        <v>7.49</v>
      </c>
      <c r="N57" s="124">
        <v>7.52</v>
      </c>
    </row>
    <row r="58" spans="2:14" x14ac:dyDescent="0.3">
      <c r="B58" s="4">
        <v>60</v>
      </c>
      <c r="C58" s="119">
        <v>0.76702000000000004</v>
      </c>
      <c r="D58" s="119">
        <v>0.69799</v>
      </c>
      <c r="E58" s="119">
        <v>0.78452</v>
      </c>
      <c r="F58" s="124">
        <v>0.76014000000000004</v>
      </c>
      <c r="G58" s="126">
        <v>59.9</v>
      </c>
      <c r="H58" s="121">
        <v>51.1</v>
      </c>
      <c r="I58" s="121">
        <v>61.1</v>
      </c>
      <c r="J58" s="129">
        <v>51.5</v>
      </c>
      <c r="K58" s="116">
        <v>7.3</v>
      </c>
      <c r="L58" s="119">
        <v>7.38</v>
      </c>
      <c r="M58" s="119">
        <v>7.42</v>
      </c>
      <c r="N58" s="124">
        <v>7.46</v>
      </c>
    </row>
    <row r="59" spans="2:14" x14ac:dyDescent="0.3">
      <c r="B59" s="4">
        <v>62</v>
      </c>
      <c r="C59" s="119">
        <v>1.15493</v>
      </c>
      <c r="D59" s="119">
        <v>1.05145</v>
      </c>
      <c r="E59" s="119">
        <v>0.76748000000000005</v>
      </c>
      <c r="F59" s="124">
        <v>0.74538000000000004</v>
      </c>
      <c r="G59" s="126">
        <v>60.3</v>
      </c>
      <c r="H59" s="121">
        <v>50.8</v>
      </c>
      <c r="I59" s="121">
        <v>61.3</v>
      </c>
      <c r="J59" s="129">
        <v>50.5</v>
      </c>
      <c r="K59" s="116">
        <v>7.21</v>
      </c>
      <c r="L59" s="119">
        <v>7.33</v>
      </c>
      <c r="M59" s="119">
        <v>7.37</v>
      </c>
      <c r="N59" s="124">
        <v>7.42</v>
      </c>
    </row>
    <row r="60" spans="2:14" x14ac:dyDescent="0.3">
      <c r="B60" s="4">
        <v>63</v>
      </c>
      <c r="C60" s="119">
        <v>0.75605999999999995</v>
      </c>
      <c r="D60" s="119">
        <v>0.70977999999999997</v>
      </c>
      <c r="E60" s="119">
        <v>1.1994400000000001</v>
      </c>
      <c r="F60" s="124">
        <v>1.01492</v>
      </c>
      <c r="G60" s="126">
        <v>62.7</v>
      </c>
      <c r="H60" s="121">
        <v>53.7</v>
      </c>
      <c r="I60" s="121">
        <v>65.400000000000006</v>
      </c>
      <c r="J60" s="129">
        <v>54.1</v>
      </c>
      <c r="K60" s="116">
        <v>7.31</v>
      </c>
      <c r="L60" s="119">
        <v>7.46</v>
      </c>
      <c r="M60" s="119">
        <v>7.42</v>
      </c>
      <c r="N60" s="124">
        <v>7.45</v>
      </c>
    </row>
    <row r="61" spans="2:14" x14ac:dyDescent="0.3">
      <c r="B61" s="4">
        <v>64</v>
      </c>
      <c r="C61" s="119">
        <v>0.80117000000000005</v>
      </c>
      <c r="D61" s="119">
        <v>0.67950999999999995</v>
      </c>
      <c r="E61" s="119">
        <v>0.68091999999999997</v>
      </c>
      <c r="F61" s="124">
        <v>0.66651000000000005</v>
      </c>
      <c r="G61" s="126">
        <v>62.9</v>
      </c>
      <c r="H61" s="121">
        <v>55.8</v>
      </c>
      <c r="I61" s="121">
        <v>63.4</v>
      </c>
      <c r="J61" s="129">
        <v>54.1</v>
      </c>
      <c r="K61" s="116">
        <v>7.33</v>
      </c>
      <c r="L61" s="119">
        <v>7.41</v>
      </c>
      <c r="M61" s="119">
        <v>7.4</v>
      </c>
      <c r="N61" s="124">
        <v>7.44</v>
      </c>
    </row>
    <row r="62" spans="2:14" x14ac:dyDescent="0.3">
      <c r="B62" s="4">
        <v>65</v>
      </c>
      <c r="C62" s="119">
        <v>0.80547999999999997</v>
      </c>
      <c r="D62" s="119">
        <v>0.66305999999999998</v>
      </c>
      <c r="E62" s="119">
        <v>0.76412000000000002</v>
      </c>
      <c r="F62" s="124">
        <v>0.69691999999999998</v>
      </c>
      <c r="G62" s="126">
        <v>67.099999999999994</v>
      </c>
      <c r="H62" s="121">
        <v>51.4</v>
      </c>
      <c r="I62" s="121">
        <v>66.099999999999994</v>
      </c>
      <c r="J62" s="129">
        <v>52.4</v>
      </c>
      <c r="K62" s="116">
        <v>7.3</v>
      </c>
      <c r="L62" s="119">
        <v>7.38</v>
      </c>
      <c r="M62" s="119">
        <v>7.39</v>
      </c>
      <c r="N62" s="124">
        <v>7.39</v>
      </c>
    </row>
    <row r="63" spans="2:14" x14ac:dyDescent="0.3">
      <c r="B63" s="4">
        <v>66</v>
      </c>
      <c r="C63" s="119">
        <v>0.97102999999999995</v>
      </c>
      <c r="D63" s="119">
        <v>0.62302000000000002</v>
      </c>
      <c r="E63" s="119">
        <v>0.77836000000000005</v>
      </c>
      <c r="F63" s="124">
        <v>0.68669999999999998</v>
      </c>
      <c r="G63" s="126">
        <v>66.900000000000006</v>
      </c>
      <c r="H63" s="121">
        <v>51.4</v>
      </c>
      <c r="I63" s="121">
        <v>66.3</v>
      </c>
      <c r="J63" s="129">
        <v>51.4</v>
      </c>
      <c r="K63" s="116">
        <v>7.34</v>
      </c>
      <c r="L63" s="119">
        <v>7.39</v>
      </c>
      <c r="M63" s="119">
        <v>7.43</v>
      </c>
      <c r="N63" s="124">
        <v>7.41</v>
      </c>
    </row>
    <row r="64" spans="2:14" x14ac:dyDescent="0.3">
      <c r="B64" s="4">
        <v>67</v>
      </c>
      <c r="C64" s="119">
        <v>0.86234</v>
      </c>
      <c r="D64" s="119">
        <v>0.72316999999999998</v>
      </c>
      <c r="E64" s="119">
        <v>0.99478</v>
      </c>
      <c r="F64" s="124">
        <v>0.63905999999999996</v>
      </c>
      <c r="G64" s="126">
        <v>72.900000000000006</v>
      </c>
      <c r="H64" s="121">
        <v>50.9</v>
      </c>
      <c r="I64" s="121">
        <v>72.400000000000006</v>
      </c>
      <c r="J64" s="129">
        <v>50.8</v>
      </c>
      <c r="K64" s="116">
        <v>7.48</v>
      </c>
      <c r="L64" s="119">
        <v>7.34</v>
      </c>
      <c r="M64" s="119">
        <v>7.55</v>
      </c>
      <c r="N64" s="124">
        <v>7.38</v>
      </c>
    </row>
    <row r="65" spans="2:14" x14ac:dyDescent="0.3">
      <c r="B65" s="4">
        <v>68</v>
      </c>
      <c r="C65" s="119">
        <v>0.78673999999999999</v>
      </c>
      <c r="D65" s="119">
        <v>0.61865999999999999</v>
      </c>
      <c r="E65" s="119">
        <v>0.76859999999999995</v>
      </c>
      <c r="F65" s="124">
        <v>0.72863999999999995</v>
      </c>
      <c r="G65" s="126">
        <v>70.8</v>
      </c>
      <c r="H65" s="121">
        <v>48.6</v>
      </c>
      <c r="I65" s="121">
        <v>70</v>
      </c>
      <c r="J65" s="129">
        <v>49.1</v>
      </c>
      <c r="K65" s="116">
        <v>7.42</v>
      </c>
      <c r="L65" s="119">
        <v>7.3</v>
      </c>
      <c r="M65" s="119">
        <v>7.44</v>
      </c>
      <c r="N65" s="124">
        <v>7.34</v>
      </c>
    </row>
    <row r="66" spans="2:14" x14ac:dyDescent="0.3">
      <c r="B66" s="4">
        <v>70</v>
      </c>
      <c r="C66" s="119">
        <v>0.61289000000000005</v>
      </c>
      <c r="D66" s="119">
        <v>0.54498999999999997</v>
      </c>
      <c r="E66" s="119">
        <v>0.80849000000000004</v>
      </c>
      <c r="F66" s="124">
        <v>0.62494000000000005</v>
      </c>
      <c r="G66" s="126">
        <v>69.5</v>
      </c>
      <c r="H66" s="121">
        <v>49.1</v>
      </c>
      <c r="I66" s="121">
        <v>68.400000000000006</v>
      </c>
      <c r="J66" s="129">
        <v>48.9</v>
      </c>
      <c r="K66" s="116">
        <v>7.4</v>
      </c>
      <c r="L66" s="119">
        <v>7.33</v>
      </c>
      <c r="M66" s="119">
        <v>7.48</v>
      </c>
      <c r="N66" s="124">
        <v>7.34</v>
      </c>
    </row>
    <row r="67" spans="2:14" x14ac:dyDescent="0.3">
      <c r="B67" s="4">
        <v>73</v>
      </c>
      <c r="C67" s="119">
        <v>0.75777000000000005</v>
      </c>
      <c r="D67" s="119">
        <v>0.77744000000000002</v>
      </c>
      <c r="E67" s="119">
        <v>0.60975999999999997</v>
      </c>
      <c r="F67" s="124">
        <v>0.47360000000000002</v>
      </c>
      <c r="G67" s="126">
        <v>82.6</v>
      </c>
      <c r="H67" s="121">
        <v>66.3</v>
      </c>
      <c r="I67" s="121">
        <v>82.4</v>
      </c>
      <c r="J67" s="129">
        <v>64.7</v>
      </c>
      <c r="K67" s="116">
        <v>7.97</v>
      </c>
      <c r="L67" s="119">
        <v>7.74</v>
      </c>
      <c r="M67" s="119">
        <v>7.99</v>
      </c>
      <c r="N67" s="124">
        <v>7.69</v>
      </c>
    </row>
    <row r="68" spans="2:14" x14ac:dyDescent="0.3">
      <c r="B68" s="4">
        <v>75</v>
      </c>
      <c r="C68" s="119">
        <v>0.70574000000000003</v>
      </c>
      <c r="D68" s="119">
        <v>0.59821000000000002</v>
      </c>
      <c r="E68" s="119">
        <v>0.93139000000000005</v>
      </c>
      <c r="F68" s="124">
        <v>0.73689000000000004</v>
      </c>
      <c r="G68" s="126">
        <v>77.8</v>
      </c>
      <c r="H68" s="121">
        <v>61.8</v>
      </c>
      <c r="I68" s="121">
        <v>78.400000000000006</v>
      </c>
      <c r="J68" s="129">
        <v>60.5</v>
      </c>
      <c r="K68" s="116">
        <v>7.94</v>
      </c>
      <c r="L68" s="119">
        <v>7.74</v>
      </c>
      <c r="M68" s="119">
        <v>7.99</v>
      </c>
      <c r="N68" s="124">
        <v>7.69</v>
      </c>
    </row>
    <row r="69" spans="2:14" x14ac:dyDescent="0.3">
      <c r="B69" s="4">
        <v>76</v>
      </c>
      <c r="C69" s="119">
        <v>0.63478000000000001</v>
      </c>
      <c r="D69" s="119">
        <v>0.53903000000000001</v>
      </c>
      <c r="E69" s="119">
        <v>0.71391000000000004</v>
      </c>
      <c r="F69" s="124">
        <v>0.58309999999999995</v>
      </c>
      <c r="G69" s="126">
        <v>75.400000000000006</v>
      </c>
      <c r="H69" s="121">
        <v>57.3</v>
      </c>
      <c r="I69" s="121">
        <v>76.599999999999994</v>
      </c>
      <c r="J69" s="129">
        <v>54.7</v>
      </c>
      <c r="K69" s="116">
        <v>7.76</v>
      </c>
      <c r="L69" s="119">
        <v>7.6</v>
      </c>
      <c r="M69" s="119">
        <v>7.86</v>
      </c>
      <c r="N69" s="124">
        <v>7.59</v>
      </c>
    </row>
    <row r="70" spans="2:14" x14ac:dyDescent="0.3">
      <c r="B70" s="4">
        <v>77</v>
      </c>
      <c r="C70" s="119">
        <v>0.86372000000000004</v>
      </c>
      <c r="D70" s="119">
        <v>0.70928000000000002</v>
      </c>
      <c r="E70" s="119">
        <v>0.61845000000000006</v>
      </c>
      <c r="F70" s="124">
        <v>0.53061000000000003</v>
      </c>
      <c r="G70" s="126">
        <v>75.3</v>
      </c>
      <c r="H70" s="121">
        <v>55.8</v>
      </c>
      <c r="I70" s="121">
        <v>77.5</v>
      </c>
      <c r="J70" s="129">
        <v>55.1</v>
      </c>
      <c r="K70" s="116">
        <v>7.77</v>
      </c>
      <c r="L70" s="119">
        <v>7.58</v>
      </c>
      <c r="M70" s="119">
        <v>7.89</v>
      </c>
      <c r="N70" s="124">
        <v>7.58</v>
      </c>
    </row>
    <row r="71" spans="2:14" x14ac:dyDescent="0.3">
      <c r="B71" s="4">
        <v>78</v>
      </c>
      <c r="C71" s="119">
        <v>0.94679000000000002</v>
      </c>
      <c r="D71" s="119">
        <v>0.78422999999999998</v>
      </c>
      <c r="E71" s="119">
        <v>0.79847000000000001</v>
      </c>
      <c r="F71" s="124">
        <v>0.69340000000000002</v>
      </c>
      <c r="G71" s="126">
        <v>76.3</v>
      </c>
      <c r="H71" s="121">
        <v>57.2</v>
      </c>
      <c r="I71" s="121">
        <v>78.900000000000006</v>
      </c>
      <c r="J71" s="129">
        <v>56.1</v>
      </c>
      <c r="K71" s="116">
        <v>7.79</v>
      </c>
      <c r="L71" s="119">
        <v>7.6</v>
      </c>
      <c r="M71" s="119">
        <v>7.85</v>
      </c>
      <c r="N71" s="124">
        <v>7.59</v>
      </c>
    </row>
    <row r="72" spans="2:14" x14ac:dyDescent="0.3">
      <c r="B72" s="4">
        <v>79</v>
      </c>
      <c r="C72" s="119">
        <v>1.2119</v>
      </c>
      <c r="D72" s="119">
        <v>0.95347999999999999</v>
      </c>
      <c r="E72" s="119">
        <v>0.78086</v>
      </c>
      <c r="F72" s="124">
        <v>0.82199999999999995</v>
      </c>
      <c r="G72" s="126">
        <v>77.099999999999994</v>
      </c>
      <c r="H72" s="121">
        <v>58.7</v>
      </c>
      <c r="I72" s="121">
        <v>78.400000000000006</v>
      </c>
      <c r="J72" s="129">
        <v>54.8</v>
      </c>
      <c r="K72" s="116">
        <v>7.79</v>
      </c>
      <c r="L72" s="119">
        <v>7.62</v>
      </c>
      <c r="M72" s="119">
        <v>7.87</v>
      </c>
      <c r="N72" s="124">
        <v>7.62</v>
      </c>
    </row>
    <row r="73" spans="2:14" x14ac:dyDescent="0.3">
      <c r="B73" s="4">
        <v>80</v>
      </c>
      <c r="C73" s="119">
        <v>1.29836</v>
      </c>
      <c r="D73" s="119">
        <v>0.9516</v>
      </c>
      <c r="E73" s="119">
        <v>0.89039999999999997</v>
      </c>
      <c r="F73" s="124">
        <v>1.11676</v>
      </c>
      <c r="G73" s="126">
        <v>78.900000000000006</v>
      </c>
      <c r="H73" s="121">
        <v>60.5</v>
      </c>
      <c r="I73" s="121">
        <v>79.5</v>
      </c>
      <c r="J73" s="129">
        <v>60.3</v>
      </c>
      <c r="K73" s="116">
        <v>7.79</v>
      </c>
      <c r="L73" s="119">
        <v>7.6</v>
      </c>
      <c r="M73" s="119">
        <v>7.82</v>
      </c>
      <c r="N73" s="124">
        <v>7.6</v>
      </c>
    </row>
    <row r="74" spans="2:14" x14ac:dyDescent="0.3">
      <c r="B74" s="4">
        <v>81</v>
      </c>
      <c r="C74" s="119">
        <v>1.32907</v>
      </c>
      <c r="D74" s="119">
        <v>1.1084000000000001</v>
      </c>
      <c r="E74" s="119">
        <v>0.83003000000000005</v>
      </c>
      <c r="F74" s="124">
        <v>1.05331</v>
      </c>
      <c r="G74" s="126">
        <v>77.099999999999994</v>
      </c>
      <c r="H74" s="121">
        <v>65.900000000000006</v>
      </c>
      <c r="I74" s="121">
        <v>78.900000000000006</v>
      </c>
      <c r="J74" s="129">
        <v>63.3</v>
      </c>
      <c r="K74" s="116">
        <v>7.86</v>
      </c>
      <c r="L74" s="119">
        <v>7.73</v>
      </c>
      <c r="M74" s="119">
        <v>7.98</v>
      </c>
      <c r="N74" s="124">
        <v>7.71</v>
      </c>
    </row>
    <row r="75" spans="2:14" x14ac:dyDescent="0.3">
      <c r="B75" s="4">
        <v>82</v>
      </c>
      <c r="C75" s="119">
        <v>1.3326499999999999</v>
      </c>
      <c r="D75" s="119">
        <v>1.2435099999999999</v>
      </c>
      <c r="E75" s="119">
        <v>0.90971999999999997</v>
      </c>
      <c r="F75" s="124">
        <v>1.2266600000000001</v>
      </c>
      <c r="G75" s="126">
        <v>79.3</v>
      </c>
      <c r="H75" s="121">
        <v>65.2</v>
      </c>
      <c r="I75" s="121">
        <v>79.8</v>
      </c>
      <c r="J75" s="129">
        <v>63.1</v>
      </c>
      <c r="K75" s="116">
        <v>7.93</v>
      </c>
      <c r="L75" s="119">
        <v>7.74</v>
      </c>
      <c r="M75" s="119">
        <v>7.84</v>
      </c>
      <c r="N75" s="124">
        <v>7.71</v>
      </c>
    </row>
    <row r="76" spans="2:14" x14ac:dyDescent="0.3">
      <c r="B76" s="4">
        <v>83</v>
      </c>
      <c r="C76" s="119">
        <v>0.86375000000000002</v>
      </c>
      <c r="D76" s="119">
        <v>0.93262999999999996</v>
      </c>
      <c r="E76" s="119">
        <v>1.15144</v>
      </c>
      <c r="F76" s="124">
        <v>1.44001</v>
      </c>
      <c r="G76" s="126">
        <v>77.3</v>
      </c>
      <c r="H76" s="121">
        <v>62.3</v>
      </c>
      <c r="I76" s="121">
        <v>77.8</v>
      </c>
      <c r="J76" s="129">
        <v>65.099999999999994</v>
      </c>
      <c r="K76" s="116">
        <v>7.93</v>
      </c>
      <c r="L76" s="119">
        <v>7.76</v>
      </c>
      <c r="M76" s="119">
        <v>7.87</v>
      </c>
      <c r="N76" s="124">
        <v>7.75</v>
      </c>
    </row>
    <row r="77" spans="2:14" x14ac:dyDescent="0.3">
      <c r="B77" s="4">
        <v>84</v>
      </c>
      <c r="C77" s="119">
        <v>0.95018000000000002</v>
      </c>
      <c r="D77" s="119">
        <v>1.0362100000000001</v>
      </c>
      <c r="E77" s="119">
        <v>0.81140999999999996</v>
      </c>
      <c r="F77" s="124">
        <v>1.00451</v>
      </c>
      <c r="G77" s="126">
        <v>71.8</v>
      </c>
      <c r="H77" s="121">
        <v>62.3</v>
      </c>
      <c r="I77" s="121">
        <v>73.099999999999994</v>
      </c>
      <c r="J77" s="129">
        <v>63.9</v>
      </c>
      <c r="K77" s="116">
        <v>7.86</v>
      </c>
      <c r="L77" s="119">
        <v>7.88</v>
      </c>
      <c r="M77" s="119">
        <v>7.86</v>
      </c>
      <c r="N77" s="124">
        <v>7.9</v>
      </c>
    </row>
    <row r="78" spans="2:14" x14ac:dyDescent="0.3">
      <c r="B78" s="4">
        <v>85</v>
      </c>
      <c r="C78" s="119">
        <v>0.87405999999999995</v>
      </c>
      <c r="D78" s="119">
        <v>0.98314000000000001</v>
      </c>
      <c r="E78" s="119">
        <v>1.07613</v>
      </c>
      <c r="F78" s="124">
        <v>0.98941000000000001</v>
      </c>
      <c r="G78" s="126">
        <v>66.400000000000006</v>
      </c>
      <c r="H78" s="121">
        <v>61.9</v>
      </c>
      <c r="I78" s="121">
        <v>67.3</v>
      </c>
      <c r="J78" s="129">
        <v>62.7</v>
      </c>
      <c r="K78" s="116">
        <v>7.77</v>
      </c>
      <c r="L78" s="119">
        <v>7.85</v>
      </c>
      <c r="M78" s="119">
        <v>7.79</v>
      </c>
      <c r="N78" s="124">
        <v>7.88</v>
      </c>
    </row>
    <row r="79" spans="2:14" x14ac:dyDescent="0.3">
      <c r="B79" s="4">
        <v>86</v>
      </c>
      <c r="C79" s="119">
        <v>0.88048000000000004</v>
      </c>
      <c r="D79" s="119">
        <v>1.0153300000000001</v>
      </c>
      <c r="E79" s="119">
        <v>1.04342</v>
      </c>
      <c r="F79" s="124">
        <v>0.85977000000000003</v>
      </c>
      <c r="G79" s="126">
        <v>63.2</v>
      </c>
      <c r="H79" s="121">
        <v>61.6</v>
      </c>
      <c r="I79" s="121">
        <v>65.5</v>
      </c>
      <c r="J79" s="129">
        <v>61.5</v>
      </c>
      <c r="K79" s="116">
        <v>7.84</v>
      </c>
      <c r="L79" s="119">
        <v>7.87</v>
      </c>
      <c r="M79" s="119">
        <v>7.87</v>
      </c>
      <c r="N79" s="124">
        <v>7.85</v>
      </c>
    </row>
    <row r="80" spans="2:14" x14ac:dyDescent="0.3">
      <c r="B80" s="4">
        <v>87</v>
      </c>
      <c r="C80" s="119">
        <v>0.67176999999999998</v>
      </c>
      <c r="D80" s="119">
        <v>0.79213999999999996</v>
      </c>
      <c r="E80" s="119">
        <v>1.0702400000000001</v>
      </c>
      <c r="F80" s="124">
        <v>0.81720000000000004</v>
      </c>
      <c r="G80" s="126">
        <v>61.4</v>
      </c>
      <c r="H80" s="121">
        <v>62.1</v>
      </c>
      <c r="I80" s="121">
        <v>65.099999999999994</v>
      </c>
      <c r="J80" s="129">
        <v>60</v>
      </c>
      <c r="K80" s="116">
        <v>7.76</v>
      </c>
      <c r="L80" s="119">
        <v>7.86</v>
      </c>
      <c r="M80" s="119">
        <v>7.83</v>
      </c>
      <c r="N80" s="124">
        <v>7.83</v>
      </c>
    </row>
    <row r="81" spans="2:14" x14ac:dyDescent="0.3">
      <c r="B81" s="4">
        <v>88</v>
      </c>
      <c r="C81" s="119">
        <v>0.68859999999999999</v>
      </c>
      <c r="D81" s="119">
        <v>0.79944000000000004</v>
      </c>
      <c r="E81" s="119">
        <v>0.80266000000000004</v>
      </c>
      <c r="F81" s="124">
        <v>0.68117000000000005</v>
      </c>
      <c r="G81" s="126">
        <v>57.5</v>
      </c>
      <c r="H81" s="121">
        <v>58.8</v>
      </c>
      <c r="I81" s="121">
        <v>60.6</v>
      </c>
      <c r="J81" s="129">
        <v>54.9</v>
      </c>
      <c r="K81" s="116">
        <v>7.71</v>
      </c>
      <c r="L81" s="119">
        <v>7.87</v>
      </c>
      <c r="M81" s="119">
        <v>7.82</v>
      </c>
      <c r="N81" s="124">
        <v>7.77</v>
      </c>
    </row>
    <row r="82" spans="2:14" x14ac:dyDescent="0.3">
      <c r="B82" s="4">
        <v>89</v>
      </c>
      <c r="C82" s="119">
        <v>0.66008</v>
      </c>
      <c r="D82" s="119">
        <v>0.77863000000000004</v>
      </c>
      <c r="E82" s="119">
        <v>0.78776999999999997</v>
      </c>
      <c r="F82" s="124">
        <v>0.72367999999999999</v>
      </c>
      <c r="G82" s="126">
        <v>55.6</v>
      </c>
      <c r="H82" s="121">
        <v>57.6</v>
      </c>
      <c r="I82" s="121">
        <v>57.7</v>
      </c>
      <c r="J82" s="129">
        <v>53.9</v>
      </c>
      <c r="K82" s="116">
        <v>7.75</v>
      </c>
      <c r="L82" s="119">
        <v>7.88</v>
      </c>
      <c r="M82" s="119">
        <v>7.83</v>
      </c>
      <c r="N82" s="124">
        <v>7.82</v>
      </c>
    </row>
    <row r="83" spans="2:14" x14ac:dyDescent="0.3">
      <c r="B83" s="4">
        <v>90</v>
      </c>
      <c r="C83" s="119">
        <v>0.6089</v>
      </c>
      <c r="D83" s="119">
        <v>0.73277999999999999</v>
      </c>
      <c r="E83" s="119">
        <v>0.77812000000000003</v>
      </c>
      <c r="F83" s="124">
        <v>0.68955999999999995</v>
      </c>
      <c r="G83" s="126">
        <v>54.8</v>
      </c>
      <c r="H83" s="121">
        <v>56.1</v>
      </c>
      <c r="I83" s="121">
        <v>55.7</v>
      </c>
      <c r="J83" s="129">
        <v>52.6</v>
      </c>
      <c r="K83" s="116">
        <v>7.76</v>
      </c>
      <c r="L83" s="119">
        <v>7.86</v>
      </c>
      <c r="M83" s="119">
        <v>7.79</v>
      </c>
      <c r="N83" s="124">
        <v>7.79</v>
      </c>
    </row>
    <row r="84" spans="2:14" x14ac:dyDescent="0.3">
      <c r="B84" s="4">
        <v>91</v>
      </c>
      <c r="C84" s="119">
        <v>0.58823999999999999</v>
      </c>
      <c r="D84" s="119">
        <v>0.70721999999999996</v>
      </c>
      <c r="E84" s="119">
        <v>0.68459999999999999</v>
      </c>
      <c r="F84" s="124">
        <v>0.64768000000000003</v>
      </c>
      <c r="G84" s="126">
        <v>53.6</v>
      </c>
      <c r="H84" s="121">
        <v>53.1</v>
      </c>
      <c r="I84" s="121">
        <v>52.5</v>
      </c>
      <c r="J84" s="129">
        <v>50.6</v>
      </c>
      <c r="K84" s="116">
        <v>7.74</v>
      </c>
      <c r="L84" s="119">
        <v>7.81</v>
      </c>
      <c r="M84" s="119">
        <v>7.76</v>
      </c>
      <c r="N84" s="124">
        <v>7.72</v>
      </c>
    </row>
    <row r="85" spans="2:14" x14ac:dyDescent="0.3">
      <c r="B85" s="4">
        <v>92</v>
      </c>
      <c r="C85" s="119">
        <v>0.63875000000000004</v>
      </c>
      <c r="D85" s="119">
        <v>0.67179</v>
      </c>
      <c r="E85" s="119">
        <v>0.67349999999999999</v>
      </c>
      <c r="F85" s="124">
        <v>0.625</v>
      </c>
      <c r="G85" s="126">
        <v>51.6</v>
      </c>
      <c r="H85" s="121">
        <v>51.1</v>
      </c>
      <c r="I85" s="121">
        <v>51.1</v>
      </c>
      <c r="J85" s="129">
        <v>48.6</v>
      </c>
      <c r="K85" s="116">
        <v>7.7</v>
      </c>
      <c r="L85" s="119">
        <v>7.77</v>
      </c>
      <c r="M85" s="119">
        <v>7.75</v>
      </c>
      <c r="N85" s="124">
        <v>7.76</v>
      </c>
    </row>
    <row r="86" spans="2:14" x14ac:dyDescent="0.3">
      <c r="B86" s="4">
        <v>93</v>
      </c>
      <c r="C86" s="119">
        <v>0.63160000000000005</v>
      </c>
      <c r="D86" s="119">
        <v>0.67554999999999998</v>
      </c>
      <c r="E86" s="119">
        <v>0.66096999999999995</v>
      </c>
      <c r="F86" s="124">
        <v>0.62539999999999996</v>
      </c>
      <c r="G86" s="126">
        <v>51.1</v>
      </c>
      <c r="H86" s="121">
        <v>48.4</v>
      </c>
      <c r="I86" s="121">
        <v>49.4</v>
      </c>
      <c r="J86" s="129">
        <v>49.4</v>
      </c>
      <c r="K86" s="116">
        <v>7.74</v>
      </c>
      <c r="L86" s="119">
        <v>7.76</v>
      </c>
      <c r="M86" s="119">
        <v>7.77</v>
      </c>
      <c r="N86" s="124">
        <v>7.74</v>
      </c>
    </row>
    <row r="87" spans="2:14" x14ac:dyDescent="0.3">
      <c r="B87" s="4">
        <v>94</v>
      </c>
      <c r="C87" s="119">
        <v>0.72868999999999995</v>
      </c>
      <c r="D87" s="119">
        <v>0.75739000000000001</v>
      </c>
      <c r="E87" s="119">
        <v>0.65142</v>
      </c>
      <c r="F87" s="124">
        <v>0.58211999999999997</v>
      </c>
      <c r="G87" s="126">
        <v>51.1</v>
      </c>
      <c r="H87" s="121">
        <v>49.6</v>
      </c>
      <c r="I87" s="121">
        <v>49.5</v>
      </c>
      <c r="J87" s="129">
        <v>49.5</v>
      </c>
      <c r="K87" s="116">
        <v>7.63</v>
      </c>
      <c r="L87" s="119">
        <v>7.74</v>
      </c>
      <c r="M87" s="119">
        <v>7.65</v>
      </c>
      <c r="N87" s="124">
        <v>7.68</v>
      </c>
    </row>
    <row r="88" spans="2:14" x14ac:dyDescent="0.3">
      <c r="B88" s="4">
        <v>95</v>
      </c>
      <c r="C88" s="119">
        <v>0.6905</v>
      </c>
      <c r="D88" s="119">
        <v>0.73601000000000005</v>
      </c>
      <c r="E88" s="119">
        <v>0.86229</v>
      </c>
      <c r="F88" s="124">
        <v>0.62953000000000003</v>
      </c>
      <c r="G88" s="126">
        <v>51.1</v>
      </c>
      <c r="H88" s="121">
        <v>50.9</v>
      </c>
      <c r="I88" s="121">
        <v>49.5</v>
      </c>
      <c r="J88" s="129">
        <v>48.5</v>
      </c>
      <c r="K88" s="116">
        <v>7.71</v>
      </c>
      <c r="L88" s="119">
        <v>7.79</v>
      </c>
      <c r="M88" s="119">
        <v>7.72</v>
      </c>
      <c r="N88" s="124">
        <v>7.72</v>
      </c>
    </row>
    <row r="89" spans="2:14" x14ac:dyDescent="0.3">
      <c r="B89" s="4">
        <v>96</v>
      </c>
      <c r="C89" s="119">
        <v>0.81879999999999997</v>
      </c>
      <c r="D89" s="119">
        <v>0.93052000000000001</v>
      </c>
      <c r="E89" s="119">
        <v>0.69950000000000001</v>
      </c>
      <c r="F89" s="124">
        <v>0.57715000000000005</v>
      </c>
      <c r="G89" s="126">
        <v>51.3</v>
      </c>
      <c r="H89" s="121">
        <v>50.9</v>
      </c>
      <c r="I89" s="121">
        <v>49.4</v>
      </c>
      <c r="J89" s="129">
        <v>48.5</v>
      </c>
      <c r="K89" s="116">
        <v>7.73</v>
      </c>
      <c r="L89" s="119">
        <v>7.79</v>
      </c>
      <c r="M89" s="119">
        <v>7.69</v>
      </c>
      <c r="N89" s="124">
        <v>7.7</v>
      </c>
    </row>
    <row r="90" spans="2:14" x14ac:dyDescent="0.3">
      <c r="B90" s="4">
        <v>98</v>
      </c>
      <c r="C90" s="119">
        <v>1.02214</v>
      </c>
      <c r="D90" s="119">
        <v>1.24444</v>
      </c>
      <c r="E90" s="119">
        <v>0.90334000000000003</v>
      </c>
      <c r="F90" s="124">
        <v>0.72297999999999996</v>
      </c>
      <c r="G90" s="126">
        <v>53.1</v>
      </c>
      <c r="H90" s="121">
        <v>54.1</v>
      </c>
      <c r="I90" s="121">
        <v>53.2</v>
      </c>
      <c r="J90" s="129">
        <v>50.7</v>
      </c>
      <c r="K90" s="116">
        <v>7.7</v>
      </c>
      <c r="L90" s="119">
        <v>7.79</v>
      </c>
      <c r="M90" s="119">
        <v>7.74</v>
      </c>
      <c r="N90" s="124">
        <v>7.7</v>
      </c>
    </row>
    <row r="91" spans="2:14" x14ac:dyDescent="0.3">
      <c r="B91" s="4">
        <v>99</v>
      </c>
      <c r="C91" s="119">
        <v>0.64732000000000001</v>
      </c>
      <c r="D91" s="119">
        <v>0.70906000000000002</v>
      </c>
      <c r="E91" s="119">
        <v>0.94098999999999999</v>
      </c>
      <c r="F91" s="124">
        <v>1.0568500000000001</v>
      </c>
      <c r="G91" s="126">
        <v>56.1</v>
      </c>
      <c r="H91" s="121">
        <v>58.7</v>
      </c>
      <c r="I91" s="121">
        <v>54.9</v>
      </c>
      <c r="J91" s="129">
        <v>55.8</v>
      </c>
      <c r="K91" s="116">
        <v>7.78</v>
      </c>
      <c r="L91" s="119">
        <v>7.89</v>
      </c>
      <c r="M91" s="119">
        <v>7.78</v>
      </c>
      <c r="N91" s="124">
        <v>7.79</v>
      </c>
    </row>
    <row r="92" spans="2:14" x14ac:dyDescent="0.3">
      <c r="B92" s="4">
        <v>100</v>
      </c>
      <c r="C92" s="119">
        <v>0.71421999999999997</v>
      </c>
      <c r="D92" s="119">
        <v>0.69955999999999996</v>
      </c>
      <c r="E92" s="119">
        <v>0.59623000000000004</v>
      </c>
      <c r="F92" s="124">
        <v>0.74136000000000002</v>
      </c>
      <c r="G92" s="126">
        <v>55.9</v>
      </c>
      <c r="H92" s="121">
        <v>60.5</v>
      </c>
      <c r="I92" s="121">
        <v>54.6</v>
      </c>
      <c r="J92" s="129">
        <v>58.1</v>
      </c>
      <c r="K92" s="116">
        <v>7.71</v>
      </c>
      <c r="L92" s="119">
        <v>7.85</v>
      </c>
      <c r="M92" s="119">
        <v>7.73</v>
      </c>
      <c r="N92" s="124">
        <v>7.8</v>
      </c>
    </row>
    <row r="93" spans="2:14" x14ac:dyDescent="0.3">
      <c r="B93" s="4">
        <v>101</v>
      </c>
      <c r="C93" s="119">
        <v>0.80884999999999996</v>
      </c>
      <c r="D93" s="119">
        <v>0.68930999999999998</v>
      </c>
      <c r="E93" s="119">
        <v>0.67756000000000005</v>
      </c>
      <c r="F93" s="124">
        <v>0.75483999999999996</v>
      </c>
      <c r="G93" s="126">
        <v>53.3</v>
      </c>
      <c r="H93" s="121">
        <v>58.2</v>
      </c>
      <c r="I93" s="121">
        <v>52.2</v>
      </c>
      <c r="J93" s="129">
        <v>56.5</v>
      </c>
      <c r="K93" s="116">
        <v>7.74</v>
      </c>
      <c r="L93" s="119">
        <v>7.85</v>
      </c>
      <c r="M93" s="119">
        <v>7.73</v>
      </c>
      <c r="N93" s="124">
        <v>7.86</v>
      </c>
    </row>
    <row r="94" spans="2:14" x14ac:dyDescent="0.3">
      <c r="B94" s="4">
        <v>102</v>
      </c>
      <c r="C94" s="119">
        <v>0.78127999999999997</v>
      </c>
      <c r="D94" s="119">
        <v>0.66449000000000003</v>
      </c>
      <c r="E94" s="119">
        <v>0.70752000000000004</v>
      </c>
      <c r="F94" s="124">
        <v>0.82367999999999997</v>
      </c>
      <c r="G94" s="126">
        <v>49.2</v>
      </c>
      <c r="H94" s="121">
        <v>55.5</v>
      </c>
      <c r="I94" s="121">
        <v>52.8</v>
      </c>
      <c r="J94" s="129">
        <v>57.6</v>
      </c>
      <c r="K94" s="116">
        <v>7.71</v>
      </c>
      <c r="L94" s="119">
        <v>7.86</v>
      </c>
      <c r="M94" s="119">
        <v>7.75</v>
      </c>
      <c r="N94" s="124">
        <v>7.86</v>
      </c>
    </row>
    <row r="95" spans="2:14" x14ac:dyDescent="0.3">
      <c r="B95" s="4">
        <v>103</v>
      </c>
      <c r="C95" s="119">
        <v>0.72416000000000003</v>
      </c>
      <c r="D95" s="119">
        <v>0.64459999999999995</v>
      </c>
      <c r="E95" s="119">
        <v>0.72275</v>
      </c>
      <c r="F95" s="124">
        <v>0.80942000000000003</v>
      </c>
      <c r="G95" s="126">
        <v>49.7</v>
      </c>
      <c r="H95" s="121">
        <v>54.2</v>
      </c>
      <c r="I95" s="121">
        <v>53.3</v>
      </c>
      <c r="J95" s="129">
        <v>58.4</v>
      </c>
      <c r="K95" s="116">
        <v>7.66</v>
      </c>
      <c r="L95" s="119">
        <v>7.82</v>
      </c>
      <c r="M95" s="119">
        <v>7.71</v>
      </c>
      <c r="N95" s="124">
        <v>7.85</v>
      </c>
    </row>
    <row r="96" spans="2:14" x14ac:dyDescent="0.3">
      <c r="B96" s="4">
        <v>104</v>
      </c>
      <c r="C96" s="119">
        <v>0.68688000000000005</v>
      </c>
      <c r="D96" s="119">
        <v>0.61912</v>
      </c>
      <c r="E96" s="119">
        <v>0.69832000000000005</v>
      </c>
      <c r="F96" s="124">
        <v>0.74250000000000005</v>
      </c>
      <c r="G96" s="126">
        <v>51.8</v>
      </c>
      <c r="H96" s="121">
        <v>55</v>
      </c>
      <c r="I96" s="121">
        <v>53.8</v>
      </c>
      <c r="J96" s="129">
        <v>59.4</v>
      </c>
      <c r="K96" s="116">
        <v>7.67</v>
      </c>
      <c r="L96" s="119">
        <v>7.79</v>
      </c>
      <c r="M96" s="119">
        <v>7.68</v>
      </c>
      <c r="N96" s="124">
        <v>7.85</v>
      </c>
    </row>
    <row r="97" spans="2:14" x14ac:dyDescent="0.3">
      <c r="B97" s="4">
        <v>105</v>
      </c>
      <c r="C97" s="119">
        <v>0.69947000000000004</v>
      </c>
      <c r="D97" s="119">
        <v>0.64929000000000003</v>
      </c>
      <c r="E97" s="119">
        <v>0.72036</v>
      </c>
      <c r="F97" s="124">
        <v>0.74151999999999996</v>
      </c>
      <c r="G97" s="126">
        <v>53</v>
      </c>
      <c r="H97" s="121">
        <v>54.5</v>
      </c>
      <c r="I97" s="121">
        <v>54</v>
      </c>
      <c r="J97" s="129">
        <v>59.8</v>
      </c>
      <c r="K97" s="116">
        <v>7.78</v>
      </c>
      <c r="L97" s="119">
        <v>7.82</v>
      </c>
      <c r="M97" s="119">
        <v>7.74</v>
      </c>
      <c r="N97" s="124">
        <v>7.87</v>
      </c>
    </row>
    <row r="98" spans="2:14" x14ac:dyDescent="0.3">
      <c r="B98" s="4">
        <v>106</v>
      </c>
      <c r="C98" s="119">
        <v>0.80630000000000002</v>
      </c>
      <c r="D98" s="119">
        <v>0.61451999999999996</v>
      </c>
      <c r="E98" s="119">
        <v>0.73814000000000002</v>
      </c>
      <c r="F98" s="124">
        <v>0.86377999999999999</v>
      </c>
      <c r="G98" s="126">
        <v>56.5</v>
      </c>
      <c r="H98" s="121">
        <v>55.4</v>
      </c>
      <c r="I98" s="121">
        <v>53.8</v>
      </c>
      <c r="J98" s="129">
        <v>55.8</v>
      </c>
      <c r="K98" s="116">
        <v>7.83</v>
      </c>
      <c r="L98" s="119">
        <v>7.76</v>
      </c>
      <c r="M98" s="119">
        <v>7.68</v>
      </c>
      <c r="N98" s="124">
        <v>7.79</v>
      </c>
    </row>
    <row r="99" spans="2:14" x14ac:dyDescent="0.3">
      <c r="B99" s="4">
        <v>107</v>
      </c>
      <c r="C99" s="119">
        <v>0.79327000000000003</v>
      </c>
      <c r="D99" s="119">
        <v>0.61819999999999997</v>
      </c>
      <c r="E99" s="119">
        <v>0.74385000000000001</v>
      </c>
      <c r="F99" s="124">
        <v>0.85702999999999996</v>
      </c>
      <c r="G99" s="126">
        <v>59.2</v>
      </c>
      <c r="H99" s="121">
        <v>54</v>
      </c>
      <c r="I99" s="121">
        <v>55.1</v>
      </c>
      <c r="J99" s="129">
        <v>53.1</v>
      </c>
      <c r="K99" s="116">
        <v>7.77</v>
      </c>
      <c r="L99" s="119">
        <v>7.79</v>
      </c>
      <c r="M99" s="119">
        <v>7.69</v>
      </c>
      <c r="N99" s="124">
        <v>7.77</v>
      </c>
    </row>
    <row r="100" spans="2:14" x14ac:dyDescent="0.3">
      <c r="B100" s="4">
        <v>108</v>
      </c>
      <c r="C100" s="119">
        <v>0.80456000000000005</v>
      </c>
      <c r="D100" s="119">
        <v>0.64934999999999998</v>
      </c>
      <c r="E100" s="119">
        <v>0.74931999999999999</v>
      </c>
      <c r="F100" s="124">
        <v>0.81950000000000001</v>
      </c>
      <c r="G100" s="126">
        <v>57.4</v>
      </c>
      <c r="H100" s="121">
        <v>55</v>
      </c>
      <c r="I100" s="121">
        <v>57.2</v>
      </c>
      <c r="J100" s="129">
        <v>54.2</v>
      </c>
      <c r="K100" s="116">
        <v>7.81</v>
      </c>
      <c r="L100" s="119">
        <v>7.82</v>
      </c>
      <c r="M100" s="119">
        <v>7.82</v>
      </c>
      <c r="N100" s="124">
        <v>7.81</v>
      </c>
    </row>
    <row r="101" spans="2:14" x14ac:dyDescent="0.3">
      <c r="B101" s="4">
        <v>109</v>
      </c>
      <c r="C101" s="119">
        <v>0.82682</v>
      </c>
      <c r="D101" s="119">
        <v>0.64466999999999997</v>
      </c>
      <c r="E101" s="119">
        <v>0.76846000000000003</v>
      </c>
      <c r="F101" s="124">
        <v>0.82269000000000003</v>
      </c>
      <c r="G101" s="126">
        <v>56.5</v>
      </c>
      <c r="H101" s="121">
        <v>55.5</v>
      </c>
      <c r="I101" s="121">
        <v>60.7</v>
      </c>
      <c r="J101" s="129">
        <v>54.7</v>
      </c>
      <c r="K101" s="116">
        <v>7.9</v>
      </c>
      <c r="L101" s="119">
        <v>7.79</v>
      </c>
      <c r="M101" s="119">
        <v>7.92</v>
      </c>
      <c r="N101" s="124">
        <v>7.8</v>
      </c>
    </row>
    <row r="102" spans="2:14" x14ac:dyDescent="0.3">
      <c r="B102" s="4">
        <v>110</v>
      </c>
      <c r="C102" s="119">
        <v>0.79063000000000005</v>
      </c>
      <c r="D102" s="119">
        <v>0.75195999999999996</v>
      </c>
      <c r="E102" s="119">
        <v>0.81</v>
      </c>
      <c r="F102" s="124">
        <v>0.80162</v>
      </c>
      <c r="G102" s="126">
        <v>56.4</v>
      </c>
      <c r="H102" s="121">
        <v>55.1</v>
      </c>
      <c r="I102" s="121">
        <v>62.5</v>
      </c>
      <c r="J102" s="129">
        <v>53.8</v>
      </c>
      <c r="K102" s="116">
        <v>7.76</v>
      </c>
      <c r="L102" s="119">
        <v>7.75</v>
      </c>
      <c r="M102" s="119">
        <v>7.81</v>
      </c>
      <c r="N102" s="124">
        <v>7.79</v>
      </c>
    </row>
    <row r="103" spans="2:14" x14ac:dyDescent="0.3">
      <c r="B103" s="4">
        <v>111</v>
      </c>
      <c r="C103" s="119">
        <v>0.84524999999999995</v>
      </c>
      <c r="D103" s="119">
        <v>0.80189999999999995</v>
      </c>
      <c r="E103" s="119">
        <v>0.73426999999999998</v>
      </c>
      <c r="F103" s="124">
        <v>0.78395999999999999</v>
      </c>
      <c r="G103" s="126">
        <v>55.6</v>
      </c>
      <c r="H103" s="121">
        <v>56.2</v>
      </c>
      <c r="I103" s="121">
        <v>59.6</v>
      </c>
      <c r="J103" s="129">
        <v>55.6</v>
      </c>
      <c r="K103" s="116">
        <v>7.76</v>
      </c>
      <c r="L103" s="119">
        <v>7.76</v>
      </c>
      <c r="M103" s="119">
        <v>7.79</v>
      </c>
      <c r="N103" s="124">
        <v>7.79</v>
      </c>
    </row>
    <row r="104" spans="2:14" x14ac:dyDescent="0.3">
      <c r="B104" s="4">
        <v>112</v>
      </c>
      <c r="C104" s="119">
        <v>0.82410000000000005</v>
      </c>
      <c r="D104" s="119">
        <v>0.91740999999999995</v>
      </c>
      <c r="E104" s="119">
        <v>0.74619999999999997</v>
      </c>
      <c r="F104" s="124">
        <v>0.77737999999999996</v>
      </c>
      <c r="G104" s="126">
        <v>56.2</v>
      </c>
      <c r="H104" s="121">
        <v>55</v>
      </c>
      <c r="I104" s="121">
        <v>57.4</v>
      </c>
      <c r="J104" s="129">
        <v>54.9</v>
      </c>
      <c r="K104" s="116">
        <v>7.78</v>
      </c>
      <c r="L104" s="119">
        <v>7.79</v>
      </c>
      <c r="M104" s="119">
        <v>7.81</v>
      </c>
      <c r="N104" s="124">
        <v>7.78</v>
      </c>
    </row>
    <row r="105" spans="2:14" x14ac:dyDescent="0.3">
      <c r="B105" s="4">
        <v>113</v>
      </c>
      <c r="C105" s="119">
        <v>0.86221999999999999</v>
      </c>
      <c r="D105" s="119">
        <v>0.95301000000000002</v>
      </c>
      <c r="E105" s="119">
        <v>0.74521000000000004</v>
      </c>
      <c r="F105" s="124">
        <v>0.76922000000000001</v>
      </c>
      <c r="G105" s="126">
        <v>56.6</v>
      </c>
      <c r="H105" s="121">
        <v>53.4</v>
      </c>
      <c r="I105" s="121">
        <v>56.2</v>
      </c>
      <c r="J105" s="129">
        <v>54.4</v>
      </c>
      <c r="K105" s="116">
        <v>7.84</v>
      </c>
      <c r="L105" s="119">
        <v>7.81</v>
      </c>
      <c r="M105" s="119">
        <v>7.82</v>
      </c>
      <c r="N105" s="124">
        <v>7.86</v>
      </c>
    </row>
    <row r="106" spans="2:14" x14ac:dyDescent="0.3">
      <c r="B106" s="4">
        <v>114</v>
      </c>
      <c r="C106" s="119">
        <v>0.89690000000000003</v>
      </c>
      <c r="D106" s="119">
        <v>0.94135999999999997</v>
      </c>
      <c r="E106" s="119">
        <v>0.78163000000000005</v>
      </c>
      <c r="F106" s="124">
        <v>0.76888999999999996</v>
      </c>
      <c r="G106" s="126">
        <v>56.8</v>
      </c>
      <c r="H106" s="121">
        <v>53.6</v>
      </c>
      <c r="I106" s="121">
        <v>55.2</v>
      </c>
      <c r="J106" s="129">
        <v>54.3</v>
      </c>
      <c r="K106" s="116">
        <v>7.78</v>
      </c>
      <c r="L106" s="119">
        <v>7.77</v>
      </c>
      <c r="M106" s="119">
        <v>7.77</v>
      </c>
      <c r="N106" s="124">
        <v>7.78</v>
      </c>
    </row>
    <row r="107" spans="2:14" x14ac:dyDescent="0.3">
      <c r="B107" s="4">
        <v>115</v>
      </c>
      <c r="C107" s="119">
        <v>0.89002999999999999</v>
      </c>
      <c r="D107" s="119">
        <v>0.89937</v>
      </c>
      <c r="E107" s="119">
        <v>0.78825999999999996</v>
      </c>
      <c r="F107" s="124">
        <v>0.75129999999999997</v>
      </c>
      <c r="G107" s="126">
        <v>57.2</v>
      </c>
      <c r="H107" s="121">
        <v>55.9</v>
      </c>
      <c r="I107" s="121">
        <v>55.2</v>
      </c>
      <c r="J107" s="129">
        <v>54.6</v>
      </c>
      <c r="K107" s="116">
        <v>7.78</v>
      </c>
      <c r="L107" s="119">
        <v>7.82</v>
      </c>
      <c r="M107" s="119">
        <v>7.78</v>
      </c>
      <c r="N107" s="124">
        <v>7.79</v>
      </c>
    </row>
    <row r="108" spans="2:14" x14ac:dyDescent="0.3">
      <c r="B108" s="4">
        <v>116</v>
      </c>
      <c r="C108" s="119">
        <v>0.85953999999999997</v>
      </c>
      <c r="D108" s="119">
        <v>0.82943999999999996</v>
      </c>
      <c r="E108" s="119">
        <v>0.76248000000000005</v>
      </c>
      <c r="F108" s="124">
        <v>0.72653000000000001</v>
      </c>
      <c r="G108" s="126">
        <v>57.2</v>
      </c>
      <c r="H108" s="121">
        <v>57.8</v>
      </c>
      <c r="I108" s="121">
        <v>55.9</v>
      </c>
      <c r="J108" s="129">
        <v>54.3</v>
      </c>
      <c r="K108" s="116">
        <v>7.88</v>
      </c>
      <c r="L108" s="119">
        <v>7.91</v>
      </c>
      <c r="M108" s="119">
        <v>7.86</v>
      </c>
      <c r="N108" s="124">
        <v>7.81</v>
      </c>
    </row>
    <row r="109" spans="2:14" x14ac:dyDescent="0.3">
      <c r="B109" s="4">
        <v>117</v>
      </c>
      <c r="C109" s="119">
        <v>0.58957000000000004</v>
      </c>
      <c r="D109" s="119">
        <v>0.76437999999999995</v>
      </c>
      <c r="E109" s="119">
        <v>0.72724999999999995</v>
      </c>
      <c r="F109" s="124">
        <v>0.72731000000000001</v>
      </c>
      <c r="G109" s="126">
        <v>56.4</v>
      </c>
      <c r="H109" s="121">
        <v>57.6</v>
      </c>
      <c r="I109" s="121">
        <v>55.6</v>
      </c>
      <c r="J109" s="129">
        <v>53.4</v>
      </c>
      <c r="K109" s="116">
        <v>7.85</v>
      </c>
      <c r="L109" s="119">
        <v>7.91</v>
      </c>
      <c r="M109" s="119">
        <v>7.82</v>
      </c>
      <c r="N109" s="124">
        <v>7.8</v>
      </c>
    </row>
    <row r="110" spans="2:14" x14ac:dyDescent="0.3">
      <c r="B110" s="4">
        <v>118</v>
      </c>
      <c r="C110" s="119">
        <v>0.90229000000000004</v>
      </c>
      <c r="D110" s="119">
        <v>0.69913000000000003</v>
      </c>
      <c r="E110" s="119">
        <v>0.71787999999999996</v>
      </c>
      <c r="F110" s="124">
        <v>0.70825000000000005</v>
      </c>
      <c r="G110" s="126">
        <v>55.1</v>
      </c>
      <c r="H110" s="121">
        <v>57.3</v>
      </c>
      <c r="I110" s="121">
        <v>57.8</v>
      </c>
      <c r="J110" s="129">
        <v>53.9</v>
      </c>
      <c r="K110" s="116">
        <v>7.82</v>
      </c>
      <c r="L110" s="119">
        <v>7.86</v>
      </c>
      <c r="M110" s="119">
        <v>7.81</v>
      </c>
      <c r="N110" s="124">
        <v>7.78</v>
      </c>
    </row>
    <row r="111" spans="2:14" x14ac:dyDescent="0.3">
      <c r="B111" s="4">
        <v>119</v>
      </c>
      <c r="C111" s="119">
        <v>0.89076</v>
      </c>
      <c r="D111" s="119">
        <v>0.71089000000000002</v>
      </c>
      <c r="E111" s="119">
        <v>0.69650999999999996</v>
      </c>
      <c r="F111" s="124">
        <v>0.69918000000000002</v>
      </c>
      <c r="G111" s="126">
        <v>53.9</v>
      </c>
      <c r="H111" s="121">
        <v>56.2</v>
      </c>
      <c r="I111" s="121">
        <v>55.9</v>
      </c>
      <c r="J111" s="129">
        <v>54.2</v>
      </c>
      <c r="K111" s="116">
        <v>7.8</v>
      </c>
      <c r="L111" s="119">
        <v>7.84</v>
      </c>
      <c r="M111" s="119">
        <v>7.79</v>
      </c>
      <c r="N111" s="124">
        <v>7.78</v>
      </c>
    </row>
    <row r="112" spans="2:14" x14ac:dyDescent="0.3">
      <c r="B112" s="4">
        <v>120</v>
      </c>
      <c r="C112" s="119">
        <v>0.82691000000000003</v>
      </c>
      <c r="D112" s="119">
        <v>0.69669999999999999</v>
      </c>
      <c r="E112" s="119">
        <v>0.72926999999999997</v>
      </c>
      <c r="F112" s="124">
        <v>0.70091999999999999</v>
      </c>
      <c r="G112" s="126">
        <v>57.1</v>
      </c>
      <c r="H112" s="121">
        <v>55.8</v>
      </c>
      <c r="I112" s="121">
        <v>55.5</v>
      </c>
      <c r="J112" s="129">
        <v>53.1</v>
      </c>
      <c r="K112" s="116">
        <v>7.84</v>
      </c>
      <c r="L112" s="119">
        <v>7.87</v>
      </c>
      <c r="M112" s="119">
        <v>7.84</v>
      </c>
      <c r="N112" s="124">
        <v>7.78</v>
      </c>
    </row>
    <row r="113" spans="2:14" x14ac:dyDescent="0.3">
      <c r="B113" s="4">
        <v>121</v>
      </c>
      <c r="C113" s="119">
        <v>0.81842999999999999</v>
      </c>
      <c r="D113" s="119">
        <v>0.69028</v>
      </c>
      <c r="E113" s="119">
        <v>0.70343999999999995</v>
      </c>
      <c r="F113" s="124">
        <v>0.68193999999999999</v>
      </c>
      <c r="G113" s="126">
        <v>56.1</v>
      </c>
      <c r="H113" s="121">
        <v>54.6</v>
      </c>
      <c r="I113" s="121">
        <v>54.7</v>
      </c>
      <c r="J113" s="129">
        <v>52.7</v>
      </c>
      <c r="K113" s="116">
        <v>7.84</v>
      </c>
      <c r="L113" s="119">
        <v>7.86</v>
      </c>
      <c r="M113" s="119">
        <v>7.87</v>
      </c>
      <c r="N113" s="124">
        <v>7.81</v>
      </c>
    </row>
    <row r="114" spans="2:14" x14ac:dyDescent="0.3">
      <c r="B114" s="4">
        <v>122</v>
      </c>
      <c r="C114" s="119">
        <v>0.78554000000000002</v>
      </c>
      <c r="D114" s="119">
        <v>0.71328999999999998</v>
      </c>
      <c r="E114" s="119">
        <v>0.71875999999999995</v>
      </c>
      <c r="F114" s="124">
        <v>0.67571999999999999</v>
      </c>
      <c r="G114" s="126">
        <v>55.6</v>
      </c>
      <c r="H114" s="121">
        <v>55.4</v>
      </c>
      <c r="I114" s="121">
        <v>54.7</v>
      </c>
      <c r="J114" s="129">
        <v>52.3</v>
      </c>
      <c r="K114" s="116">
        <v>7.8</v>
      </c>
      <c r="L114" s="119">
        <v>7.83</v>
      </c>
      <c r="M114" s="119">
        <v>7.8</v>
      </c>
      <c r="N114" s="124">
        <v>7.78</v>
      </c>
    </row>
    <row r="115" spans="2:14" x14ac:dyDescent="0.3">
      <c r="B115" s="4">
        <v>123</v>
      </c>
      <c r="C115" s="119">
        <v>0.77139999999999997</v>
      </c>
      <c r="D115" s="119">
        <v>0.69943</v>
      </c>
      <c r="E115" s="119">
        <v>0.72248000000000001</v>
      </c>
      <c r="F115" s="124">
        <v>0.68876000000000004</v>
      </c>
      <c r="G115" s="126">
        <v>54.4</v>
      </c>
      <c r="H115" s="121">
        <v>54.7</v>
      </c>
      <c r="I115" s="121">
        <v>54.9</v>
      </c>
      <c r="J115" s="129">
        <v>52.1</v>
      </c>
      <c r="K115" s="116">
        <v>7.85</v>
      </c>
      <c r="L115" s="119">
        <v>7.85</v>
      </c>
      <c r="M115" s="119">
        <v>7.82</v>
      </c>
      <c r="N115" s="124">
        <v>7.76</v>
      </c>
    </row>
    <row r="116" spans="2:14" x14ac:dyDescent="0.3">
      <c r="B116" s="4">
        <v>124</v>
      </c>
      <c r="C116" s="119">
        <v>0.72921000000000002</v>
      </c>
      <c r="D116" s="119">
        <v>0.67154999999999998</v>
      </c>
      <c r="E116" s="119">
        <v>0.69925000000000004</v>
      </c>
      <c r="F116" s="124">
        <v>0.70047000000000004</v>
      </c>
      <c r="G116" s="126">
        <v>55.1</v>
      </c>
      <c r="H116" s="121">
        <v>54.9</v>
      </c>
      <c r="I116" s="121">
        <v>54.8</v>
      </c>
      <c r="J116" s="129">
        <v>54.3</v>
      </c>
      <c r="K116" s="116">
        <v>7.85</v>
      </c>
      <c r="L116" s="119">
        <v>7.88</v>
      </c>
      <c r="M116" s="119">
        <v>7.84</v>
      </c>
      <c r="N116" s="124">
        <v>7.78</v>
      </c>
    </row>
    <row r="117" spans="2:14" x14ac:dyDescent="0.3">
      <c r="B117" s="4">
        <v>125</v>
      </c>
      <c r="C117" s="119">
        <v>0.78152999999999995</v>
      </c>
      <c r="D117" s="119">
        <v>0.71299000000000001</v>
      </c>
      <c r="E117" s="119">
        <v>0.68433999999999995</v>
      </c>
      <c r="F117" s="124">
        <v>0.68433999999999995</v>
      </c>
      <c r="G117" s="126">
        <v>54.5</v>
      </c>
      <c r="H117" s="121">
        <v>55.5</v>
      </c>
      <c r="I117" s="121">
        <v>55.1</v>
      </c>
      <c r="J117" s="129">
        <v>52.4</v>
      </c>
      <c r="K117" s="116">
        <v>7.79</v>
      </c>
      <c r="L117" s="119">
        <v>7.78</v>
      </c>
      <c r="M117" s="119">
        <v>7.81</v>
      </c>
      <c r="N117" s="124">
        <v>7.73</v>
      </c>
    </row>
    <row r="118" spans="2:14" x14ac:dyDescent="0.3">
      <c r="B118" s="4">
        <v>126</v>
      </c>
      <c r="C118" s="119">
        <v>0.72545000000000004</v>
      </c>
      <c r="D118" s="119">
        <v>0.68828999999999996</v>
      </c>
      <c r="E118" s="119">
        <v>0.71699000000000002</v>
      </c>
      <c r="F118" s="124">
        <v>0.74685999999999997</v>
      </c>
      <c r="G118" s="126">
        <v>54.5</v>
      </c>
      <c r="H118" s="121">
        <v>55.1</v>
      </c>
      <c r="I118" s="121">
        <v>54.9</v>
      </c>
      <c r="J118" s="129">
        <v>53.5</v>
      </c>
      <c r="K118" s="116">
        <v>7.85</v>
      </c>
      <c r="L118" s="119">
        <v>7.84</v>
      </c>
      <c r="M118" s="119">
        <v>7.82</v>
      </c>
      <c r="N118" s="124">
        <v>7.88</v>
      </c>
    </row>
    <row r="119" spans="2:14" x14ac:dyDescent="0.3">
      <c r="B119" s="4">
        <v>127</v>
      </c>
      <c r="C119" s="119">
        <v>0.72277999999999998</v>
      </c>
      <c r="D119" s="119">
        <v>0.73196000000000006</v>
      </c>
      <c r="E119" s="119">
        <v>0.68186000000000002</v>
      </c>
      <c r="F119" s="124">
        <v>0.74812999999999996</v>
      </c>
      <c r="G119" s="126">
        <v>54.3</v>
      </c>
      <c r="H119" s="121">
        <v>54.8</v>
      </c>
      <c r="I119" s="121">
        <v>54.9</v>
      </c>
      <c r="J119" s="129">
        <v>53.9</v>
      </c>
      <c r="K119" s="116">
        <v>7.82</v>
      </c>
      <c r="L119" s="119">
        <v>7.81</v>
      </c>
      <c r="M119" s="119">
        <v>7.81</v>
      </c>
      <c r="N119" s="124">
        <v>7.78</v>
      </c>
    </row>
    <row r="120" spans="2:14" x14ac:dyDescent="0.3">
      <c r="B120" s="4">
        <v>128</v>
      </c>
      <c r="C120" s="119">
        <v>0.72602</v>
      </c>
      <c r="D120" s="119">
        <v>0.85706000000000004</v>
      </c>
      <c r="E120" s="119">
        <v>0.67595000000000005</v>
      </c>
      <c r="F120" s="124">
        <v>0.73114000000000001</v>
      </c>
      <c r="G120" s="126">
        <v>54.1</v>
      </c>
      <c r="H120" s="121">
        <v>54.3</v>
      </c>
      <c r="I120" s="121">
        <v>54.6</v>
      </c>
      <c r="J120" s="129">
        <v>54.4</v>
      </c>
      <c r="K120" s="116">
        <v>7.77</v>
      </c>
      <c r="L120" s="119">
        <v>7.76</v>
      </c>
      <c r="M120" s="119">
        <v>7.76</v>
      </c>
      <c r="N120" s="124">
        <v>7.75</v>
      </c>
    </row>
    <row r="121" spans="2:14" x14ac:dyDescent="0.3">
      <c r="B121" s="4">
        <v>129</v>
      </c>
      <c r="C121" s="119">
        <v>0.67564000000000002</v>
      </c>
      <c r="D121" s="119">
        <v>0.78879999999999995</v>
      </c>
      <c r="E121" s="119">
        <v>0.69450999999999996</v>
      </c>
      <c r="F121" s="124">
        <v>0.71045999999999998</v>
      </c>
      <c r="G121" s="126">
        <v>54.1</v>
      </c>
      <c r="H121" s="121">
        <v>53.3</v>
      </c>
      <c r="I121" s="121">
        <v>54.6</v>
      </c>
      <c r="J121" s="129">
        <v>54.4</v>
      </c>
      <c r="K121" s="116">
        <v>7.79</v>
      </c>
      <c r="L121" s="119">
        <v>7.79</v>
      </c>
      <c r="M121" s="119">
        <v>7.77</v>
      </c>
      <c r="N121" s="124">
        <v>7.78</v>
      </c>
    </row>
    <row r="122" spans="2:14" x14ac:dyDescent="0.3">
      <c r="B122" s="4">
        <v>130</v>
      </c>
      <c r="C122" s="119">
        <v>0.70394000000000001</v>
      </c>
      <c r="D122" s="119">
        <v>0.76478000000000002</v>
      </c>
      <c r="E122" s="119">
        <v>0.71606999999999998</v>
      </c>
      <c r="F122" s="124">
        <v>0.68237000000000003</v>
      </c>
      <c r="G122" s="126">
        <v>53.2</v>
      </c>
      <c r="H122" s="121">
        <v>54.4</v>
      </c>
      <c r="I122" s="121">
        <v>53.2</v>
      </c>
      <c r="J122" s="129">
        <v>53.9</v>
      </c>
      <c r="K122" s="116">
        <v>7.81</v>
      </c>
      <c r="L122" s="119">
        <v>7.82</v>
      </c>
      <c r="M122" s="119">
        <v>7.78</v>
      </c>
      <c r="N122" s="124">
        <v>7.76</v>
      </c>
    </row>
    <row r="123" spans="2:14" x14ac:dyDescent="0.3">
      <c r="B123" s="4">
        <v>131</v>
      </c>
      <c r="C123" s="119">
        <v>0.67005999999999999</v>
      </c>
      <c r="D123" s="119">
        <v>0.76</v>
      </c>
      <c r="E123" s="119">
        <v>0.85306999999999999</v>
      </c>
      <c r="F123" s="124">
        <v>0.64944000000000002</v>
      </c>
      <c r="G123" s="126">
        <v>54.4</v>
      </c>
      <c r="H123" s="121">
        <v>56.4</v>
      </c>
      <c r="I123" s="121">
        <v>52.4</v>
      </c>
      <c r="J123" s="129">
        <v>52.8</v>
      </c>
      <c r="K123" s="116">
        <v>7.8</v>
      </c>
      <c r="L123" s="119">
        <v>7.85</v>
      </c>
      <c r="M123" s="119">
        <v>7.76</v>
      </c>
      <c r="N123" s="124">
        <v>7.75</v>
      </c>
    </row>
    <row r="124" spans="2:14" x14ac:dyDescent="0.3">
      <c r="B124" s="4">
        <v>132</v>
      </c>
      <c r="C124" s="119">
        <v>0.66002000000000005</v>
      </c>
      <c r="D124" s="119">
        <v>0.70352000000000003</v>
      </c>
      <c r="E124" s="119">
        <v>0.89168000000000003</v>
      </c>
      <c r="F124" s="124">
        <v>0.67535999999999996</v>
      </c>
      <c r="G124" s="126">
        <v>54.3</v>
      </c>
      <c r="H124" s="121">
        <v>55.8</v>
      </c>
      <c r="I124" s="121">
        <v>52.7</v>
      </c>
      <c r="J124" s="129">
        <v>50.4</v>
      </c>
      <c r="K124" s="116">
        <v>7.8</v>
      </c>
      <c r="L124" s="119">
        <v>7.83</v>
      </c>
      <c r="M124" s="119">
        <v>7.78</v>
      </c>
      <c r="N124" s="124">
        <v>7.74</v>
      </c>
    </row>
    <row r="125" spans="2:14" x14ac:dyDescent="0.3">
      <c r="B125" s="4">
        <v>133</v>
      </c>
      <c r="C125" s="119">
        <v>0.76090999999999998</v>
      </c>
      <c r="D125" s="119">
        <v>0.70733000000000001</v>
      </c>
      <c r="E125" s="119">
        <v>0.91686999999999996</v>
      </c>
      <c r="F125" s="124">
        <v>0.71070999999999995</v>
      </c>
      <c r="G125" s="126">
        <v>53.4</v>
      </c>
      <c r="H125" s="121">
        <v>54.2</v>
      </c>
      <c r="I125" s="121">
        <v>55.3</v>
      </c>
      <c r="J125" s="129">
        <v>49.7</v>
      </c>
      <c r="K125" s="116">
        <v>7.76</v>
      </c>
      <c r="L125" s="119">
        <v>7.84</v>
      </c>
      <c r="M125" s="119">
        <v>7.78</v>
      </c>
      <c r="N125" s="124">
        <v>7.74</v>
      </c>
    </row>
    <row r="126" spans="2:14" x14ac:dyDescent="0.3">
      <c r="B126" s="4">
        <v>134</v>
      </c>
      <c r="C126" s="119">
        <v>0.82177</v>
      </c>
      <c r="D126" s="119">
        <v>0.71316999999999997</v>
      </c>
      <c r="E126" s="119">
        <v>0.83926000000000001</v>
      </c>
      <c r="F126" s="124">
        <v>0.72209000000000001</v>
      </c>
      <c r="G126" s="126">
        <v>54.9</v>
      </c>
      <c r="H126" s="121">
        <v>57.6</v>
      </c>
      <c r="I126" s="121">
        <v>56.1</v>
      </c>
      <c r="J126" s="129">
        <v>51.8</v>
      </c>
      <c r="K126" s="116">
        <v>7.75</v>
      </c>
      <c r="L126" s="119">
        <v>7.84</v>
      </c>
      <c r="M126" s="119">
        <v>7.83</v>
      </c>
      <c r="N126" s="124">
        <v>7.74</v>
      </c>
    </row>
    <row r="127" spans="2:14" x14ac:dyDescent="0.3">
      <c r="B127" s="4">
        <v>135</v>
      </c>
      <c r="C127" s="119">
        <v>0.78029999999999999</v>
      </c>
      <c r="D127" s="119">
        <v>0.67112000000000005</v>
      </c>
      <c r="E127" s="119">
        <v>0.78256999999999999</v>
      </c>
      <c r="F127" s="124">
        <v>0.76468999999999998</v>
      </c>
      <c r="G127" s="126">
        <v>55.6</v>
      </c>
      <c r="H127" s="121">
        <v>57.7</v>
      </c>
      <c r="I127" s="121">
        <v>56.3</v>
      </c>
      <c r="J127" s="129">
        <v>53.4</v>
      </c>
      <c r="K127" s="116">
        <v>7.74</v>
      </c>
      <c r="L127" s="119">
        <v>7.81</v>
      </c>
      <c r="M127" s="119">
        <v>7.84</v>
      </c>
      <c r="N127" s="124">
        <v>7.79</v>
      </c>
    </row>
    <row r="128" spans="2:14" x14ac:dyDescent="0.3">
      <c r="B128" s="4">
        <v>136</v>
      </c>
      <c r="C128" s="119">
        <v>0.72194999999999998</v>
      </c>
      <c r="D128" s="119">
        <v>0.69471000000000005</v>
      </c>
      <c r="E128" s="119">
        <v>0.74726000000000004</v>
      </c>
      <c r="F128" s="124">
        <v>0.81586000000000003</v>
      </c>
      <c r="G128" s="126">
        <v>57.8</v>
      </c>
      <c r="H128" s="121">
        <v>55.1</v>
      </c>
      <c r="I128" s="121">
        <v>55.6</v>
      </c>
      <c r="J128" s="129">
        <v>56.5</v>
      </c>
      <c r="K128" s="116">
        <v>7.74</v>
      </c>
      <c r="L128" s="119">
        <v>7.78</v>
      </c>
      <c r="M128" s="119">
        <v>7.77</v>
      </c>
      <c r="N128" s="124">
        <v>7.77</v>
      </c>
    </row>
    <row r="129" spans="2:14" x14ac:dyDescent="0.3">
      <c r="B129" s="4">
        <v>137</v>
      </c>
      <c r="C129" s="119">
        <v>0.70328999999999997</v>
      </c>
      <c r="D129" s="119">
        <v>0.72335000000000005</v>
      </c>
      <c r="E129" s="119">
        <v>0.74102000000000001</v>
      </c>
      <c r="F129" s="124">
        <v>0.73041999999999996</v>
      </c>
      <c r="G129" s="126">
        <v>58.6</v>
      </c>
      <c r="H129" s="121">
        <v>57.7</v>
      </c>
      <c r="I129" s="121">
        <v>55.3</v>
      </c>
      <c r="J129" s="129">
        <v>56.1</v>
      </c>
      <c r="K129" s="116">
        <v>7.76</v>
      </c>
      <c r="L129" s="119">
        <v>7.8</v>
      </c>
      <c r="M129" s="119">
        <v>7.79</v>
      </c>
      <c r="N129" s="124">
        <v>7.81</v>
      </c>
    </row>
    <row r="130" spans="2:14" x14ac:dyDescent="0.3">
      <c r="B130" s="4">
        <v>138</v>
      </c>
      <c r="C130" s="119">
        <v>0.67830000000000001</v>
      </c>
      <c r="D130" s="119">
        <v>0.77115999999999996</v>
      </c>
      <c r="E130" s="119">
        <v>0.72641999999999995</v>
      </c>
      <c r="F130" s="124">
        <v>0.74046000000000001</v>
      </c>
      <c r="G130" s="126">
        <v>59.5</v>
      </c>
      <c r="H130" s="121">
        <v>57.5</v>
      </c>
      <c r="I130" s="121">
        <v>54.7</v>
      </c>
      <c r="J130" s="129">
        <v>57.4</v>
      </c>
      <c r="K130" s="116">
        <v>7.79</v>
      </c>
      <c r="L130" s="119">
        <v>7.7</v>
      </c>
      <c r="M130" s="119">
        <v>7.75</v>
      </c>
      <c r="N130" s="124">
        <v>7.75</v>
      </c>
    </row>
    <row r="131" spans="2:14" x14ac:dyDescent="0.3">
      <c r="B131" s="4">
        <v>139</v>
      </c>
      <c r="C131" s="119">
        <v>0.62797999999999998</v>
      </c>
      <c r="D131" s="119">
        <v>0.79618999999999995</v>
      </c>
      <c r="E131" s="119">
        <v>0.69413999999999998</v>
      </c>
      <c r="F131" s="124">
        <v>0.55032000000000003</v>
      </c>
      <c r="G131" s="126">
        <v>59.5</v>
      </c>
      <c r="H131" s="121">
        <v>55.8</v>
      </c>
      <c r="I131" s="121">
        <v>54.4</v>
      </c>
      <c r="J131" s="129">
        <v>55.7</v>
      </c>
      <c r="K131" s="116">
        <v>7.79</v>
      </c>
      <c r="L131" s="119">
        <v>7.78</v>
      </c>
      <c r="M131" s="119">
        <v>7.79</v>
      </c>
      <c r="N131" s="124">
        <v>7.75</v>
      </c>
    </row>
    <row r="132" spans="2:14" x14ac:dyDescent="0.3">
      <c r="B132" s="4">
        <v>140</v>
      </c>
      <c r="C132" s="119">
        <v>0.77020999999999995</v>
      </c>
      <c r="D132" s="119">
        <v>0.97252000000000005</v>
      </c>
      <c r="E132" s="119">
        <v>0.71808000000000005</v>
      </c>
      <c r="F132" s="124">
        <v>0.65356999999999998</v>
      </c>
      <c r="G132" s="126">
        <v>58.8</v>
      </c>
      <c r="H132" s="121">
        <v>55.6</v>
      </c>
      <c r="I132" s="121">
        <v>54.4</v>
      </c>
      <c r="J132" s="129">
        <v>55.2</v>
      </c>
      <c r="K132" s="116">
        <v>7.75</v>
      </c>
      <c r="L132" s="119">
        <v>7.78</v>
      </c>
      <c r="M132" s="119">
        <v>7.77</v>
      </c>
      <c r="N132" s="124">
        <v>7.78</v>
      </c>
    </row>
    <row r="133" spans="2:14" x14ac:dyDescent="0.3">
      <c r="B133" s="4">
        <v>141</v>
      </c>
      <c r="C133" s="119">
        <v>0.88136000000000003</v>
      </c>
      <c r="D133" s="119">
        <v>1.0110600000000001</v>
      </c>
      <c r="E133" s="119">
        <v>0.69216999999999995</v>
      </c>
      <c r="F133" s="124">
        <v>0.6804</v>
      </c>
      <c r="G133" s="126">
        <v>56.8</v>
      </c>
      <c r="H133" s="121">
        <v>55.7</v>
      </c>
      <c r="I133" s="121">
        <v>52.2</v>
      </c>
      <c r="J133" s="129">
        <v>52.5</v>
      </c>
      <c r="K133" s="116">
        <v>7.71</v>
      </c>
      <c r="L133" s="119">
        <v>7.72</v>
      </c>
      <c r="M133" s="119">
        <v>7.73</v>
      </c>
      <c r="N133" s="124">
        <v>7.69</v>
      </c>
    </row>
    <row r="134" spans="2:14" x14ac:dyDescent="0.3">
      <c r="B134" s="4">
        <v>142</v>
      </c>
      <c r="C134" s="119">
        <v>0.99751000000000001</v>
      </c>
      <c r="D134" s="119">
        <v>1.0158199999999999</v>
      </c>
      <c r="E134" s="119">
        <v>0.75397999999999998</v>
      </c>
      <c r="F134" s="124">
        <v>0.60279000000000005</v>
      </c>
      <c r="G134" s="126">
        <v>60.7</v>
      </c>
      <c r="H134" s="121">
        <v>61.5</v>
      </c>
      <c r="I134" s="121">
        <v>52.8</v>
      </c>
      <c r="J134" s="129">
        <v>49.9</v>
      </c>
      <c r="K134" s="116">
        <v>7.72</v>
      </c>
      <c r="L134" s="119">
        <v>7.78</v>
      </c>
      <c r="M134" s="119">
        <v>7.7</v>
      </c>
      <c r="N134" s="124">
        <v>7.68</v>
      </c>
    </row>
    <row r="135" spans="2:14" x14ac:dyDescent="0.3">
      <c r="B135" s="4">
        <v>143</v>
      </c>
      <c r="C135" s="119">
        <v>0.93888000000000005</v>
      </c>
      <c r="D135" s="119">
        <v>0.97196000000000005</v>
      </c>
      <c r="E135" s="119">
        <v>0.83579000000000003</v>
      </c>
      <c r="F135" s="124">
        <v>0.78149999999999997</v>
      </c>
      <c r="G135" s="126">
        <v>45.3</v>
      </c>
      <c r="H135" s="121">
        <v>65.2</v>
      </c>
      <c r="I135" s="121">
        <v>53.1</v>
      </c>
      <c r="J135" s="129">
        <v>52.1</v>
      </c>
      <c r="K135" s="116">
        <v>7.79</v>
      </c>
      <c r="L135" s="119">
        <v>7.91</v>
      </c>
      <c r="M135" s="119">
        <v>7.75</v>
      </c>
      <c r="N135" s="124">
        <v>7.7</v>
      </c>
    </row>
    <row r="136" spans="2:14" x14ac:dyDescent="0.3">
      <c r="B136" s="4">
        <v>144</v>
      </c>
      <c r="C136" s="119">
        <v>0.94998000000000005</v>
      </c>
      <c r="D136" s="119">
        <v>0.88571999999999995</v>
      </c>
      <c r="E136" s="119">
        <v>0.84960000000000002</v>
      </c>
      <c r="F136" s="124">
        <v>0.77551000000000003</v>
      </c>
      <c r="G136" s="126">
        <v>65.2</v>
      </c>
      <c r="H136" s="121">
        <v>66.3</v>
      </c>
      <c r="I136" s="121">
        <v>53.3</v>
      </c>
      <c r="J136" s="129">
        <v>52.9</v>
      </c>
      <c r="K136" s="116">
        <v>7.79</v>
      </c>
      <c r="L136" s="119">
        <v>7.88</v>
      </c>
      <c r="M136" s="119">
        <v>7.77</v>
      </c>
      <c r="N136" s="124">
        <v>7.73</v>
      </c>
    </row>
    <row r="137" spans="2:14" x14ac:dyDescent="0.3">
      <c r="B137" s="4">
        <v>145</v>
      </c>
      <c r="C137" s="119">
        <v>0.96853999999999996</v>
      </c>
      <c r="D137" s="119">
        <v>0.87516000000000005</v>
      </c>
      <c r="E137" s="119">
        <v>0.83528999999999998</v>
      </c>
      <c r="F137" s="124">
        <v>0.80335000000000001</v>
      </c>
      <c r="G137" s="126">
        <v>66.900000000000006</v>
      </c>
      <c r="H137" s="121">
        <v>67.099999999999994</v>
      </c>
      <c r="I137" s="121">
        <v>56.9</v>
      </c>
      <c r="J137" s="129">
        <v>56.1</v>
      </c>
      <c r="K137" s="116">
        <v>7.84</v>
      </c>
      <c r="L137" s="119">
        <v>7.86</v>
      </c>
      <c r="M137" s="119">
        <v>7.75</v>
      </c>
      <c r="N137" s="124">
        <v>7.75</v>
      </c>
    </row>
    <row r="138" spans="2:14" x14ac:dyDescent="0.3">
      <c r="B138" s="4">
        <v>146</v>
      </c>
      <c r="C138" s="119">
        <v>0.91378999999999999</v>
      </c>
      <c r="D138" s="119">
        <v>0.84887999999999997</v>
      </c>
      <c r="E138" s="119">
        <v>0.82215000000000005</v>
      </c>
      <c r="F138" s="124">
        <v>0.69494999999999996</v>
      </c>
      <c r="G138" s="126">
        <v>68.400000000000006</v>
      </c>
      <c r="H138" s="121">
        <v>66.2</v>
      </c>
      <c r="I138" s="121">
        <v>56.7</v>
      </c>
      <c r="J138" s="129">
        <v>56.5</v>
      </c>
      <c r="K138" s="116">
        <v>7.84</v>
      </c>
      <c r="L138" s="119">
        <v>7.85</v>
      </c>
      <c r="M138" s="119">
        <v>7.79</v>
      </c>
      <c r="N138" s="124">
        <v>7.76</v>
      </c>
    </row>
    <row r="139" spans="2:14" x14ac:dyDescent="0.3">
      <c r="B139" s="4">
        <v>147</v>
      </c>
      <c r="C139" s="119">
        <v>0.97941999999999996</v>
      </c>
      <c r="D139" s="119">
        <v>0.91385000000000005</v>
      </c>
      <c r="E139" s="119">
        <v>0.78210000000000002</v>
      </c>
      <c r="F139" s="124">
        <v>0.80423</v>
      </c>
      <c r="G139" s="126">
        <v>66.7</v>
      </c>
      <c r="H139" s="121">
        <v>65.5</v>
      </c>
      <c r="I139" s="121">
        <v>55</v>
      </c>
      <c r="J139" s="129">
        <v>57.2</v>
      </c>
      <c r="K139" s="116">
        <v>7.88</v>
      </c>
      <c r="L139" s="119">
        <v>7.87</v>
      </c>
      <c r="M139" s="119">
        <v>7.8</v>
      </c>
      <c r="N139" s="124">
        <v>7.8</v>
      </c>
    </row>
    <row r="140" spans="2:14" x14ac:dyDescent="0.3">
      <c r="B140" s="4">
        <v>148</v>
      </c>
      <c r="C140" s="119">
        <v>0.80374999999999996</v>
      </c>
      <c r="D140" s="119">
        <v>0.77088999999999996</v>
      </c>
      <c r="E140" s="119">
        <v>0.76034999999999997</v>
      </c>
      <c r="F140" s="124">
        <v>0.72079000000000004</v>
      </c>
      <c r="G140" s="126">
        <v>68.3</v>
      </c>
      <c r="H140" s="121">
        <v>66.900000000000006</v>
      </c>
      <c r="I140" s="121">
        <v>55.5</v>
      </c>
      <c r="J140" s="129">
        <v>56.4</v>
      </c>
      <c r="K140" s="116">
        <v>7.86</v>
      </c>
      <c r="L140" s="119">
        <v>7.78</v>
      </c>
      <c r="M140" s="119">
        <v>7.78</v>
      </c>
      <c r="N140" s="124">
        <v>7.76</v>
      </c>
    </row>
    <row r="141" spans="2:14" x14ac:dyDescent="0.3">
      <c r="B141" s="4">
        <v>149</v>
      </c>
      <c r="C141" s="119">
        <v>0.89942</v>
      </c>
      <c r="D141" s="119">
        <v>0.85936000000000001</v>
      </c>
      <c r="E141" s="119">
        <v>0.69235999999999998</v>
      </c>
      <c r="F141" s="124">
        <v>0.80447000000000002</v>
      </c>
      <c r="G141" s="126">
        <v>62.5</v>
      </c>
      <c r="H141" s="121">
        <v>60.7</v>
      </c>
      <c r="I141" s="121">
        <v>55.3</v>
      </c>
      <c r="J141" s="129">
        <v>56.1</v>
      </c>
      <c r="K141" s="116">
        <v>7.82</v>
      </c>
      <c r="L141" s="119">
        <v>7.81</v>
      </c>
      <c r="M141" s="119">
        <v>7.74</v>
      </c>
      <c r="N141" s="124">
        <v>7.76</v>
      </c>
    </row>
    <row r="142" spans="2:14" x14ac:dyDescent="0.3">
      <c r="B142" s="4">
        <v>150</v>
      </c>
      <c r="C142" s="119">
        <v>0.95494000000000001</v>
      </c>
      <c r="D142" s="119">
        <v>0.8478</v>
      </c>
      <c r="E142" s="119">
        <v>0.69206000000000001</v>
      </c>
      <c r="F142" s="124">
        <v>0.74282000000000004</v>
      </c>
      <c r="G142" s="126">
        <v>64.8</v>
      </c>
      <c r="H142" s="121">
        <v>65.400000000000006</v>
      </c>
      <c r="I142" s="121">
        <v>53.4</v>
      </c>
      <c r="J142" s="129">
        <v>55.6</v>
      </c>
      <c r="K142" s="116">
        <v>7.86</v>
      </c>
      <c r="L142" s="119">
        <v>7.84</v>
      </c>
      <c r="M142" s="119">
        <v>7.74</v>
      </c>
      <c r="N142" s="124">
        <v>7.75</v>
      </c>
    </row>
    <row r="143" spans="2:14" x14ac:dyDescent="0.3">
      <c r="B143" s="4">
        <v>151</v>
      </c>
      <c r="C143" s="119">
        <v>0.98550000000000004</v>
      </c>
      <c r="D143" s="119">
        <v>0.90713999999999995</v>
      </c>
      <c r="E143" s="119">
        <v>0.68237000000000003</v>
      </c>
      <c r="F143" s="124">
        <v>0.61226000000000003</v>
      </c>
      <c r="G143" s="126">
        <v>66.5</v>
      </c>
      <c r="H143" s="121">
        <v>67.5</v>
      </c>
      <c r="I143" s="121">
        <v>53.9</v>
      </c>
      <c r="J143" s="129">
        <v>52.6</v>
      </c>
      <c r="K143" s="116">
        <v>7.9</v>
      </c>
      <c r="L143" s="119">
        <v>7.89</v>
      </c>
      <c r="M143" s="119">
        <v>7.77</v>
      </c>
      <c r="N143" s="124">
        <v>7.78</v>
      </c>
    </row>
    <row r="144" spans="2:14" x14ac:dyDescent="0.3">
      <c r="B144" s="4">
        <v>152</v>
      </c>
      <c r="C144" s="119">
        <v>0.98658999999999997</v>
      </c>
      <c r="D144" s="119">
        <v>0.85523000000000005</v>
      </c>
      <c r="E144" s="119">
        <v>0.74717</v>
      </c>
      <c r="F144" s="124">
        <v>0.74782000000000004</v>
      </c>
      <c r="G144" s="126">
        <v>67.5</v>
      </c>
      <c r="H144" s="121">
        <v>67.900000000000006</v>
      </c>
      <c r="I144" s="121">
        <v>54.3</v>
      </c>
      <c r="J144" s="129">
        <v>53.8</v>
      </c>
      <c r="K144" s="116">
        <v>7.9</v>
      </c>
      <c r="L144" s="119">
        <v>7.89</v>
      </c>
      <c r="M144" s="119">
        <v>7.77</v>
      </c>
      <c r="N144" s="124">
        <v>7.79</v>
      </c>
    </row>
    <row r="145" spans="2:14" x14ac:dyDescent="0.3">
      <c r="B145" s="4">
        <v>153</v>
      </c>
      <c r="C145" s="119">
        <v>0.97577999999999998</v>
      </c>
      <c r="D145" s="119">
        <v>0.83843999999999996</v>
      </c>
      <c r="E145" s="119">
        <v>0.76212000000000002</v>
      </c>
      <c r="F145" s="124">
        <v>0.76997000000000004</v>
      </c>
      <c r="G145" s="126">
        <v>68.8</v>
      </c>
      <c r="H145" s="121">
        <v>68.2</v>
      </c>
      <c r="I145" s="121">
        <v>52.2</v>
      </c>
      <c r="J145" s="129">
        <v>54.3</v>
      </c>
      <c r="K145" s="116">
        <v>7.86</v>
      </c>
      <c r="L145" s="119">
        <v>7.83</v>
      </c>
      <c r="M145" s="119">
        <v>7.71</v>
      </c>
      <c r="N145" s="124">
        <v>7.72</v>
      </c>
    </row>
    <row r="146" spans="2:14" x14ac:dyDescent="0.3">
      <c r="B146" s="4">
        <v>154</v>
      </c>
      <c r="C146" s="119">
        <v>1.0024999999999999</v>
      </c>
      <c r="D146" s="119">
        <v>0.84701000000000004</v>
      </c>
      <c r="E146" s="119">
        <v>0.77505999999999997</v>
      </c>
      <c r="F146" s="124">
        <v>0.69503000000000004</v>
      </c>
      <c r="G146" s="126">
        <v>69.5</v>
      </c>
      <c r="H146" s="121">
        <v>68.5</v>
      </c>
      <c r="I146" s="121">
        <v>53.6</v>
      </c>
      <c r="J146" s="129">
        <v>53.3</v>
      </c>
      <c r="K146" s="116">
        <v>7.91</v>
      </c>
      <c r="L146" s="119">
        <v>7.84</v>
      </c>
      <c r="M146" s="119">
        <v>7.75</v>
      </c>
      <c r="N146" s="124">
        <v>7.74</v>
      </c>
    </row>
    <row r="147" spans="2:14" x14ac:dyDescent="0.3">
      <c r="B147" s="4">
        <v>155</v>
      </c>
      <c r="C147" s="119">
        <v>0.98839999999999995</v>
      </c>
      <c r="D147" s="119">
        <v>0.84486000000000006</v>
      </c>
      <c r="E147" s="119">
        <v>0.81489999999999996</v>
      </c>
      <c r="F147" s="124">
        <v>0.75616000000000005</v>
      </c>
      <c r="G147" s="126">
        <v>71.2</v>
      </c>
      <c r="H147" s="121">
        <v>69.2</v>
      </c>
      <c r="I147" s="121">
        <v>56.2</v>
      </c>
      <c r="J147" s="129">
        <v>54.4</v>
      </c>
      <c r="K147" s="116">
        <v>7.95</v>
      </c>
      <c r="L147" s="119">
        <v>7.87</v>
      </c>
      <c r="M147" s="119">
        <v>7.82</v>
      </c>
      <c r="N147" s="124">
        <v>7.77</v>
      </c>
    </row>
    <row r="148" spans="2:14" x14ac:dyDescent="0.3">
      <c r="B148" s="4">
        <v>156</v>
      </c>
      <c r="C148" s="119">
        <v>0.97431000000000001</v>
      </c>
      <c r="D148" s="119">
        <v>0.83814</v>
      </c>
      <c r="E148" s="119">
        <v>0.78932999999999998</v>
      </c>
      <c r="F148" s="124">
        <v>0.75102999999999998</v>
      </c>
      <c r="G148" s="126">
        <v>70.599999999999994</v>
      </c>
      <c r="H148" s="121">
        <v>68.8</v>
      </c>
      <c r="I148" s="121">
        <v>56.3</v>
      </c>
      <c r="J148" s="129">
        <v>54.9</v>
      </c>
      <c r="K148" s="116">
        <v>7.95</v>
      </c>
      <c r="L148" s="119">
        <v>7.88</v>
      </c>
      <c r="M148" s="119">
        <v>7.85</v>
      </c>
      <c r="N148" s="124">
        <v>7.79</v>
      </c>
    </row>
    <row r="149" spans="2:14" x14ac:dyDescent="0.3">
      <c r="B149" s="4">
        <v>157</v>
      </c>
      <c r="C149" s="119">
        <v>0.94645000000000001</v>
      </c>
      <c r="D149" s="119">
        <v>0.81957999999999998</v>
      </c>
      <c r="E149" s="119">
        <v>0.75195999999999996</v>
      </c>
      <c r="F149" s="124">
        <v>0.76451999999999998</v>
      </c>
      <c r="G149" s="126">
        <v>70.5</v>
      </c>
      <c r="H149" s="121">
        <v>68.7</v>
      </c>
      <c r="I149" s="121">
        <v>56.2</v>
      </c>
      <c r="J149" s="129">
        <v>55.4</v>
      </c>
      <c r="K149" s="116">
        <v>7.95</v>
      </c>
      <c r="L149" s="119">
        <v>7.86</v>
      </c>
      <c r="M149" s="119">
        <v>7.78</v>
      </c>
      <c r="N149" s="124">
        <v>7.76</v>
      </c>
    </row>
    <row r="150" spans="2:14" x14ac:dyDescent="0.3">
      <c r="B150" s="4">
        <v>158</v>
      </c>
      <c r="C150" s="119">
        <v>1.0009999999999999</v>
      </c>
      <c r="D150" s="119">
        <v>0.83762999999999999</v>
      </c>
      <c r="E150" s="119">
        <v>0.76432</v>
      </c>
      <c r="F150" s="124">
        <v>0.73845000000000005</v>
      </c>
      <c r="G150" s="126">
        <v>69.900000000000006</v>
      </c>
      <c r="H150" s="121">
        <v>67.400000000000006</v>
      </c>
      <c r="I150" s="121">
        <v>56.7</v>
      </c>
      <c r="J150" s="129">
        <v>54.7</v>
      </c>
      <c r="K150" s="116">
        <v>7.94</v>
      </c>
      <c r="L150" s="119">
        <v>7.84</v>
      </c>
      <c r="M150" s="119">
        <v>7.82</v>
      </c>
      <c r="N150" s="124">
        <v>7.76</v>
      </c>
    </row>
    <row r="151" spans="2:14" x14ac:dyDescent="0.3">
      <c r="B151" s="4">
        <v>159</v>
      </c>
      <c r="C151" s="119">
        <v>0.96311000000000002</v>
      </c>
      <c r="D151" s="119">
        <v>0.91488000000000003</v>
      </c>
      <c r="E151" s="119">
        <v>0.74102000000000001</v>
      </c>
      <c r="F151" s="124">
        <v>0.66318999999999995</v>
      </c>
      <c r="G151" s="126">
        <v>71.5</v>
      </c>
      <c r="H151" s="121">
        <v>68.099999999999994</v>
      </c>
      <c r="I151" s="121">
        <v>55.3</v>
      </c>
      <c r="J151" s="129">
        <v>54.9</v>
      </c>
      <c r="K151" s="116">
        <v>7.88</v>
      </c>
      <c r="L151" s="119">
        <v>7.82</v>
      </c>
      <c r="M151" s="119">
        <v>7.78</v>
      </c>
      <c r="N151" s="124">
        <v>7.75</v>
      </c>
    </row>
    <row r="152" spans="2:14" x14ac:dyDescent="0.3">
      <c r="B152" s="4">
        <v>160</v>
      </c>
      <c r="C152" s="119">
        <v>0.98939999999999995</v>
      </c>
      <c r="D152" s="119">
        <v>0.98745000000000005</v>
      </c>
      <c r="E152" s="119">
        <v>0.76563000000000003</v>
      </c>
      <c r="F152" s="124">
        <v>0.75954999999999995</v>
      </c>
      <c r="G152" s="126">
        <v>70.3</v>
      </c>
      <c r="H152" s="121">
        <v>69.099999999999994</v>
      </c>
      <c r="I152" s="121">
        <v>54.3</v>
      </c>
      <c r="J152" s="129">
        <v>55.2</v>
      </c>
      <c r="K152" s="116">
        <v>7.84</v>
      </c>
      <c r="L152" s="119">
        <v>7.79</v>
      </c>
      <c r="M152" s="119">
        <v>7.71</v>
      </c>
      <c r="N152" s="124">
        <v>7.71</v>
      </c>
    </row>
    <row r="153" spans="2:14" x14ac:dyDescent="0.3">
      <c r="B153" s="4">
        <v>161</v>
      </c>
      <c r="C153" s="119">
        <v>1.0523899999999999</v>
      </c>
      <c r="D153" s="119">
        <v>1.0934600000000001</v>
      </c>
      <c r="E153" s="119">
        <v>0.76310999999999996</v>
      </c>
      <c r="F153" s="124">
        <v>0.76809000000000005</v>
      </c>
      <c r="G153" s="126">
        <v>68.900000000000006</v>
      </c>
      <c r="H153" s="121">
        <v>68.099999999999994</v>
      </c>
      <c r="I153" s="121">
        <v>54.9</v>
      </c>
      <c r="J153" s="129">
        <v>55.1</v>
      </c>
      <c r="K153" s="116">
        <v>7.89</v>
      </c>
      <c r="L153" s="119">
        <v>7.86</v>
      </c>
      <c r="M153" s="119">
        <v>7.77</v>
      </c>
      <c r="N153" s="124">
        <v>7.76</v>
      </c>
    </row>
    <row r="154" spans="2:14" x14ac:dyDescent="0.3">
      <c r="B154" s="4">
        <v>162</v>
      </c>
      <c r="C154" s="119">
        <v>1.04481</v>
      </c>
      <c r="D154" s="119">
        <v>1.07352</v>
      </c>
      <c r="E154" s="119">
        <v>0.75046000000000002</v>
      </c>
      <c r="F154" s="124">
        <v>0.76866999999999996</v>
      </c>
      <c r="G154" s="126">
        <v>71.3</v>
      </c>
      <c r="H154" s="121">
        <v>72.8</v>
      </c>
      <c r="I154" s="121">
        <v>55.1</v>
      </c>
      <c r="J154" s="129">
        <v>55.3</v>
      </c>
      <c r="K154" s="116">
        <v>7.97</v>
      </c>
      <c r="L154" s="119">
        <v>7.97</v>
      </c>
      <c r="M154" s="119">
        <v>7.83</v>
      </c>
      <c r="N154" s="124">
        <v>7.82</v>
      </c>
    </row>
    <row r="155" spans="2:14" x14ac:dyDescent="0.3">
      <c r="B155" s="4">
        <v>163</v>
      </c>
      <c r="C155" s="119">
        <v>1.03983</v>
      </c>
      <c r="D155" s="119">
        <v>1.0369299999999999</v>
      </c>
      <c r="E155" s="119">
        <v>0.73370999999999997</v>
      </c>
      <c r="F155" s="124">
        <v>0.71287999999999996</v>
      </c>
      <c r="G155" s="126">
        <v>74.099999999999994</v>
      </c>
      <c r="H155" s="121">
        <v>76.900000000000006</v>
      </c>
      <c r="I155" s="121">
        <v>55.5</v>
      </c>
      <c r="J155" s="129">
        <v>53.6</v>
      </c>
      <c r="K155" s="116">
        <v>8.01</v>
      </c>
      <c r="L155" s="119">
        <v>8.01</v>
      </c>
      <c r="M155" s="119">
        <v>7.76</v>
      </c>
      <c r="N155" s="124">
        <v>7.75</v>
      </c>
    </row>
    <row r="156" spans="2:14" x14ac:dyDescent="0.3">
      <c r="B156" s="4">
        <v>164</v>
      </c>
      <c r="C156" s="119">
        <v>1.0371600000000001</v>
      </c>
      <c r="D156" s="119">
        <v>1.0178100000000001</v>
      </c>
      <c r="E156" s="119">
        <v>0.75402999999999998</v>
      </c>
      <c r="F156" s="124">
        <v>0.77141999999999999</v>
      </c>
      <c r="G156" s="126">
        <v>75.900000000000006</v>
      </c>
      <c r="H156" s="121">
        <v>78.2</v>
      </c>
      <c r="I156" s="121">
        <v>55.2</v>
      </c>
      <c r="J156" s="129">
        <v>55.9</v>
      </c>
      <c r="K156" s="116">
        <v>8</v>
      </c>
      <c r="L156" s="119">
        <v>8.02</v>
      </c>
      <c r="M156" s="119">
        <v>7.76</v>
      </c>
      <c r="N156" s="124">
        <v>7.75</v>
      </c>
    </row>
    <row r="157" spans="2:14" x14ac:dyDescent="0.3">
      <c r="B157" s="4">
        <v>165</v>
      </c>
      <c r="C157" s="119">
        <v>1.0447</v>
      </c>
      <c r="D157" s="119">
        <v>0.97562000000000004</v>
      </c>
      <c r="E157" s="119">
        <v>0.73196000000000006</v>
      </c>
      <c r="F157" s="124">
        <v>0.76397999999999999</v>
      </c>
      <c r="G157" s="126">
        <v>76.599999999999994</v>
      </c>
      <c r="H157" s="121">
        <v>78.900000000000006</v>
      </c>
      <c r="I157" s="121">
        <v>53.9</v>
      </c>
      <c r="J157" s="129">
        <v>53.5</v>
      </c>
      <c r="K157" s="116">
        <v>7.98</v>
      </c>
      <c r="L157" s="119">
        <v>8.02</v>
      </c>
      <c r="M157" s="119">
        <v>7.75</v>
      </c>
      <c r="N157" s="124">
        <v>7.71</v>
      </c>
    </row>
    <row r="158" spans="2:14" x14ac:dyDescent="0.3">
      <c r="B158" s="4">
        <v>167</v>
      </c>
      <c r="C158" s="119">
        <v>1.56145</v>
      </c>
      <c r="D158" s="119">
        <v>1.67398</v>
      </c>
      <c r="E158" s="119">
        <v>0.75322999999999996</v>
      </c>
      <c r="F158" s="124">
        <v>0.81989000000000001</v>
      </c>
      <c r="G158" s="126">
        <v>77.5</v>
      </c>
      <c r="H158" s="121">
        <v>78.3</v>
      </c>
      <c r="I158" s="121">
        <v>54.9</v>
      </c>
      <c r="J158" s="129">
        <v>55.1</v>
      </c>
      <c r="K158" s="116">
        <v>7.99</v>
      </c>
      <c r="L158" s="119">
        <v>8.01</v>
      </c>
      <c r="M158" s="119">
        <v>7.71</v>
      </c>
      <c r="N158" s="124">
        <v>7.73</v>
      </c>
    </row>
    <row r="159" spans="2:14" x14ac:dyDescent="0.3">
      <c r="B159" s="4">
        <v>168</v>
      </c>
      <c r="C159" s="119">
        <v>0.96811999999999998</v>
      </c>
      <c r="D159" s="119">
        <v>1.00549</v>
      </c>
      <c r="E159" s="119">
        <v>1.13696</v>
      </c>
      <c r="F159" s="124">
        <v>0.89788999999999997</v>
      </c>
      <c r="G159" s="126">
        <v>78.5</v>
      </c>
      <c r="H159" s="121">
        <v>78.2</v>
      </c>
      <c r="I159" s="121">
        <v>60.8</v>
      </c>
      <c r="J159" s="129">
        <v>60.1</v>
      </c>
      <c r="K159" s="116">
        <v>8.01</v>
      </c>
      <c r="L159" s="119">
        <v>8.02</v>
      </c>
      <c r="M159" s="119">
        <v>7.8</v>
      </c>
      <c r="N159" s="124">
        <v>7.84</v>
      </c>
    </row>
    <row r="160" spans="2:14" x14ac:dyDescent="0.3">
      <c r="B160" s="4">
        <v>169</v>
      </c>
      <c r="C160" s="119">
        <v>0.98734999999999995</v>
      </c>
      <c r="D160" s="119">
        <v>1.0962400000000001</v>
      </c>
      <c r="E160" s="119">
        <v>0.58411000000000002</v>
      </c>
      <c r="F160" s="124">
        <v>0.62253999999999998</v>
      </c>
      <c r="G160" s="126">
        <v>78.2</v>
      </c>
      <c r="H160" s="121">
        <v>78.8</v>
      </c>
      <c r="I160" s="121">
        <v>56.6</v>
      </c>
      <c r="J160" s="129">
        <v>58.4</v>
      </c>
      <c r="K160" s="116">
        <v>8.1</v>
      </c>
      <c r="L160" s="119">
        <v>8.1300000000000008</v>
      </c>
      <c r="M160" s="119">
        <v>7.84</v>
      </c>
      <c r="N160" s="124">
        <v>7.85</v>
      </c>
    </row>
    <row r="161" spans="2:14" x14ac:dyDescent="0.3">
      <c r="B161" s="4">
        <v>170</v>
      </c>
      <c r="C161" s="119">
        <v>0.97436</v>
      </c>
      <c r="D161" s="119">
        <v>1.1083700000000001</v>
      </c>
      <c r="E161" s="119">
        <v>0.70221999999999996</v>
      </c>
      <c r="F161" s="124">
        <v>0.71125000000000005</v>
      </c>
      <c r="G161" s="126">
        <v>79.5</v>
      </c>
      <c r="H161" s="121">
        <v>79.2</v>
      </c>
      <c r="I161" s="121">
        <v>54.1</v>
      </c>
      <c r="J161" s="129">
        <v>56.9</v>
      </c>
      <c r="K161" s="116">
        <v>8.14</v>
      </c>
      <c r="L161" s="119">
        <v>8.1199999999999992</v>
      </c>
      <c r="M161" s="119">
        <v>7.75</v>
      </c>
      <c r="N161" s="124">
        <v>7.78</v>
      </c>
    </row>
    <row r="162" spans="2:14" x14ac:dyDescent="0.3">
      <c r="B162" s="4">
        <v>171</v>
      </c>
      <c r="C162" s="119">
        <v>1.06175</v>
      </c>
      <c r="D162" s="119">
        <v>1.08711</v>
      </c>
      <c r="E162" s="119">
        <v>0.73236999999999997</v>
      </c>
      <c r="F162" s="124">
        <v>0.67144000000000004</v>
      </c>
      <c r="G162" s="126">
        <v>80.7</v>
      </c>
      <c r="H162" s="121">
        <v>80.400000000000006</v>
      </c>
      <c r="I162" s="121">
        <v>54.9</v>
      </c>
      <c r="J162" s="129">
        <v>54.5</v>
      </c>
      <c r="K162" s="116">
        <v>8.18</v>
      </c>
      <c r="L162" s="119">
        <v>8.16</v>
      </c>
      <c r="M162" s="119">
        <v>7.77</v>
      </c>
      <c r="N162" s="124">
        <v>7.81</v>
      </c>
    </row>
    <row r="163" spans="2:14" x14ac:dyDescent="0.3">
      <c r="B163" s="4">
        <v>172</v>
      </c>
      <c r="C163" s="119">
        <v>0.99539</v>
      </c>
      <c r="D163" s="119">
        <v>1.0437399999999999</v>
      </c>
      <c r="E163" s="119">
        <v>0.74685999999999997</v>
      </c>
      <c r="F163" s="124">
        <v>0.73143000000000002</v>
      </c>
      <c r="G163" s="126">
        <v>80.5</v>
      </c>
      <c r="H163" s="121">
        <v>80.099999999999994</v>
      </c>
      <c r="I163" s="121">
        <v>53.5</v>
      </c>
      <c r="J163" s="129">
        <v>54.1</v>
      </c>
      <c r="K163" s="116">
        <v>8.0399999999999991</v>
      </c>
      <c r="L163" s="119">
        <v>7.99</v>
      </c>
      <c r="M163" s="119">
        <v>7.73</v>
      </c>
      <c r="N163" s="124">
        <v>7.73</v>
      </c>
    </row>
    <row r="164" spans="2:14" x14ac:dyDescent="0.3">
      <c r="B164" s="4">
        <v>173</v>
      </c>
      <c r="C164" s="119">
        <v>1.1218399999999999</v>
      </c>
      <c r="D164" s="119">
        <v>1.1205000000000001</v>
      </c>
      <c r="E164" s="119">
        <v>0.70006000000000002</v>
      </c>
      <c r="F164" s="124">
        <v>0.67517000000000005</v>
      </c>
      <c r="G164" s="126">
        <v>79.2</v>
      </c>
      <c r="H164" s="121">
        <v>80.2</v>
      </c>
      <c r="I164" s="121">
        <v>52.4</v>
      </c>
      <c r="J164" s="129">
        <v>53.5</v>
      </c>
      <c r="K164" s="116">
        <v>7.99</v>
      </c>
      <c r="L164" s="119">
        <v>8.0500000000000007</v>
      </c>
      <c r="M164" s="119">
        <v>7.71</v>
      </c>
      <c r="N164" s="124">
        <v>7.74</v>
      </c>
    </row>
    <row r="165" spans="2:14" x14ac:dyDescent="0.3">
      <c r="B165" s="4">
        <v>174</v>
      </c>
      <c r="C165" s="119">
        <v>1.0501799999999999</v>
      </c>
      <c r="D165" s="119">
        <v>1.05362</v>
      </c>
      <c r="E165" s="119">
        <v>0.78547999999999996</v>
      </c>
      <c r="F165" s="124">
        <v>0.61477999999999999</v>
      </c>
      <c r="G165" s="126">
        <v>80.5</v>
      </c>
      <c r="H165" s="121">
        <v>80.900000000000006</v>
      </c>
      <c r="I165" s="121">
        <v>53.8</v>
      </c>
      <c r="J165" s="129">
        <v>52.1</v>
      </c>
      <c r="K165" s="116">
        <v>8.14</v>
      </c>
      <c r="L165" s="119">
        <v>8.15</v>
      </c>
      <c r="M165" s="119">
        <v>7.75</v>
      </c>
      <c r="N165" s="124">
        <v>7.76</v>
      </c>
    </row>
    <row r="166" spans="2:14" x14ac:dyDescent="0.3">
      <c r="B166" s="4">
        <v>175</v>
      </c>
      <c r="C166" s="119">
        <v>1.1097600000000001</v>
      </c>
      <c r="D166" s="119">
        <v>1.0743499999999999</v>
      </c>
      <c r="E166" s="119">
        <v>0.75524000000000002</v>
      </c>
      <c r="F166" s="124">
        <v>0.70601000000000003</v>
      </c>
      <c r="G166" s="126">
        <v>81.099999999999994</v>
      </c>
      <c r="H166" s="121">
        <v>80.8</v>
      </c>
      <c r="I166" s="121">
        <v>54.1</v>
      </c>
      <c r="J166" s="129">
        <v>54.9</v>
      </c>
      <c r="K166" s="116">
        <v>8.15</v>
      </c>
      <c r="L166" s="119">
        <v>8.11</v>
      </c>
      <c r="M166" s="119">
        <v>7.73</v>
      </c>
      <c r="N166" s="124">
        <v>7.73</v>
      </c>
    </row>
    <row r="167" spans="2:14" x14ac:dyDescent="0.3">
      <c r="B167" s="4">
        <v>176</v>
      </c>
      <c r="C167" s="119">
        <v>1.0909800000000001</v>
      </c>
      <c r="D167" s="119">
        <v>0.99524000000000001</v>
      </c>
      <c r="E167" s="119">
        <v>0.74282000000000004</v>
      </c>
      <c r="F167" s="124">
        <v>0.69503000000000004</v>
      </c>
      <c r="G167" s="126">
        <v>81.599999999999994</v>
      </c>
      <c r="H167" s="121">
        <v>80.900000000000006</v>
      </c>
      <c r="I167" s="121">
        <v>54.3</v>
      </c>
      <c r="J167" s="129">
        <v>54.9</v>
      </c>
      <c r="K167" s="116">
        <v>8.19</v>
      </c>
      <c r="L167" s="119">
        <v>8.1300000000000008</v>
      </c>
      <c r="M167" s="119">
        <v>7.7</v>
      </c>
      <c r="N167" s="124">
        <v>7.71</v>
      </c>
    </row>
    <row r="168" spans="2:14" x14ac:dyDescent="0.3">
      <c r="B168" s="4">
        <v>177</v>
      </c>
      <c r="C168" s="119">
        <v>1.0379499999999999</v>
      </c>
      <c r="D168" s="119">
        <v>0.93137000000000003</v>
      </c>
      <c r="E168" s="119">
        <v>0.79423999999999995</v>
      </c>
      <c r="F168" s="124">
        <v>0.69088000000000005</v>
      </c>
      <c r="G168" s="126">
        <v>85.1</v>
      </c>
      <c r="H168" s="121">
        <v>84.2</v>
      </c>
      <c r="I168" s="121">
        <v>54.7</v>
      </c>
      <c r="J168" s="129">
        <v>54.4</v>
      </c>
      <c r="K168" s="116">
        <v>8.26</v>
      </c>
      <c r="L168" s="119">
        <v>8.25</v>
      </c>
      <c r="M168" s="119">
        <v>7.75</v>
      </c>
      <c r="N168" s="124">
        <v>7.74</v>
      </c>
    </row>
    <row r="169" spans="2:14" x14ac:dyDescent="0.3">
      <c r="B169" s="4">
        <v>178</v>
      </c>
      <c r="C169" s="119">
        <v>0.99119999999999997</v>
      </c>
      <c r="D169" s="119">
        <v>0.93206</v>
      </c>
      <c r="E169" s="119">
        <v>0.81055999999999995</v>
      </c>
      <c r="F169" s="124">
        <v>0.73107</v>
      </c>
      <c r="G169" s="126">
        <v>84.8</v>
      </c>
      <c r="H169" s="121">
        <v>87.7</v>
      </c>
      <c r="I169" s="121">
        <v>54.4</v>
      </c>
      <c r="J169" s="129">
        <v>55.3</v>
      </c>
      <c r="K169" s="116">
        <v>8.32</v>
      </c>
      <c r="L169" s="119">
        <v>8.2100000000000009</v>
      </c>
      <c r="M169" s="119">
        <v>7.76</v>
      </c>
      <c r="N169" s="124">
        <v>7.77</v>
      </c>
    </row>
    <row r="170" spans="2:14" x14ac:dyDescent="0.3">
      <c r="B170" s="4">
        <v>179</v>
      </c>
      <c r="C170" s="119">
        <v>0.92100000000000004</v>
      </c>
      <c r="D170" s="119">
        <v>0.80288999999999999</v>
      </c>
      <c r="E170" s="119">
        <v>0.82955000000000001</v>
      </c>
      <c r="F170" s="124">
        <v>0.73724000000000001</v>
      </c>
      <c r="G170" s="126">
        <v>87.1</v>
      </c>
      <c r="H170" s="121">
        <v>87.6</v>
      </c>
      <c r="I170" s="121">
        <v>55.6</v>
      </c>
      <c r="J170" s="129">
        <v>55.1</v>
      </c>
      <c r="K170" s="116">
        <v>8.3699999999999992</v>
      </c>
      <c r="L170" s="119">
        <v>8.2200000000000006</v>
      </c>
      <c r="M170" s="119">
        <v>7.75</v>
      </c>
      <c r="N170" s="124">
        <v>7.74</v>
      </c>
    </row>
    <row r="171" spans="2:14" x14ac:dyDescent="0.3">
      <c r="B171" s="4">
        <v>180</v>
      </c>
      <c r="C171" s="119">
        <v>0.59121999999999997</v>
      </c>
      <c r="D171" s="119">
        <v>1.02277</v>
      </c>
      <c r="E171" s="119">
        <v>0.77891999999999995</v>
      </c>
      <c r="F171" s="124">
        <v>0.50390999999999997</v>
      </c>
      <c r="G171" s="126">
        <v>88.9</v>
      </c>
      <c r="H171" s="121">
        <v>81.099999999999994</v>
      </c>
      <c r="I171" s="121">
        <v>55.4</v>
      </c>
      <c r="J171" s="129">
        <v>52.6</v>
      </c>
      <c r="K171" s="116">
        <v>8.39</v>
      </c>
      <c r="L171" s="119">
        <v>8.25</v>
      </c>
      <c r="M171" s="119">
        <v>7.76</v>
      </c>
      <c r="N171" s="124">
        <v>7.78</v>
      </c>
    </row>
    <row r="172" spans="2:14" x14ac:dyDescent="0.3">
      <c r="B172" s="4">
        <v>181</v>
      </c>
      <c r="C172" s="119">
        <v>0.77698999999999996</v>
      </c>
      <c r="D172" s="119">
        <v>1.1249</v>
      </c>
      <c r="E172" s="119">
        <v>0.78683000000000003</v>
      </c>
      <c r="F172" s="124">
        <v>0.76749999999999996</v>
      </c>
      <c r="G172" s="126">
        <v>90.4</v>
      </c>
      <c r="H172" s="121">
        <v>88.9</v>
      </c>
      <c r="I172" s="121">
        <v>55.1</v>
      </c>
      <c r="J172" s="129">
        <v>56.6</v>
      </c>
      <c r="K172" s="116">
        <v>8.43</v>
      </c>
      <c r="L172" s="119">
        <v>8.3800000000000008</v>
      </c>
      <c r="M172" s="119">
        <v>7.75</v>
      </c>
      <c r="N172" s="124">
        <v>7.75</v>
      </c>
    </row>
    <row r="173" spans="2:14" x14ac:dyDescent="0.3">
      <c r="B173" s="4">
        <v>182</v>
      </c>
      <c r="C173" s="119">
        <v>0.82638</v>
      </c>
      <c r="D173" s="119">
        <v>1.0035400000000001</v>
      </c>
      <c r="E173" s="119">
        <v>0.745</v>
      </c>
      <c r="F173" s="124">
        <v>0.73194999999999999</v>
      </c>
      <c r="G173" s="126">
        <v>88.9</v>
      </c>
      <c r="H173" s="121">
        <v>75.7</v>
      </c>
      <c r="I173" s="121">
        <v>54.3</v>
      </c>
      <c r="J173" s="129">
        <v>55.2</v>
      </c>
      <c r="K173" s="116">
        <v>8.3699999999999992</v>
      </c>
      <c r="L173" s="119">
        <v>8.27</v>
      </c>
      <c r="M173" s="119">
        <v>7.78</v>
      </c>
      <c r="N173" s="124">
        <v>7.75</v>
      </c>
    </row>
    <row r="174" spans="2:14" x14ac:dyDescent="0.3">
      <c r="B174" s="4">
        <v>183</v>
      </c>
      <c r="C174" s="119">
        <v>0.97053</v>
      </c>
      <c r="D174" s="119">
        <v>1.0932299999999999</v>
      </c>
      <c r="E174" s="119">
        <v>0.70389999999999997</v>
      </c>
      <c r="F174" s="124">
        <v>0.62863999999999998</v>
      </c>
      <c r="G174" s="126">
        <v>88.1</v>
      </c>
      <c r="H174" s="121">
        <v>79.900000000000006</v>
      </c>
      <c r="I174" s="121">
        <v>55.6</v>
      </c>
      <c r="J174" s="129">
        <v>54.1</v>
      </c>
      <c r="K174" s="116">
        <v>8.34</v>
      </c>
      <c r="L174" s="119">
        <v>8.2100000000000009</v>
      </c>
      <c r="M174" s="119">
        <v>7.74</v>
      </c>
      <c r="N174" s="124">
        <v>7.75</v>
      </c>
    </row>
    <row r="175" spans="2:14" x14ac:dyDescent="0.3">
      <c r="B175" s="4">
        <v>184</v>
      </c>
      <c r="C175" s="119">
        <v>0.92340999999999995</v>
      </c>
      <c r="D175" s="119">
        <v>0.97968999999999995</v>
      </c>
      <c r="E175" s="119">
        <v>0.80252999999999997</v>
      </c>
      <c r="F175" s="124">
        <v>0.96762999999999999</v>
      </c>
      <c r="G175" s="126">
        <v>86.5</v>
      </c>
      <c r="H175" s="121">
        <v>81.099999999999994</v>
      </c>
      <c r="I175" s="121">
        <v>55.5</v>
      </c>
      <c r="J175" s="129">
        <v>54.3</v>
      </c>
      <c r="K175" s="116">
        <v>8.2799999999999994</v>
      </c>
      <c r="L175" s="119">
        <v>8.1300000000000008</v>
      </c>
      <c r="M175" s="119">
        <v>7.77</v>
      </c>
      <c r="N175" s="124">
        <v>7.75</v>
      </c>
    </row>
    <row r="176" spans="2:14" x14ac:dyDescent="0.3">
      <c r="B176" s="4">
        <v>185</v>
      </c>
      <c r="C176" s="119">
        <v>1.05728</v>
      </c>
      <c r="D176" s="119">
        <v>0.97526000000000002</v>
      </c>
      <c r="E176" s="119">
        <v>0.72521000000000002</v>
      </c>
      <c r="F176" s="124">
        <v>0.97874000000000005</v>
      </c>
      <c r="G176" s="126">
        <v>82.3</v>
      </c>
      <c r="H176" s="121">
        <v>81.099999999999994</v>
      </c>
      <c r="I176" s="121">
        <v>55.7</v>
      </c>
      <c r="J176" s="129">
        <v>53.6</v>
      </c>
      <c r="K176" s="116">
        <v>7.96</v>
      </c>
      <c r="L176" s="119">
        <v>7.99</v>
      </c>
      <c r="M176" s="119">
        <v>7.73</v>
      </c>
      <c r="N176" s="124">
        <v>7.75</v>
      </c>
    </row>
    <row r="177" spans="2:14" x14ac:dyDescent="0.3">
      <c r="B177" s="4">
        <v>186</v>
      </c>
      <c r="C177" s="119">
        <v>1.06108</v>
      </c>
      <c r="D177" s="119">
        <v>0.91303999999999996</v>
      </c>
      <c r="E177" s="119">
        <v>0.75727</v>
      </c>
      <c r="F177" s="124">
        <v>0.92962</v>
      </c>
      <c r="G177" s="126">
        <v>77.400000000000006</v>
      </c>
      <c r="H177" s="121">
        <v>80.599999999999994</v>
      </c>
      <c r="I177" s="121">
        <v>55.6</v>
      </c>
      <c r="J177" s="129">
        <v>54.3</v>
      </c>
      <c r="K177" s="116">
        <v>7.95</v>
      </c>
      <c r="L177" s="119">
        <v>8.0399999999999991</v>
      </c>
      <c r="M177" s="119">
        <v>7.74</v>
      </c>
      <c r="N177" s="124">
        <v>7.77</v>
      </c>
    </row>
    <row r="178" spans="2:14" x14ac:dyDescent="0.3">
      <c r="B178" s="4">
        <v>187</v>
      </c>
      <c r="C178" s="119">
        <v>1.14605</v>
      </c>
      <c r="D178" s="119">
        <v>0.97467000000000004</v>
      </c>
      <c r="E178" s="119">
        <v>0.70528000000000002</v>
      </c>
      <c r="F178" s="124">
        <v>0.81008000000000002</v>
      </c>
      <c r="G178" s="126">
        <v>75.900000000000006</v>
      </c>
      <c r="H178" s="121">
        <v>80.8</v>
      </c>
      <c r="I178" s="121">
        <v>55.1</v>
      </c>
      <c r="J178" s="129">
        <v>56.1</v>
      </c>
      <c r="K178" s="116">
        <v>7.91</v>
      </c>
      <c r="L178" s="119">
        <v>7.99</v>
      </c>
      <c r="M178" s="119">
        <v>7.76</v>
      </c>
      <c r="N178" s="124">
        <v>7.76</v>
      </c>
    </row>
    <row r="179" spans="2:14" x14ac:dyDescent="0.3">
      <c r="B179" s="4">
        <v>188</v>
      </c>
      <c r="C179" s="119">
        <v>1.1027499999999999</v>
      </c>
      <c r="D179" s="119">
        <v>0.94206999999999996</v>
      </c>
      <c r="E179" s="119">
        <v>0.80398000000000003</v>
      </c>
      <c r="F179" s="124">
        <v>0.69757000000000002</v>
      </c>
      <c r="G179" s="126">
        <v>76.2</v>
      </c>
      <c r="H179" s="121">
        <v>79.5</v>
      </c>
      <c r="I179" s="121">
        <v>55.6</v>
      </c>
      <c r="J179" s="129">
        <v>55.1</v>
      </c>
      <c r="K179" s="116">
        <v>7.92</v>
      </c>
      <c r="L179" s="119">
        <v>7.99</v>
      </c>
      <c r="M179" s="119">
        <v>7.75</v>
      </c>
      <c r="N179" s="124">
        <v>7.76</v>
      </c>
    </row>
    <row r="180" spans="2:14" x14ac:dyDescent="0.3">
      <c r="B180" s="4">
        <v>189</v>
      </c>
      <c r="C180" s="119">
        <v>1.10476</v>
      </c>
      <c r="D180" s="119">
        <v>0.94016999999999995</v>
      </c>
      <c r="E180" s="119">
        <v>0.76119999999999999</v>
      </c>
      <c r="F180" s="124">
        <v>0.74458000000000002</v>
      </c>
      <c r="G180" s="126">
        <v>76.900000000000006</v>
      </c>
      <c r="H180" s="121">
        <v>78.900000000000006</v>
      </c>
      <c r="I180" s="121">
        <v>55.4</v>
      </c>
      <c r="J180" s="129">
        <v>57.1</v>
      </c>
      <c r="K180" s="116">
        <v>7.87</v>
      </c>
      <c r="L180" s="119">
        <v>7.99</v>
      </c>
      <c r="M180" s="119">
        <v>7.75</v>
      </c>
      <c r="N180" s="124">
        <v>7.78</v>
      </c>
    </row>
    <row r="181" spans="2:14" x14ac:dyDescent="0.3">
      <c r="B181" s="4">
        <v>191</v>
      </c>
      <c r="C181" s="119">
        <v>1.6051599999999999</v>
      </c>
      <c r="D181" s="119">
        <v>1.52061</v>
      </c>
      <c r="E181" s="119">
        <v>0.78952</v>
      </c>
      <c r="F181" s="124">
        <v>0.73895</v>
      </c>
      <c r="G181" s="126">
        <v>77.8</v>
      </c>
      <c r="H181" s="121">
        <v>77.7</v>
      </c>
      <c r="I181" s="121">
        <v>54.6</v>
      </c>
      <c r="J181" s="129">
        <v>54.9</v>
      </c>
      <c r="K181" s="116">
        <v>8.15</v>
      </c>
      <c r="L181" s="119">
        <v>7.95</v>
      </c>
      <c r="M181" s="119">
        <v>7.76</v>
      </c>
      <c r="N181" s="124">
        <v>7.77</v>
      </c>
    </row>
    <row r="182" spans="2:14" x14ac:dyDescent="0.3">
      <c r="B182" s="4">
        <v>192</v>
      </c>
      <c r="C182" s="119">
        <v>0.96784999999999999</v>
      </c>
      <c r="D182" s="119">
        <v>1.14788</v>
      </c>
      <c r="E182" s="119">
        <v>1.0858699999999999</v>
      </c>
      <c r="F182" s="124">
        <v>0.77505999999999997</v>
      </c>
      <c r="G182" s="126">
        <v>79.7</v>
      </c>
      <c r="H182" s="121">
        <v>77.900000000000006</v>
      </c>
      <c r="I182" s="121">
        <v>55.8</v>
      </c>
      <c r="J182" s="129">
        <v>55.6</v>
      </c>
      <c r="K182" s="116">
        <v>8.17</v>
      </c>
      <c r="L182" s="119">
        <v>8.16</v>
      </c>
      <c r="M182" s="119">
        <v>7.77</v>
      </c>
      <c r="N182" s="124">
        <v>7.76</v>
      </c>
    </row>
    <row r="183" spans="2:14" x14ac:dyDescent="0.3">
      <c r="B183" s="4">
        <v>193</v>
      </c>
      <c r="C183" s="119">
        <v>0.92405000000000004</v>
      </c>
      <c r="D183" s="119">
        <v>1.1340699999999999</v>
      </c>
      <c r="E183" s="119">
        <v>0.64356999999999998</v>
      </c>
      <c r="F183" s="124">
        <v>0.63483999999999996</v>
      </c>
      <c r="G183" s="126">
        <v>82.3</v>
      </c>
      <c r="H183" s="121">
        <v>82.7</v>
      </c>
      <c r="I183" s="121">
        <v>55.1</v>
      </c>
      <c r="J183" s="129">
        <v>55.3</v>
      </c>
      <c r="K183" s="116">
        <v>8.32</v>
      </c>
      <c r="L183" s="119">
        <v>8.24</v>
      </c>
      <c r="M183" s="119">
        <v>7.76</v>
      </c>
      <c r="N183" s="124">
        <v>7.77</v>
      </c>
    </row>
    <row r="184" spans="2:14" x14ac:dyDescent="0.3">
      <c r="B184" s="4">
        <v>194</v>
      </c>
      <c r="C184" s="119">
        <v>0.95247000000000004</v>
      </c>
      <c r="D184" s="119">
        <v>1.1181000000000001</v>
      </c>
      <c r="E184" s="119">
        <v>0.70389999999999997</v>
      </c>
      <c r="F184" s="124">
        <v>0.70672999999999997</v>
      </c>
      <c r="G184" s="126">
        <v>83.7</v>
      </c>
      <c r="H184" s="121">
        <v>82.9</v>
      </c>
      <c r="I184" s="121">
        <v>55.6</v>
      </c>
      <c r="J184" s="129">
        <v>55.3</v>
      </c>
      <c r="K184" s="116">
        <v>8.33</v>
      </c>
      <c r="L184" s="119">
        <v>8.2799999999999994</v>
      </c>
      <c r="M184" s="119">
        <v>7.75</v>
      </c>
      <c r="N184" s="124">
        <v>7.73</v>
      </c>
    </row>
    <row r="185" spans="2:14" x14ac:dyDescent="0.3">
      <c r="B185" s="4">
        <v>195</v>
      </c>
      <c r="C185" s="119">
        <v>0.89886999999999995</v>
      </c>
      <c r="D185" s="119">
        <v>1.0349699999999999</v>
      </c>
      <c r="E185" s="119">
        <v>0.79166000000000003</v>
      </c>
      <c r="F185" s="124">
        <v>0.81572</v>
      </c>
      <c r="G185" s="126">
        <v>85.5</v>
      </c>
      <c r="H185" s="121">
        <v>82.7</v>
      </c>
      <c r="I185" s="121">
        <v>54.9</v>
      </c>
      <c r="J185" s="129">
        <v>54.6</v>
      </c>
      <c r="K185" s="116">
        <v>8.31</v>
      </c>
      <c r="L185" s="119">
        <v>8.26</v>
      </c>
      <c r="M185" s="119">
        <v>7.76</v>
      </c>
      <c r="N185" s="124">
        <v>7.78</v>
      </c>
    </row>
    <row r="186" spans="2:14" x14ac:dyDescent="0.3">
      <c r="B186" s="4">
        <v>196</v>
      </c>
      <c r="C186" s="119">
        <v>0.90669999999999995</v>
      </c>
      <c r="D186" s="119">
        <v>1.0630200000000001</v>
      </c>
      <c r="E186" s="119">
        <v>0.78351999999999999</v>
      </c>
      <c r="F186" s="124">
        <v>0.68757000000000001</v>
      </c>
      <c r="G186" s="126">
        <v>87.1</v>
      </c>
      <c r="H186" s="121">
        <v>83.6</v>
      </c>
      <c r="I186" s="121">
        <v>55.1</v>
      </c>
      <c r="J186" s="129">
        <v>53.3</v>
      </c>
      <c r="K186" s="116">
        <v>8.41</v>
      </c>
      <c r="L186" s="119">
        <v>8.43</v>
      </c>
      <c r="M186" s="119">
        <v>7.79</v>
      </c>
      <c r="N186" s="124">
        <v>7.77</v>
      </c>
    </row>
    <row r="187" spans="2:14" x14ac:dyDescent="0.3">
      <c r="B187" s="4">
        <v>197</v>
      </c>
      <c r="C187" s="119">
        <v>0.82643999999999995</v>
      </c>
      <c r="D187" s="119">
        <v>1.0487200000000001</v>
      </c>
      <c r="E187" s="119">
        <v>0.81328</v>
      </c>
      <c r="F187" s="124">
        <v>0.84</v>
      </c>
      <c r="G187" s="126">
        <v>88.2</v>
      </c>
      <c r="H187" s="121">
        <v>83.1</v>
      </c>
      <c r="I187" s="121">
        <v>55.1</v>
      </c>
      <c r="J187" s="129">
        <v>56.3</v>
      </c>
      <c r="K187" s="116">
        <v>8.32</v>
      </c>
      <c r="L187" s="119">
        <v>8.27</v>
      </c>
      <c r="M187" s="119">
        <v>7.79</v>
      </c>
      <c r="N187" s="124">
        <v>7.78</v>
      </c>
    </row>
    <row r="188" spans="2:14" x14ac:dyDescent="0.3">
      <c r="B188" s="4">
        <v>198</v>
      </c>
      <c r="C188" s="119">
        <v>1.0393399999999999</v>
      </c>
      <c r="D188" s="119">
        <v>1.07484</v>
      </c>
      <c r="E188" s="119">
        <v>0.79564000000000001</v>
      </c>
      <c r="F188" s="124">
        <v>0.72138999999999998</v>
      </c>
      <c r="G188" s="126">
        <v>85.2</v>
      </c>
      <c r="H188" s="121">
        <v>82.1</v>
      </c>
      <c r="I188" s="121">
        <v>55.1</v>
      </c>
      <c r="J188" s="129">
        <v>54.9</v>
      </c>
      <c r="K188" s="116">
        <v>8.26</v>
      </c>
      <c r="L188" s="119">
        <v>8.23</v>
      </c>
      <c r="M188" s="119">
        <v>7.77</v>
      </c>
      <c r="N188" s="124">
        <v>7.78</v>
      </c>
    </row>
    <row r="189" spans="2:14" x14ac:dyDescent="0.3">
      <c r="B189" s="4">
        <v>199</v>
      </c>
      <c r="C189" s="119">
        <v>1.25743</v>
      </c>
      <c r="D189" s="119">
        <v>1.15419</v>
      </c>
      <c r="E189" s="119">
        <v>0.80374000000000001</v>
      </c>
      <c r="F189" s="124">
        <v>0.77449999999999997</v>
      </c>
      <c r="G189" s="126">
        <v>78.5</v>
      </c>
      <c r="H189" s="121">
        <v>82.3</v>
      </c>
      <c r="I189" s="121">
        <v>54.9</v>
      </c>
      <c r="J189" s="129">
        <v>55.8</v>
      </c>
      <c r="K189" s="116">
        <v>8.0500000000000007</v>
      </c>
      <c r="L189" s="119">
        <v>8.24</v>
      </c>
      <c r="M189" s="119">
        <v>7.75</v>
      </c>
      <c r="N189" s="124">
        <v>7.76</v>
      </c>
    </row>
    <row r="190" spans="2:14" x14ac:dyDescent="0.3">
      <c r="B190" s="4">
        <v>200</v>
      </c>
      <c r="C190" s="119">
        <v>1.4461900000000001</v>
      </c>
      <c r="D190" s="119">
        <v>1.17465</v>
      </c>
      <c r="E190" s="119">
        <v>0.79384999999999994</v>
      </c>
      <c r="F190" s="124">
        <v>0.74236000000000002</v>
      </c>
      <c r="G190" s="126">
        <v>72.599999999999994</v>
      </c>
      <c r="H190" s="121">
        <v>80.599999999999994</v>
      </c>
      <c r="I190" s="121">
        <v>54.9</v>
      </c>
      <c r="J190" s="129">
        <v>55.4</v>
      </c>
      <c r="K190" s="116">
        <v>7.88</v>
      </c>
      <c r="L190" s="119">
        <v>8.1999999999999993</v>
      </c>
      <c r="M190" s="119">
        <v>7.77</v>
      </c>
      <c r="N190" s="124">
        <v>7.8</v>
      </c>
    </row>
    <row r="191" spans="2:14" x14ac:dyDescent="0.3">
      <c r="B191" s="4">
        <v>201</v>
      </c>
      <c r="C191" s="119">
        <v>1.3701099999999999</v>
      </c>
      <c r="D191" s="119">
        <v>1.22298</v>
      </c>
      <c r="E191" s="119">
        <v>0.78556999999999999</v>
      </c>
      <c r="F191" s="124">
        <v>0.64136000000000004</v>
      </c>
      <c r="G191" s="126">
        <v>74.7</v>
      </c>
      <c r="H191" s="121">
        <v>81.8</v>
      </c>
      <c r="I191" s="121">
        <v>55.4</v>
      </c>
      <c r="J191" s="129">
        <v>55.1</v>
      </c>
      <c r="K191" s="116">
        <v>8.01</v>
      </c>
      <c r="L191" s="119">
        <v>8.17</v>
      </c>
      <c r="M191" s="119">
        <v>7.76</v>
      </c>
      <c r="N191" s="124">
        <v>7.78</v>
      </c>
    </row>
    <row r="192" spans="2:14" x14ac:dyDescent="0.3">
      <c r="B192" s="4">
        <v>202</v>
      </c>
      <c r="C192" s="119">
        <v>1.2261500000000001</v>
      </c>
      <c r="D192" s="119">
        <v>1.2175199999999999</v>
      </c>
      <c r="E192" s="119">
        <v>0.78083999999999998</v>
      </c>
      <c r="F192" s="124">
        <v>0.78605000000000003</v>
      </c>
      <c r="G192" s="126">
        <v>76.8</v>
      </c>
      <c r="H192" s="121">
        <v>82.3</v>
      </c>
      <c r="I192" s="121">
        <v>55.3</v>
      </c>
      <c r="J192" s="129">
        <v>55.2</v>
      </c>
      <c r="K192" s="116">
        <v>8.02</v>
      </c>
      <c r="L192" s="119">
        <v>8.2799999999999994</v>
      </c>
      <c r="M192" s="119">
        <v>7.78</v>
      </c>
      <c r="N192" s="124">
        <v>7.78</v>
      </c>
    </row>
    <row r="193" spans="2:14" x14ac:dyDescent="0.3">
      <c r="B193" s="4">
        <v>203</v>
      </c>
      <c r="C193" s="119">
        <v>1.21584</v>
      </c>
      <c r="D193" s="119">
        <v>1.2030700000000001</v>
      </c>
      <c r="E193" s="119">
        <v>0.78935999999999995</v>
      </c>
      <c r="F193" s="124">
        <v>0.78476999999999997</v>
      </c>
      <c r="G193" s="126">
        <v>77.900000000000006</v>
      </c>
      <c r="H193" s="121">
        <v>82.6</v>
      </c>
      <c r="I193" s="121">
        <v>55.2</v>
      </c>
      <c r="J193" s="129">
        <v>55.5</v>
      </c>
      <c r="K193" s="116">
        <v>8.19</v>
      </c>
      <c r="L193" s="119">
        <v>8.2100000000000009</v>
      </c>
      <c r="M193" s="119">
        <v>7.78</v>
      </c>
      <c r="N193" s="124">
        <v>7.76</v>
      </c>
    </row>
    <row r="194" spans="2:14" x14ac:dyDescent="0.3">
      <c r="B194" s="4">
        <v>204</v>
      </c>
      <c r="C194" s="119">
        <v>1.10653</v>
      </c>
      <c r="D194" s="119">
        <v>1.1394</v>
      </c>
      <c r="E194" s="119">
        <v>0.79508000000000001</v>
      </c>
      <c r="F194" s="124">
        <v>0.69867000000000001</v>
      </c>
      <c r="G194" s="126">
        <v>81.599999999999994</v>
      </c>
      <c r="H194" s="121">
        <v>83.2</v>
      </c>
      <c r="I194" s="121">
        <v>55.6</v>
      </c>
      <c r="J194" s="129">
        <v>55.1</v>
      </c>
      <c r="K194" s="116">
        <v>8.27</v>
      </c>
      <c r="L194" s="119">
        <v>8.2100000000000009</v>
      </c>
      <c r="M194" s="119">
        <v>7.77</v>
      </c>
      <c r="N194" s="124">
        <v>7.78</v>
      </c>
    </row>
    <row r="195" spans="2:14" x14ac:dyDescent="0.3">
      <c r="B195" s="4">
        <v>205</v>
      </c>
      <c r="C195" s="119">
        <v>1.0895600000000001</v>
      </c>
      <c r="D195" s="119">
        <v>1.1340699999999999</v>
      </c>
      <c r="E195" s="119">
        <v>0.76420999999999994</v>
      </c>
      <c r="F195" s="124">
        <v>0.75158000000000003</v>
      </c>
      <c r="G195" s="126">
        <v>82.7</v>
      </c>
      <c r="H195" s="121">
        <v>84.4</v>
      </c>
      <c r="I195" s="121">
        <v>54.9</v>
      </c>
      <c r="J195" s="129">
        <v>54.7</v>
      </c>
      <c r="K195" s="116">
        <v>8.2799999999999994</v>
      </c>
      <c r="L195" s="119">
        <v>8.24</v>
      </c>
      <c r="M195" s="119">
        <v>7.79</v>
      </c>
      <c r="N195" s="124">
        <v>7.76</v>
      </c>
    </row>
    <row r="196" spans="2:14" x14ac:dyDescent="0.3">
      <c r="B196" s="4">
        <v>206</v>
      </c>
      <c r="C196" s="119">
        <v>1.0180899999999999</v>
      </c>
      <c r="D196" s="119">
        <v>1.0851299999999999</v>
      </c>
      <c r="E196" s="119">
        <v>0.80218999999999996</v>
      </c>
      <c r="F196" s="124">
        <v>0.79762</v>
      </c>
      <c r="G196" s="126">
        <v>83.3</v>
      </c>
      <c r="H196" s="121">
        <v>82.9</v>
      </c>
      <c r="I196" s="121">
        <v>55.4</v>
      </c>
      <c r="J196" s="129">
        <v>55.7</v>
      </c>
      <c r="K196" s="116">
        <v>8.15</v>
      </c>
      <c r="L196" s="119">
        <v>8.1999999999999993</v>
      </c>
      <c r="M196" s="119">
        <v>7.79</v>
      </c>
      <c r="N196" s="124">
        <v>7.78</v>
      </c>
    </row>
    <row r="197" spans="2:14" x14ac:dyDescent="0.3">
      <c r="B197" s="4">
        <v>207</v>
      </c>
      <c r="C197" s="119">
        <v>0.98268</v>
      </c>
      <c r="D197" s="119">
        <v>1.0369999999999999</v>
      </c>
      <c r="E197" s="119">
        <v>0.77729000000000004</v>
      </c>
      <c r="F197" s="124">
        <v>0.63756999999999997</v>
      </c>
      <c r="G197" s="126">
        <v>84.7</v>
      </c>
      <c r="H197" s="121">
        <v>83.6</v>
      </c>
      <c r="I197" s="121">
        <v>55.6</v>
      </c>
      <c r="J197" s="129">
        <v>54.4</v>
      </c>
      <c r="K197" s="116">
        <v>8.17</v>
      </c>
      <c r="L197" s="119">
        <v>8.17</v>
      </c>
      <c r="M197" s="119">
        <v>7.77</v>
      </c>
      <c r="N197" s="124">
        <v>7.75</v>
      </c>
    </row>
    <row r="198" spans="2:14" x14ac:dyDescent="0.3">
      <c r="B198" s="4">
        <v>208</v>
      </c>
      <c r="C198" s="119">
        <v>0.91418999999999995</v>
      </c>
      <c r="D198" s="119">
        <v>1.0445800000000001</v>
      </c>
      <c r="E198" s="119">
        <v>0.74338000000000004</v>
      </c>
      <c r="F198" s="124">
        <v>0.77891999999999995</v>
      </c>
      <c r="G198" s="126">
        <v>86.2</v>
      </c>
      <c r="H198" s="121">
        <v>83.9</v>
      </c>
      <c r="I198" s="121">
        <v>54.5</v>
      </c>
      <c r="J198" s="129">
        <v>55.4</v>
      </c>
      <c r="K198" s="116">
        <v>8.31</v>
      </c>
      <c r="L198" s="119">
        <v>8.24</v>
      </c>
      <c r="M198" s="119">
        <v>7.79</v>
      </c>
      <c r="N198" s="124">
        <v>7.78</v>
      </c>
    </row>
    <row r="199" spans="2:14" x14ac:dyDescent="0.3">
      <c r="B199" s="4">
        <v>209</v>
      </c>
      <c r="C199" s="119">
        <v>1.0022500000000001</v>
      </c>
      <c r="D199" s="119">
        <v>0.94235000000000002</v>
      </c>
      <c r="E199" s="119">
        <v>0.78193999999999997</v>
      </c>
      <c r="F199" s="124">
        <v>0.80264000000000002</v>
      </c>
      <c r="G199" s="126">
        <v>86.9</v>
      </c>
      <c r="H199" s="121">
        <v>83.7</v>
      </c>
      <c r="I199" s="121">
        <v>55.3</v>
      </c>
      <c r="J199" s="129">
        <v>54.9</v>
      </c>
      <c r="K199" s="116">
        <v>8.2899999999999991</v>
      </c>
      <c r="L199" s="119">
        <v>8.2799999999999994</v>
      </c>
      <c r="M199" s="119">
        <v>7.79</v>
      </c>
      <c r="N199" s="124">
        <v>7.76</v>
      </c>
    </row>
    <row r="200" spans="2:14" x14ac:dyDescent="0.3">
      <c r="B200" s="4">
        <v>210</v>
      </c>
      <c r="C200" s="119">
        <v>0.91996</v>
      </c>
      <c r="D200" s="119">
        <v>0.94069000000000003</v>
      </c>
      <c r="E200" s="119">
        <v>0.79410999999999998</v>
      </c>
      <c r="F200" s="124">
        <v>0.80108000000000001</v>
      </c>
      <c r="G200" s="126">
        <v>86.7</v>
      </c>
      <c r="H200" s="121">
        <v>83.1</v>
      </c>
      <c r="I200" s="121">
        <v>55.3</v>
      </c>
      <c r="J200" s="129">
        <v>54.2</v>
      </c>
      <c r="K200" s="116">
        <v>8.42</v>
      </c>
      <c r="L200" s="119">
        <v>8.39</v>
      </c>
      <c r="M200" s="119">
        <v>7.81</v>
      </c>
      <c r="N200" s="124">
        <v>7.77</v>
      </c>
    </row>
    <row r="201" spans="2:14" x14ac:dyDescent="0.3">
      <c r="B201" s="4">
        <v>211</v>
      </c>
      <c r="C201" s="119">
        <v>0.94957000000000003</v>
      </c>
      <c r="D201" s="119">
        <v>0.92069999999999996</v>
      </c>
      <c r="E201" s="119">
        <v>0.74458000000000002</v>
      </c>
      <c r="F201" s="124">
        <v>0.65353000000000006</v>
      </c>
      <c r="G201" s="126">
        <v>85.3</v>
      </c>
      <c r="H201" s="121">
        <v>83.1</v>
      </c>
      <c r="I201" s="121">
        <v>55.4</v>
      </c>
      <c r="J201" s="129">
        <v>54.1</v>
      </c>
      <c r="K201" s="116">
        <v>8.2799999999999994</v>
      </c>
      <c r="L201" s="119">
        <v>8.26</v>
      </c>
      <c r="M201" s="119">
        <v>7.78</v>
      </c>
      <c r="N201" s="124">
        <v>7.75</v>
      </c>
    </row>
    <row r="202" spans="2:14" x14ac:dyDescent="0.3">
      <c r="B202" s="4">
        <v>212</v>
      </c>
      <c r="C202" s="119">
        <v>1.02277</v>
      </c>
      <c r="D202" s="119">
        <v>0.96794999999999998</v>
      </c>
      <c r="E202" s="119">
        <v>0.78747</v>
      </c>
      <c r="F202" s="124">
        <v>0.74114999999999998</v>
      </c>
      <c r="G202" s="126">
        <v>80.2</v>
      </c>
      <c r="H202" s="121">
        <v>82.5</v>
      </c>
      <c r="I202" s="121">
        <v>55.3</v>
      </c>
      <c r="J202" s="129">
        <v>54.9</v>
      </c>
      <c r="K202" s="116">
        <v>8.2100000000000009</v>
      </c>
      <c r="L202" s="119">
        <v>8.25</v>
      </c>
      <c r="M202" s="119">
        <v>7.78</v>
      </c>
      <c r="N202" s="124">
        <v>7.76</v>
      </c>
    </row>
    <row r="203" spans="2:14" x14ac:dyDescent="0.3">
      <c r="B203" s="4">
        <v>213</v>
      </c>
      <c r="C203" s="119">
        <v>0.98072999999999999</v>
      </c>
      <c r="D203" s="119">
        <v>0.96164000000000005</v>
      </c>
      <c r="E203" s="119">
        <v>0.77366999999999997</v>
      </c>
      <c r="F203" s="124">
        <v>0.78173999999999999</v>
      </c>
      <c r="G203" s="126">
        <v>77.599999999999994</v>
      </c>
      <c r="H203" s="121">
        <v>76.7</v>
      </c>
      <c r="I203" s="121">
        <v>55.5</v>
      </c>
      <c r="J203" s="129">
        <v>55.6</v>
      </c>
      <c r="K203" s="116">
        <v>8.09</v>
      </c>
      <c r="L203" s="119">
        <v>8.07</v>
      </c>
      <c r="M203" s="119">
        <v>7.79</v>
      </c>
      <c r="N203" s="124">
        <v>7.76</v>
      </c>
    </row>
    <row r="204" spans="2:14" x14ac:dyDescent="0.3">
      <c r="B204" s="4">
        <v>214</v>
      </c>
      <c r="C204" s="119">
        <v>0.94296000000000002</v>
      </c>
      <c r="D204" s="119">
        <v>1.0469900000000001</v>
      </c>
      <c r="E204" s="119">
        <v>0.75893999999999995</v>
      </c>
      <c r="F204" s="124">
        <v>0.75982000000000005</v>
      </c>
      <c r="G204" s="126">
        <v>76.5</v>
      </c>
      <c r="H204" s="121">
        <v>76.2</v>
      </c>
      <c r="I204" s="121">
        <v>54.6</v>
      </c>
      <c r="J204" s="129">
        <v>55.3</v>
      </c>
      <c r="K204" s="116">
        <v>8.2200000000000006</v>
      </c>
      <c r="L204" s="119">
        <v>8.16</v>
      </c>
      <c r="M204" s="119">
        <v>7.8</v>
      </c>
      <c r="N204" s="124">
        <v>7.76</v>
      </c>
    </row>
    <row r="205" spans="2:14" x14ac:dyDescent="0.3">
      <c r="B205" s="4">
        <v>215</v>
      </c>
      <c r="C205" s="119">
        <v>0.98555999999999999</v>
      </c>
      <c r="D205" s="119">
        <v>1.1855100000000001</v>
      </c>
      <c r="E205" s="119">
        <v>0.74690000000000001</v>
      </c>
      <c r="F205" s="124">
        <v>0.70609</v>
      </c>
      <c r="G205" s="126">
        <v>73.900000000000006</v>
      </c>
      <c r="H205" s="121">
        <v>76.2</v>
      </c>
      <c r="I205" s="121">
        <v>55</v>
      </c>
      <c r="J205" s="129">
        <v>53.9</v>
      </c>
      <c r="K205" s="116">
        <v>7.83</v>
      </c>
      <c r="L205" s="119">
        <v>7.86</v>
      </c>
      <c r="M205" s="119">
        <v>7.78</v>
      </c>
      <c r="N205" s="124">
        <v>7.75</v>
      </c>
    </row>
    <row r="206" spans="2:14" x14ac:dyDescent="0.3">
      <c r="B206" s="4">
        <v>216</v>
      </c>
      <c r="C206" s="119">
        <v>0.99192999999999998</v>
      </c>
      <c r="D206" s="119">
        <v>1.23685</v>
      </c>
      <c r="E206" s="119">
        <v>0.78802000000000005</v>
      </c>
      <c r="F206" s="124">
        <v>0.76497000000000004</v>
      </c>
      <c r="G206" s="126">
        <v>76.400000000000006</v>
      </c>
      <c r="H206" s="121">
        <v>75.8</v>
      </c>
      <c r="I206" s="121">
        <v>53.9</v>
      </c>
      <c r="J206" s="129">
        <v>54.1</v>
      </c>
      <c r="K206" s="116">
        <v>7.86</v>
      </c>
      <c r="L206" s="119">
        <v>7.9</v>
      </c>
      <c r="M206" s="119">
        <v>7.75</v>
      </c>
      <c r="N206" s="124">
        <v>7.74</v>
      </c>
    </row>
    <row r="207" spans="2:14" x14ac:dyDescent="0.3">
      <c r="B207" s="4">
        <v>217</v>
      </c>
      <c r="C207" s="119">
        <v>0.85262000000000004</v>
      </c>
      <c r="D207" s="119">
        <v>1.04555</v>
      </c>
      <c r="E207" s="119">
        <v>0.81423000000000001</v>
      </c>
      <c r="F207" s="124">
        <v>0.79495000000000005</v>
      </c>
      <c r="G207" s="126">
        <v>78.599999999999994</v>
      </c>
      <c r="H207" s="121">
        <v>77.400000000000006</v>
      </c>
      <c r="I207" s="121">
        <v>54.5</v>
      </c>
      <c r="J207" s="129">
        <v>54.9</v>
      </c>
      <c r="K207" s="116">
        <v>7.92</v>
      </c>
      <c r="L207" s="119">
        <v>7.89</v>
      </c>
      <c r="M207" s="119">
        <v>7.78</v>
      </c>
      <c r="N207" s="124">
        <v>7.75</v>
      </c>
    </row>
    <row r="208" spans="2:14" x14ac:dyDescent="0.3">
      <c r="B208" s="4">
        <v>218</v>
      </c>
      <c r="C208" s="119">
        <v>0.93032000000000004</v>
      </c>
      <c r="D208" s="119">
        <v>1.1771</v>
      </c>
      <c r="E208" s="119">
        <v>0.69688000000000005</v>
      </c>
      <c r="F208" s="124">
        <v>0.63780000000000003</v>
      </c>
      <c r="G208" s="126">
        <v>79.8</v>
      </c>
      <c r="H208" s="121">
        <v>80.8</v>
      </c>
      <c r="I208" s="121">
        <v>54.7</v>
      </c>
      <c r="J208" s="129">
        <v>54.7</v>
      </c>
      <c r="K208" s="116">
        <v>7.86</v>
      </c>
      <c r="L208" s="119">
        <v>7.85</v>
      </c>
      <c r="M208" s="119">
        <v>7.75</v>
      </c>
      <c r="N208" s="124">
        <v>7.75</v>
      </c>
    </row>
    <row r="209" spans="2:14" x14ac:dyDescent="0.3">
      <c r="B209" s="4">
        <v>219</v>
      </c>
      <c r="C209" s="119">
        <v>0.88292000000000004</v>
      </c>
      <c r="D209" s="119">
        <v>1.0809899999999999</v>
      </c>
      <c r="E209" s="119">
        <v>0.86001000000000005</v>
      </c>
      <c r="F209" s="124">
        <v>0.79364999999999997</v>
      </c>
      <c r="G209" s="126">
        <v>80.2</v>
      </c>
      <c r="H209" s="121">
        <v>82.2</v>
      </c>
      <c r="I209" s="121">
        <v>55.7</v>
      </c>
      <c r="J209" s="129">
        <v>55.5</v>
      </c>
      <c r="K209" s="116">
        <v>8.1300000000000008</v>
      </c>
      <c r="L209" s="119">
        <v>8.17</v>
      </c>
      <c r="M209" s="119">
        <v>7.72</v>
      </c>
      <c r="N209" s="124">
        <v>7.7</v>
      </c>
    </row>
    <row r="210" spans="2:14" x14ac:dyDescent="0.3">
      <c r="B210" s="4">
        <v>220</v>
      </c>
      <c r="C210" s="119">
        <v>0.84782999999999997</v>
      </c>
      <c r="D210" s="119">
        <v>1.04586</v>
      </c>
      <c r="E210" s="119">
        <v>0.79886999999999997</v>
      </c>
      <c r="F210" s="124">
        <v>0.68779000000000001</v>
      </c>
      <c r="G210" s="126">
        <v>82.3</v>
      </c>
      <c r="H210" s="121">
        <v>83.2</v>
      </c>
      <c r="I210" s="121">
        <v>55.4</v>
      </c>
      <c r="J210" s="129">
        <v>54.5</v>
      </c>
      <c r="K210" s="116">
        <v>8.26</v>
      </c>
      <c r="L210" s="119">
        <v>8.1</v>
      </c>
      <c r="M210" s="119">
        <v>7.72</v>
      </c>
      <c r="N210" s="124">
        <v>7.73</v>
      </c>
    </row>
    <row r="211" spans="2:14" x14ac:dyDescent="0.3">
      <c r="B211" s="4">
        <v>221</v>
      </c>
      <c r="C211" s="119">
        <v>0.90903</v>
      </c>
      <c r="D211" s="119">
        <v>1.1065</v>
      </c>
      <c r="E211" s="119">
        <v>0.79964000000000002</v>
      </c>
      <c r="F211" s="124">
        <v>0.70382</v>
      </c>
      <c r="G211" s="126">
        <v>82.9</v>
      </c>
      <c r="H211" s="121">
        <v>82.8</v>
      </c>
      <c r="I211" s="121">
        <v>55.3</v>
      </c>
      <c r="J211" s="129">
        <v>54.9</v>
      </c>
      <c r="K211" s="116">
        <v>8.32</v>
      </c>
      <c r="L211" s="119">
        <v>8.32</v>
      </c>
      <c r="M211" s="119">
        <v>7.76</v>
      </c>
      <c r="N211" s="124">
        <v>7.75</v>
      </c>
    </row>
    <row r="212" spans="2:14" x14ac:dyDescent="0.3">
      <c r="B212" s="4">
        <v>222</v>
      </c>
      <c r="C212" s="119">
        <v>0.88380000000000003</v>
      </c>
      <c r="D212" s="119">
        <v>1.1168100000000001</v>
      </c>
      <c r="E212" s="119">
        <v>0.82472999999999996</v>
      </c>
      <c r="F212" s="124">
        <v>0.59928999999999999</v>
      </c>
      <c r="G212" s="126">
        <v>83.2</v>
      </c>
      <c r="H212" s="121">
        <v>83.2</v>
      </c>
      <c r="I212" s="121">
        <v>55.5</v>
      </c>
      <c r="J212" s="129">
        <v>53.7</v>
      </c>
      <c r="K212" s="116">
        <v>8.3000000000000007</v>
      </c>
      <c r="L212" s="119">
        <v>8.33</v>
      </c>
      <c r="M212" s="119">
        <v>7.72</v>
      </c>
      <c r="N212" s="124">
        <v>7.7</v>
      </c>
    </row>
    <row r="213" spans="2:14" x14ac:dyDescent="0.3">
      <c r="B213" s="4">
        <v>223</v>
      </c>
      <c r="C213" s="119">
        <v>0.87609000000000004</v>
      </c>
      <c r="D213" s="119">
        <v>1.15954</v>
      </c>
      <c r="E213" s="119">
        <v>0.76534999999999997</v>
      </c>
      <c r="F213" s="124">
        <v>0.73055000000000003</v>
      </c>
      <c r="G213" s="126">
        <v>83.2</v>
      </c>
      <c r="H213" s="121">
        <v>83.9</v>
      </c>
      <c r="I213" s="121">
        <v>55.3</v>
      </c>
      <c r="J213" s="129">
        <v>54.6</v>
      </c>
      <c r="K213" s="116">
        <v>8.25</v>
      </c>
      <c r="L213" s="119">
        <v>8.3000000000000007</v>
      </c>
      <c r="M213" s="119">
        <v>7.71</v>
      </c>
      <c r="N213" s="124">
        <v>7.7</v>
      </c>
    </row>
    <row r="214" spans="2:14" x14ac:dyDescent="0.3">
      <c r="B214" s="4">
        <v>224</v>
      </c>
      <c r="C214" s="119">
        <v>0.97363</v>
      </c>
      <c r="D214" s="119">
        <v>1.17208</v>
      </c>
      <c r="E214" s="119">
        <v>0.78366000000000002</v>
      </c>
      <c r="F214" s="124">
        <v>0.70916000000000001</v>
      </c>
      <c r="G214" s="126">
        <v>82.8</v>
      </c>
      <c r="H214" s="121">
        <v>82.5</v>
      </c>
      <c r="I214" s="121">
        <v>55.5</v>
      </c>
      <c r="J214" s="129">
        <v>54.3</v>
      </c>
      <c r="K214" s="116">
        <v>8.26</v>
      </c>
      <c r="L214" s="119">
        <v>8.3000000000000007</v>
      </c>
      <c r="M214" s="119">
        <v>7.76</v>
      </c>
      <c r="N214" s="124">
        <v>7.7</v>
      </c>
    </row>
    <row r="215" spans="2:14" x14ac:dyDescent="0.3">
      <c r="B215" s="4">
        <v>225</v>
      </c>
      <c r="C215" s="119">
        <v>1.1010200000000001</v>
      </c>
      <c r="D215" s="119">
        <v>1.2090000000000001</v>
      </c>
      <c r="E215" s="119">
        <v>0.78668000000000005</v>
      </c>
      <c r="F215" s="124">
        <v>0.70274000000000003</v>
      </c>
      <c r="G215" s="126">
        <v>83.2</v>
      </c>
      <c r="H215" s="121">
        <v>82.7</v>
      </c>
      <c r="I215" s="121">
        <v>55.4</v>
      </c>
      <c r="J215" s="129">
        <v>52.6</v>
      </c>
      <c r="K215" s="116">
        <v>8.2799999999999994</v>
      </c>
      <c r="L215" s="119">
        <v>8.2799999999999994</v>
      </c>
      <c r="M215" s="119">
        <v>7.75</v>
      </c>
      <c r="N215" s="124">
        <v>7.72</v>
      </c>
    </row>
    <row r="216" spans="2:14" x14ac:dyDescent="0.3">
      <c r="B216" s="4">
        <v>226</v>
      </c>
      <c r="C216" s="119">
        <v>1.2518400000000001</v>
      </c>
      <c r="D216" s="119">
        <v>1.2617799999999999</v>
      </c>
      <c r="E216" s="119">
        <v>0.75432999999999995</v>
      </c>
      <c r="F216" s="124">
        <v>0.68616999999999995</v>
      </c>
      <c r="G216" s="126">
        <v>83.9</v>
      </c>
      <c r="H216" s="121">
        <v>82.7</v>
      </c>
      <c r="I216" s="121">
        <v>54.9</v>
      </c>
      <c r="J216" s="129">
        <v>54.2</v>
      </c>
      <c r="K216" s="116">
        <v>8.32</v>
      </c>
      <c r="L216" s="119">
        <v>8.3800000000000008</v>
      </c>
      <c r="M216" s="119">
        <v>7.73</v>
      </c>
      <c r="N216" s="124">
        <v>7.69</v>
      </c>
    </row>
    <row r="217" spans="2:14" x14ac:dyDescent="0.3">
      <c r="B217" s="4">
        <v>227</v>
      </c>
      <c r="C217" s="119">
        <v>1.36439</v>
      </c>
      <c r="D217" s="119">
        <v>1.25972</v>
      </c>
      <c r="E217" s="119">
        <v>0.75260000000000005</v>
      </c>
      <c r="F217" s="124">
        <v>0.72352000000000005</v>
      </c>
      <c r="G217" s="126">
        <v>82.5</v>
      </c>
      <c r="H217" s="121">
        <v>82.8</v>
      </c>
      <c r="I217" s="121">
        <v>54.3</v>
      </c>
      <c r="J217" s="129">
        <v>55.4</v>
      </c>
      <c r="K217" s="116">
        <v>8.26</v>
      </c>
      <c r="L217" s="119">
        <v>8.26</v>
      </c>
      <c r="M217" s="119">
        <v>7.75</v>
      </c>
      <c r="N217" s="124">
        <v>7.72</v>
      </c>
    </row>
    <row r="218" spans="2:14" x14ac:dyDescent="0.3">
      <c r="B218" s="4">
        <v>228</v>
      </c>
      <c r="C218" s="119">
        <v>1.4166799999999999</v>
      </c>
      <c r="D218" s="119">
        <v>1.2844899999999999</v>
      </c>
      <c r="E218" s="119">
        <v>0.74992000000000003</v>
      </c>
      <c r="F218" s="124">
        <v>0.67235999999999996</v>
      </c>
      <c r="G218" s="126">
        <v>82.7</v>
      </c>
      <c r="H218" s="121">
        <v>82.3</v>
      </c>
      <c r="I218" s="121">
        <v>54.5</v>
      </c>
      <c r="J218" s="129">
        <v>51.8</v>
      </c>
      <c r="K218" s="116">
        <v>8.2899999999999991</v>
      </c>
      <c r="L218" s="119">
        <v>8.2899999999999991</v>
      </c>
      <c r="M218" s="119">
        <v>7.73</v>
      </c>
      <c r="N218" s="124">
        <v>7.69</v>
      </c>
    </row>
    <row r="219" spans="2:14" x14ac:dyDescent="0.3">
      <c r="B219" s="4">
        <v>229</v>
      </c>
      <c r="C219" s="119">
        <v>1.4413199999999999</v>
      </c>
      <c r="D219" s="119">
        <v>1.25705</v>
      </c>
      <c r="E219" s="119">
        <v>0.74812999999999996</v>
      </c>
      <c r="F219" s="124">
        <v>0.68715000000000004</v>
      </c>
      <c r="G219" s="126">
        <v>82.7</v>
      </c>
      <c r="H219" s="121">
        <v>82.2</v>
      </c>
      <c r="I219" s="121">
        <v>53.9</v>
      </c>
      <c r="J219" s="129">
        <v>53.6</v>
      </c>
      <c r="K219" s="116">
        <v>8.31</v>
      </c>
      <c r="L219" s="119">
        <v>8.31</v>
      </c>
      <c r="M219" s="119">
        <v>7.75</v>
      </c>
      <c r="N219" s="124">
        <v>7.69</v>
      </c>
    </row>
    <row r="220" spans="2:14" x14ac:dyDescent="0.3">
      <c r="B220" s="4">
        <v>230</v>
      </c>
      <c r="C220" s="119">
        <v>1.4155599999999999</v>
      </c>
      <c r="D220" s="119">
        <v>1.2487699999999999</v>
      </c>
      <c r="E220" s="119">
        <v>0.70755999999999997</v>
      </c>
      <c r="F220" s="124">
        <v>0.58733000000000002</v>
      </c>
      <c r="G220" s="126">
        <v>82.8</v>
      </c>
      <c r="H220" s="121">
        <v>82.6</v>
      </c>
      <c r="I220" s="121">
        <v>53.2</v>
      </c>
      <c r="J220" s="129">
        <v>53.2</v>
      </c>
      <c r="K220" s="116">
        <v>8.2899999999999991</v>
      </c>
      <c r="L220" s="119">
        <v>8.2899999999999991</v>
      </c>
      <c r="M220" s="119">
        <v>7.72</v>
      </c>
      <c r="N220" s="124">
        <v>7.65</v>
      </c>
    </row>
    <row r="221" spans="2:14" x14ac:dyDescent="0.3">
      <c r="B221" s="4">
        <v>231</v>
      </c>
      <c r="C221" s="119">
        <v>1.3480799999999999</v>
      </c>
      <c r="D221" s="119">
        <v>1.2079800000000001</v>
      </c>
      <c r="E221" s="119">
        <v>0.69459000000000004</v>
      </c>
      <c r="F221" s="124">
        <v>0.69420000000000004</v>
      </c>
      <c r="G221" s="126">
        <v>82.3</v>
      </c>
      <c r="H221" s="121">
        <v>82.3</v>
      </c>
      <c r="I221" s="121">
        <v>52.7</v>
      </c>
      <c r="J221" s="129">
        <v>53.4</v>
      </c>
      <c r="K221" s="116">
        <v>8.31</v>
      </c>
      <c r="L221" s="119">
        <v>8.31</v>
      </c>
      <c r="M221" s="119">
        <v>7.73</v>
      </c>
      <c r="N221" s="124">
        <v>7.68</v>
      </c>
    </row>
    <row r="222" spans="2:14" x14ac:dyDescent="0.3">
      <c r="B222" s="4">
        <v>232</v>
      </c>
      <c r="C222" s="119">
        <v>1.3017799999999999</v>
      </c>
      <c r="D222" s="119">
        <v>1.17143</v>
      </c>
      <c r="E222" s="119">
        <v>0.68452999999999997</v>
      </c>
      <c r="F222" s="124">
        <v>0.61553000000000002</v>
      </c>
      <c r="G222" s="126">
        <v>82.2</v>
      </c>
      <c r="H222" s="121">
        <v>82.6</v>
      </c>
      <c r="I222" s="121">
        <v>52.9</v>
      </c>
      <c r="J222" s="129">
        <v>51.9</v>
      </c>
      <c r="K222" s="116">
        <v>8.31</v>
      </c>
      <c r="L222" s="119">
        <v>8.3000000000000007</v>
      </c>
      <c r="M222" s="119">
        <v>7.72</v>
      </c>
      <c r="N222" s="124">
        <v>7.7</v>
      </c>
    </row>
    <row r="223" spans="2:14" x14ac:dyDescent="0.3">
      <c r="B223" s="4">
        <v>233</v>
      </c>
      <c r="C223" s="119">
        <v>1.21475</v>
      </c>
      <c r="D223" s="119">
        <v>1.19007</v>
      </c>
      <c r="E223" s="119">
        <v>0.67129000000000005</v>
      </c>
      <c r="F223" s="124">
        <v>0.69442999999999999</v>
      </c>
      <c r="G223" s="126">
        <v>82.6</v>
      </c>
      <c r="H223" s="121">
        <v>82.4</v>
      </c>
      <c r="I223" s="121">
        <v>52.2</v>
      </c>
      <c r="J223" s="129">
        <v>53.5</v>
      </c>
      <c r="K223" s="116">
        <v>8.2799999999999994</v>
      </c>
      <c r="L223" s="119">
        <v>8.2799999999999994</v>
      </c>
      <c r="M223" s="119">
        <v>7.7</v>
      </c>
      <c r="N223" s="124">
        <v>7.68</v>
      </c>
    </row>
    <row r="224" spans="2:14" x14ac:dyDescent="0.3">
      <c r="B224" s="4">
        <v>234</v>
      </c>
      <c r="C224" s="119">
        <v>1.18448</v>
      </c>
      <c r="D224" s="119">
        <v>1.0945499999999999</v>
      </c>
      <c r="E224" s="119">
        <v>0.60941000000000001</v>
      </c>
      <c r="F224" s="124">
        <v>0.62951000000000001</v>
      </c>
      <c r="G224" s="126">
        <v>82.3</v>
      </c>
      <c r="H224" s="121">
        <v>82.6</v>
      </c>
      <c r="I224" s="121">
        <v>52.9</v>
      </c>
      <c r="J224" s="129">
        <v>52.9</v>
      </c>
      <c r="K224" s="116">
        <v>8.31</v>
      </c>
      <c r="L224" s="119">
        <v>8.31</v>
      </c>
      <c r="M224" s="119">
        <v>7.72</v>
      </c>
      <c r="N224" s="124">
        <v>7.68</v>
      </c>
    </row>
    <row r="225" spans="2:14" x14ac:dyDescent="0.3">
      <c r="B225" s="4">
        <v>235</v>
      </c>
      <c r="C225" s="119">
        <v>1.1915</v>
      </c>
      <c r="D225" s="119">
        <v>1.15283</v>
      </c>
      <c r="E225" s="119">
        <v>0.64398999999999995</v>
      </c>
      <c r="F225" s="124">
        <v>0.66003000000000001</v>
      </c>
      <c r="G225" s="126">
        <v>82.6</v>
      </c>
      <c r="H225" s="121">
        <v>83.2</v>
      </c>
      <c r="I225" s="121">
        <v>52.7</v>
      </c>
      <c r="J225" s="129">
        <v>52.3</v>
      </c>
      <c r="K225" s="116">
        <v>8.32</v>
      </c>
      <c r="L225" s="119">
        <v>8.31</v>
      </c>
      <c r="M225" s="119">
        <v>7.66</v>
      </c>
      <c r="N225" s="124">
        <v>7.64</v>
      </c>
    </row>
    <row r="226" spans="2:14" x14ac:dyDescent="0.3">
      <c r="B226" s="4">
        <v>236</v>
      </c>
      <c r="C226" s="119">
        <v>1.17031</v>
      </c>
      <c r="D226" s="119">
        <v>1.07484</v>
      </c>
      <c r="E226" s="119">
        <v>0.65061000000000002</v>
      </c>
      <c r="F226" s="124">
        <v>0.71064000000000005</v>
      </c>
      <c r="G226" s="126">
        <v>82.4</v>
      </c>
      <c r="H226" s="121">
        <v>82.9</v>
      </c>
      <c r="I226" s="121">
        <v>52.3</v>
      </c>
      <c r="J226" s="129">
        <v>54</v>
      </c>
      <c r="K226" s="116">
        <v>8.2899999999999991</v>
      </c>
      <c r="L226" s="119">
        <v>8.2899999999999991</v>
      </c>
      <c r="M226" s="119">
        <v>7.67</v>
      </c>
      <c r="N226" s="124">
        <v>7.65</v>
      </c>
    </row>
    <row r="227" spans="2:14" x14ac:dyDescent="0.3">
      <c r="B227" s="4">
        <v>237</v>
      </c>
      <c r="C227" s="119">
        <v>1.19689</v>
      </c>
      <c r="D227" s="119">
        <v>1.1050899999999999</v>
      </c>
      <c r="E227" s="119">
        <v>0.60902999999999996</v>
      </c>
      <c r="F227" s="124">
        <v>0.62383999999999995</v>
      </c>
      <c r="G227" s="126">
        <v>82.6</v>
      </c>
      <c r="H227" s="121">
        <v>82.6</v>
      </c>
      <c r="I227" s="121">
        <v>51.7</v>
      </c>
      <c r="J227" s="129">
        <v>52.6</v>
      </c>
      <c r="K227" s="116">
        <v>8.25</v>
      </c>
      <c r="L227" s="119">
        <v>8.26</v>
      </c>
      <c r="M227" s="119">
        <v>7.71</v>
      </c>
      <c r="N227" s="124">
        <v>7.7</v>
      </c>
    </row>
    <row r="228" spans="2:14" x14ac:dyDescent="0.3">
      <c r="B228" s="4">
        <v>238</v>
      </c>
      <c r="C228" s="119">
        <v>1.2118800000000001</v>
      </c>
      <c r="D228" s="119">
        <v>1.08483</v>
      </c>
      <c r="E228" s="119" t="s">
        <v>16</v>
      </c>
      <c r="F228" s="124" t="s">
        <v>16</v>
      </c>
      <c r="G228" s="126">
        <v>81.2</v>
      </c>
      <c r="H228" s="121">
        <v>81.900000000000006</v>
      </c>
      <c r="I228" s="121"/>
      <c r="J228" s="129"/>
      <c r="K228" s="116">
        <v>8.27</v>
      </c>
      <c r="L228" s="119">
        <v>8.24</v>
      </c>
      <c r="M228" s="119"/>
      <c r="N228" s="124"/>
    </row>
    <row r="229" spans="2:14" x14ac:dyDescent="0.3">
      <c r="B229" s="4">
        <v>239</v>
      </c>
      <c r="C229" s="119">
        <v>1.2338</v>
      </c>
      <c r="D229" s="119">
        <v>1.0687599999999999</v>
      </c>
      <c r="E229" s="119">
        <v>0.98421000000000003</v>
      </c>
      <c r="F229" s="124">
        <v>1.1518999999999999</v>
      </c>
      <c r="G229" s="126">
        <v>80.900000000000006</v>
      </c>
      <c r="H229" s="121">
        <v>81.2</v>
      </c>
      <c r="I229" s="121">
        <v>53.9</v>
      </c>
      <c r="J229" s="129">
        <v>56.8</v>
      </c>
      <c r="K229" s="116">
        <v>8.23</v>
      </c>
      <c r="L229" s="119">
        <v>8.25</v>
      </c>
      <c r="M229" s="119">
        <v>7.76</v>
      </c>
      <c r="N229" s="124">
        <v>7.77</v>
      </c>
    </row>
    <row r="230" spans="2:14" x14ac:dyDescent="0.3">
      <c r="B230" s="4">
        <v>240</v>
      </c>
      <c r="C230" s="119">
        <v>1.25135</v>
      </c>
      <c r="D230" s="119">
        <v>1.0714699999999999</v>
      </c>
      <c r="E230" s="119">
        <v>0.58945999999999998</v>
      </c>
      <c r="F230" s="124">
        <v>0.64964</v>
      </c>
      <c r="G230" s="126">
        <v>81.599999999999994</v>
      </c>
      <c r="H230" s="121">
        <v>81.599999999999994</v>
      </c>
      <c r="I230" s="121">
        <v>55.4</v>
      </c>
      <c r="J230" s="129">
        <v>54.5</v>
      </c>
      <c r="K230" s="116">
        <v>8.2200000000000006</v>
      </c>
      <c r="L230" s="119">
        <v>8.2100000000000009</v>
      </c>
      <c r="M230" s="119">
        <v>7.74</v>
      </c>
      <c r="N230" s="124">
        <v>7.76</v>
      </c>
    </row>
    <row r="231" spans="2:14" x14ac:dyDescent="0.3">
      <c r="B231" s="4">
        <v>241</v>
      </c>
      <c r="C231" s="119">
        <v>1.2449399999999999</v>
      </c>
      <c r="D231" s="119">
        <v>1.0243199999999999</v>
      </c>
      <c r="E231" s="119">
        <v>0.70406000000000002</v>
      </c>
      <c r="F231" s="124">
        <v>0.73077000000000003</v>
      </c>
      <c r="G231" s="126">
        <v>80.2</v>
      </c>
      <c r="H231" s="121">
        <v>80.2</v>
      </c>
      <c r="I231" s="121">
        <v>53.5</v>
      </c>
      <c r="J231" s="129">
        <v>56.3</v>
      </c>
      <c r="K231" s="116">
        <v>8.2100000000000009</v>
      </c>
      <c r="L231" s="119">
        <v>8.2100000000000009</v>
      </c>
      <c r="M231" s="119">
        <v>7.72</v>
      </c>
      <c r="N231" s="124">
        <v>7.74</v>
      </c>
    </row>
    <row r="232" spans="2:14" x14ac:dyDescent="0.3">
      <c r="B232" s="4">
        <v>242</v>
      </c>
      <c r="C232" s="119">
        <v>1.1872</v>
      </c>
      <c r="D232" s="119">
        <v>1.05383</v>
      </c>
      <c r="E232" s="119">
        <v>0.75319000000000003</v>
      </c>
      <c r="F232" s="124">
        <v>0.70025000000000004</v>
      </c>
      <c r="G232" s="126">
        <v>79.599999999999994</v>
      </c>
      <c r="H232" s="121">
        <v>79.900000000000006</v>
      </c>
      <c r="I232" s="121">
        <v>54.5</v>
      </c>
      <c r="J232" s="129">
        <v>53.7</v>
      </c>
      <c r="K232" s="116">
        <v>8.19</v>
      </c>
      <c r="L232" s="119">
        <v>8.19</v>
      </c>
      <c r="M232" s="119">
        <v>7.72</v>
      </c>
      <c r="N232" s="124">
        <v>7.73</v>
      </c>
    </row>
    <row r="233" spans="2:14" x14ac:dyDescent="0.3">
      <c r="B233" s="4">
        <v>243</v>
      </c>
      <c r="C233" s="119">
        <v>1.1501999999999999</v>
      </c>
      <c r="D233" s="119">
        <v>1.0265599999999999</v>
      </c>
      <c r="E233" s="119">
        <v>0.77597000000000005</v>
      </c>
      <c r="F233" s="124">
        <v>0.71850000000000003</v>
      </c>
      <c r="G233" s="126">
        <v>80</v>
      </c>
      <c r="H233" s="121">
        <v>80.2</v>
      </c>
      <c r="I233" s="121">
        <v>54.8</v>
      </c>
      <c r="J233" s="129">
        <v>55.1</v>
      </c>
      <c r="K233" s="116">
        <v>8.2200000000000006</v>
      </c>
      <c r="L233" s="119">
        <v>8.17</v>
      </c>
      <c r="M233" s="119">
        <v>7.75</v>
      </c>
      <c r="N233" s="124">
        <v>7.74</v>
      </c>
    </row>
    <row r="234" spans="2:14" x14ac:dyDescent="0.3">
      <c r="B234" s="4">
        <v>244</v>
      </c>
      <c r="C234" s="119">
        <v>1.11205</v>
      </c>
      <c r="D234" s="119">
        <v>1.04562</v>
      </c>
      <c r="E234" s="119">
        <v>0.83733999999999997</v>
      </c>
      <c r="F234" s="124">
        <v>0.67164999999999997</v>
      </c>
      <c r="G234" s="126">
        <v>81</v>
      </c>
      <c r="H234" s="121">
        <v>80.2</v>
      </c>
      <c r="I234" s="121">
        <v>55.6</v>
      </c>
      <c r="J234" s="129">
        <v>55.6</v>
      </c>
      <c r="K234" s="116">
        <v>8.24</v>
      </c>
      <c r="L234" s="119">
        <v>8.25</v>
      </c>
      <c r="M234" s="119">
        <v>7.75</v>
      </c>
      <c r="N234" s="124">
        <v>7.76</v>
      </c>
    </row>
    <row r="235" spans="2:14" x14ac:dyDescent="0.3">
      <c r="B235" s="4">
        <v>245</v>
      </c>
      <c r="C235" s="119">
        <v>1.1110199999999999</v>
      </c>
      <c r="D235" s="119">
        <v>1.08958</v>
      </c>
      <c r="E235" s="119">
        <v>0.73004999999999998</v>
      </c>
      <c r="F235" s="124">
        <v>0.71299000000000001</v>
      </c>
      <c r="G235" s="126">
        <v>80.7</v>
      </c>
      <c r="H235" s="121">
        <v>78.5</v>
      </c>
      <c r="I235" s="121">
        <v>54.4</v>
      </c>
      <c r="J235" s="129">
        <v>55.1</v>
      </c>
      <c r="K235" s="116">
        <v>8.25</v>
      </c>
      <c r="L235" s="119">
        <v>8.23</v>
      </c>
      <c r="M235" s="119">
        <v>7.76</v>
      </c>
      <c r="N235" s="124">
        <v>7.77</v>
      </c>
    </row>
    <row r="236" spans="2:14" x14ac:dyDescent="0.3">
      <c r="B236" s="4">
        <v>246</v>
      </c>
      <c r="C236" s="119">
        <v>1.0778700000000001</v>
      </c>
      <c r="D236" s="119">
        <v>1.1088199999999999</v>
      </c>
      <c r="E236" s="119">
        <v>0.71287999999999996</v>
      </c>
      <c r="F236" s="124">
        <v>0.71958</v>
      </c>
      <c r="G236" s="126">
        <v>79.7</v>
      </c>
      <c r="H236" s="121">
        <v>79.3</v>
      </c>
      <c r="I236" s="121">
        <v>53.6</v>
      </c>
      <c r="J236" s="129">
        <v>53.7</v>
      </c>
      <c r="K236" s="116">
        <v>8.2100000000000009</v>
      </c>
      <c r="L236" s="119">
        <v>8.23</v>
      </c>
      <c r="M236" s="119">
        <v>7.74</v>
      </c>
      <c r="N236" s="124">
        <v>7.75</v>
      </c>
    </row>
    <row r="237" spans="2:14" x14ac:dyDescent="0.3">
      <c r="B237" s="4">
        <v>247</v>
      </c>
      <c r="C237" s="119">
        <v>1.0787</v>
      </c>
      <c r="D237" s="119">
        <v>1.11599</v>
      </c>
      <c r="E237" s="119">
        <v>0.65907000000000004</v>
      </c>
      <c r="F237" s="124">
        <v>0.66515000000000002</v>
      </c>
      <c r="G237" s="126">
        <v>80.8</v>
      </c>
      <c r="H237" s="121">
        <v>80.7</v>
      </c>
      <c r="I237" s="121">
        <v>54.2</v>
      </c>
      <c r="J237" s="129">
        <v>54.7</v>
      </c>
      <c r="K237" s="116">
        <v>8.25</v>
      </c>
      <c r="L237" s="119">
        <v>8.2200000000000006</v>
      </c>
      <c r="M237" s="119">
        <v>7.76</v>
      </c>
      <c r="N237" s="124">
        <v>7.77</v>
      </c>
    </row>
    <row r="238" spans="2:14" x14ac:dyDescent="0.3">
      <c r="B238" s="4">
        <v>248</v>
      </c>
      <c r="C238" s="119">
        <v>1.09826</v>
      </c>
      <c r="D238" s="119">
        <v>1.0908</v>
      </c>
      <c r="E238" s="119">
        <v>0.75331000000000004</v>
      </c>
      <c r="F238" s="124">
        <v>0.72628000000000004</v>
      </c>
      <c r="G238" s="126">
        <v>79.2</v>
      </c>
      <c r="H238" s="121">
        <v>79.599999999999994</v>
      </c>
      <c r="I238" s="121">
        <v>53.2</v>
      </c>
      <c r="J238" s="129">
        <v>54.2</v>
      </c>
      <c r="K238" s="116">
        <v>8.24</v>
      </c>
      <c r="L238" s="119">
        <v>8.23</v>
      </c>
      <c r="M238" s="119">
        <v>7.76</v>
      </c>
      <c r="N238" s="124">
        <v>7.74</v>
      </c>
    </row>
    <row r="239" spans="2:14" x14ac:dyDescent="0.3">
      <c r="B239" s="4">
        <v>249</v>
      </c>
      <c r="C239" s="119">
        <v>1.0809</v>
      </c>
      <c r="D239" s="119">
        <v>1.17543</v>
      </c>
      <c r="E239" s="119">
        <v>0.78590000000000004</v>
      </c>
      <c r="F239" s="124">
        <v>0.71904000000000001</v>
      </c>
      <c r="G239" s="126">
        <v>80.400000000000006</v>
      </c>
      <c r="H239" s="121">
        <v>80.8</v>
      </c>
      <c r="I239" s="121">
        <v>54.2</v>
      </c>
      <c r="J239" s="129">
        <v>53.5</v>
      </c>
      <c r="K239" s="116">
        <v>8.25</v>
      </c>
      <c r="L239" s="119">
        <v>8.23</v>
      </c>
      <c r="M239" s="119">
        <v>7.76</v>
      </c>
      <c r="N239" s="124">
        <v>7.73</v>
      </c>
    </row>
    <row r="240" spans="2:14" x14ac:dyDescent="0.3">
      <c r="B240" s="4">
        <v>251</v>
      </c>
      <c r="C240" s="119">
        <v>1.4786999999999999</v>
      </c>
      <c r="D240" s="119">
        <v>1.7355799999999999</v>
      </c>
      <c r="E240" s="119">
        <v>0.77400000000000002</v>
      </c>
      <c r="F240" s="124">
        <v>0.77315999999999996</v>
      </c>
      <c r="G240" s="126">
        <v>78.099999999999994</v>
      </c>
      <c r="H240" s="121">
        <v>79.099999999999994</v>
      </c>
      <c r="I240" s="121">
        <v>51.6</v>
      </c>
      <c r="J240" s="129">
        <v>52.1</v>
      </c>
      <c r="K240" s="116">
        <v>8.2200000000000006</v>
      </c>
      <c r="L240" s="119">
        <v>8.2200000000000006</v>
      </c>
      <c r="M240" s="119">
        <v>7.72</v>
      </c>
      <c r="N240" s="124">
        <v>7.69</v>
      </c>
    </row>
    <row r="241" spans="2:14" x14ac:dyDescent="0.3">
      <c r="B241" s="4">
        <v>252</v>
      </c>
      <c r="C241" s="119">
        <v>0.98697999999999997</v>
      </c>
      <c r="D241" s="119">
        <v>1.0699099999999999</v>
      </c>
      <c r="E241" s="119">
        <v>1.31094</v>
      </c>
      <c r="F241" s="124">
        <v>1.18428</v>
      </c>
      <c r="G241" s="126">
        <v>79.5</v>
      </c>
      <c r="H241" s="121">
        <v>80.5</v>
      </c>
      <c r="I241" s="121">
        <v>56.8</v>
      </c>
      <c r="J241" s="129">
        <v>55.6</v>
      </c>
      <c r="K241" s="116">
        <v>8.2100000000000009</v>
      </c>
      <c r="L241" s="119">
        <v>8.2200000000000006</v>
      </c>
      <c r="M241" s="119">
        <v>7.8</v>
      </c>
      <c r="N241" s="124">
        <v>7.81</v>
      </c>
    </row>
    <row r="242" spans="2:14" x14ac:dyDescent="0.3">
      <c r="B242" s="4">
        <v>253</v>
      </c>
      <c r="C242" s="119">
        <v>1.0777399999999999</v>
      </c>
      <c r="D242" s="119">
        <v>1.1289100000000001</v>
      </c>
      <c r="E242" s="119">
        <v>0.64397000000000004</v>
      </c>
      <c r="F242" s="124">
        <v>0.65532999999999997</v>
      </c>
      <c r="G242" s="126">
        <v>81.3</v>
      </c>
      <c r="H242" s="121">
        <v>81.3</v>
      </c>
      <c r="I242" s="121">
        <v>57.6</v>
      </c>
      <c r="J242" s="129">
        <v>58.2</v>
      </c>
      <c r="K242" s="116">
        <v>8.24</v>
      </c>
      <c r="L242" s="119">
        <v>8.19</v>
      </c>
      <c r="M242" s="119">
        <v>7.75</v>
      </c>
      <c r="N242" s="124">
        <v>7.73</v>
      </c>
    </row>
    <row r="243" spans="2:14" x14ac:dyDescent="0.3">
      <c r="B243" s="4">
        <v>254</v>
      </c>
      <c r="C243" s="119">
        <v>1.0718399999999999</v>
      </c>
      <c r="D243" s="119">
        <v>1.12706</v>
      </c>
      <c r="E243" s="119">
        <v>0.70196000000000003</v>
      </c>
      <c r="F243" s="124">
        <v>0.73704000000000003</v>
      </c>
      <c r="G243" s="126">
        <v>81.400000000000006</v>
      </c>
      <c r="H243" s="121">
        <v>81.099999999999994</v>
      </c>
      <c r="I243" s="121">
        <v>54.5</v>
      </c>
      <c r="J243" s="129">
        <v>55.5</v>
      </c>
      <c r="K243" s="116">
        <v>8.2100000000000009</v>
      </c>
      <c r="L243" s="119">
        <v>8.16</v>
      </c>
      <c r="M243" s="119">
        <v>7.72</v>
      </c>
      <c r="N243" s="124">
        <v>7.71</v>
      </c>
    </row>
    <row r="244" spans="2:14" x14ac:dyDescent="0.3">
      <c r="B244" s="4">
        <v>255</v>
      </c>
      <c r="C244" s="119">
        <v>1.0623100000000001</v>
      </c>
      <c r="D244" s="119">
        <v>1.11873</v>
      </c>
      <c r="E244" s="119">
        <v>0.69315000000000004</v>
      </c>
      <c r="F244" s="124">
        <v>0.66603999999999997</v>
      </c>
      <c r="G244" s="126">
        <v>81.2</v>
      </c>
      <c r="H244" s="121">
        <v>81.2</v>
      </c>
      <c r="I244" s="121">
        <v>53.9</v>
      </c>
      <c r="J244" s="129">
        <v>53.8</v>
      </c>
      <c r="K244" s="116">
        <v>8.2200000000000006</v>
      </c>
      <c r="L244" s="119">
        <v>8.14</v>
      </c>
      <c r="M244" s="119">
        <v>7.78</v>
      </c>
      <c r="N244" s="124">
        <v>7.8</v>
      </c>
    </row>
    <row r="245" spans="2:14" x14ac:dyDescent="0.3">
      <c r="B245" s="4">
        <v>256</v>
      </c>
      <c r="C245" s="119">
        <v>1.0719799999999999</v>
      </c>
      <c r="D245" s="119">
        <v>1.13422</v>
      </c>
      <c r="E245" s="119">
        <v>0.68437000000000003</v>
      </c>
      <c r="F245" s="124">
        <v>0.74765999999999999</v>
      </c>
      <c r="G245" s="126">
        <v>80.599999999999994</v>
      </c>
      <c r="H245" s="121">
        <v>80.599999999999994</v>
      </c>
      <c r="I245" s="121">
        <v>53.3</v>
      </c>
      <c r="J245" s="129">
        <v>54.1</v>
      </c>
      <c r="K245" s="116">
        <v>8.1999999999999993</v>
      </c>
      <c r="L245" s="119">
        <v>8.1</v>
      </c>
      <c r="M245" s="119">
        <v>7.71</v>
      </c>
      <c r="N245" s="124">
        <v>7.72</v>
      </c>
    </row>
    <row r="246" spans="2:14" x14ac:dyDescent="0.3">
      <c r="B246" s="4">
        <v>257</v>
      </c>
      <c r="C246" s="119">
        <v>1.1651400000000001</v>
      </c>
      <c r="D246" s="119">
        <v>1.1973199999999999</v>
      </c>
      <c r="E246" s="119">
        <v>0.69977999999999996</v>
      </c>
      <c r="F246" s="124">
        <v>0.77183999999999997</v>
      </c>
      <c r="G246" s="126">
        <v>80.599999999999994</v>
      </c>
      <c r="H246" s="121">
        <v>80.099999999999994</v>
      </c>
      <c r="I246" s="121">
        <v>53.5</v>
      </c>
      <c r="J246" s="129">
        <v>53.6</v>
      </c>
      <c r="K246" s="116">
        <v>8.19</v>
      </c>
      <c r="L246" s="119">
        <v>8.11</v>
      </c>
      <c r="M246" s="119">
        <v>7.71</v>
      </c>
      <c r="N246" s="124">
        <v>7.71</v>
      </c>
    </row>
    <row r="247" spans="2:14" x14ac:dyDescent="0.3">
      <c r="B247" s="4">
        <v>258</v>
      </c>
      <c r="C247" s="119">
        <v>1.08884</v>
      </c>
      <c r="D247" s="119">
        <v>1.1532800000000001</v>
      </c>
      <c r="E247" s="119">
        <v>0.68923000000000001</v>
      </c>
      <c r="F247" s="124">
        <v>0.75244</v>
      </c>
      <c r="G247" s="126">
        <v>80.8</v>
      </c>
      <c r="H247" s="121">
        <v>80.900000000000006</v>
      </c>
      <c r="I247" s="121">
        <v>54.1</v>
      </c>
      <c r="J247" s="129">
        <v>53.9</v>
      </c>
      <c r="K247" s="116">
        <v>8.1199999999999992</v>
      </c>
      <c r="L247" s="119">
        <v>8.09</v>
      </c>
      <c r="M247" s="119">
        <v>7.74</v>
      </c>
      <c r="N247" s="124">
        <v>7.72</v>
      </c>
    </row>
    <row r="248" spans="2:14" x14ac:dyDescent="0.3">
      <c r="B248" s="4">
        <v>259</v>
      </c>
      <c r="C248" s="119">
        <v>1.13364</v>
      </c>
      <c r="D248" s="119">
        <v>1.15448</v>
      </c>
      <c r="E248" s="119">
        <v>0.70894000000000001</v>
      </c>
      <c r="F248" s="124">
        <v>0.74009000000000003</v>
      </c>
      <c r="G248" s="126">
        <v>81.5</v>
      </c>
      <c r="H248" s="121">
        <v>80.2</v>
      </c>
      <c r="I248" s="121">
        <v>54.2</v>
      </c>
      <c r="J248" s="129">
        <v>54.1</v>
      </c>
      <c r="K248" s="116">
        <v>8.11</v>
      </c>
      <c r="L248" s="119">
        <v>8.1199999999999992</v>
      </c>
      <c r="M248" s="119">
        <v>7.81</v>
      </c>
      <c r="N248" s="124">
        <v>7.78</v>
      </c>
    </row>
    <row r="249" spans="2:14" x14ac:dyDescent="0.3">
      <c r="B249" s="4">
        <v>260</v>
      </c>
      <c r="C249" s="119">
        <v>1.1955</v>
      </c>
      <c r="D249" s="119">
        <v>1.16029</v>
      </c>
      <c r="E249" s="119">
        <v>0.71592</v>
      </c>
      <c r="F249" s="124">
        <v>0.73416999999999999</v>
      </c>
      <c r="G249" s="126">
        <v>80.400000000000006</v>
      </c>
      <c r="H249" s="121">
        <v>79.400000000000006</v>
      </c>
      <c r="I249" s="121">
        <v>58.3</v>
      </c>
      <c r="J249" s="129">
        <v>57.9</v>
      </c>
      <c r="K249" s="116">
        <v>8.08</v>
      </c>
      <c r="L249" s="119">
        <v>8.1199999999999992</v>
      </c>
      <c r="M249" s="119">
        <v>7.78</v>
      </c>
      <c r="N249" s="124">
        <v>7.8</v>
      </c>
    </row>
    <row r="250" spans="2:14" x14ac:dyDescent="0.3">
      <c r="B250" s="4">
        <v>261</v>
      </c>
      <c r="C250" s="119">
        <v>1.2088699999999999</v>
      </c>
      <c r="D250" s="119">
        <v>1.1225499999999999</v>
      </c>
      <c r="E250" s="119">
        <v>0.78132999999999997</v>
      </c>
      <c r="F250" s="124">
        <v>0.78335999999999995</v>
      </c>
      <c r="G250" s="126">
        <v>79.7</v>
      </c>
      <c r="H250" s="121">
        <v>79.8</v>
      </c>
      <c r="I250" s="121">
        <v>56.7</v>
      </c>
      <c r="J250" s="129">
        <v>57.6</v>
      </c>
      <c r="K250" s="116">
        <v>8.09</v>
      </c>
      <c r="L250" s="119">
        <v>8.08</v>
      </c>
      <c r="M250" s="119">
        <v>7.76</v>
      </c>
      <c r="N250" s="124">
        <v>7.76</v>
      </c>
    </row>
    <row r="251" spans="2:14" x14ac:dyDescent="0.3">
      <c r="B251" s="4">
        <v>262</v>
      </c>
      <c r="C251" s="119">
        <v>1.19337</v>
      </c>
      <c r="D251" s="119">
        <v>1.0855900000000001</v>
      </c>
      <c r="E251" s="119">
        <v>0.80201999999999996</v>
      </c>
      <c r="F251" s="124">
        <v>0.74439999999999995</v>
      </c>
      <c r="G251" s="126">
        <v>78.599999999999994</v>
      </c>
      <c r="H251" s="121">
        <v>78.5</v>
      </c>
      <c r="I251" s="121">
        <v>56.8</v>
      </c>
      <c r="J251" s="129">
        <v>53.4</v>
      </c>
      <c r="K251" s="116">
        <v>8.0399999999999991</v>
      </c>
      <c r="L251" s="119">
        <v>8.01</v>
      </c>
      <c r="M251" s="119">
        <v>7.72</v>
      </c>
      <c r="N251" s="124">
        <v>7.72</v>
      </c>
    </row>
    <row r="252" spans="2:14" x14ac:dyDescent="0.3">
      <c r="B252" s="4">
        <v>263</v>
      </c>
      <c r="C252" s="119">
        <v>1.2043200000000001</v>
      </c>
      <c r="D252" s="119">
        <v>1.06657</v>
      </c>
      <c r="E252" s="119">
        <v>0.78680000000000005</v>
      </c>
      <c r="F252" s="124">
        <v>0.72658999999999996</v>
      </c>
      <c r="G252" s="126">
        <v>78.099999999999994</v>
      </c>
      <c r="H252" s="121">
        <v>78.099999999999994</v>
      </c>
      <c r="I252" s="121">
        <v>56.2</v>
      </c>
      <c r="J252" s="129">
        <v>56.5</v>
      </c>
      <c r="K252" s="116">
        <v>8.06</v>
      </c>
      <c r="L252" s="119">
        <v>8.0500000000000007</v>
      </c>
      <c r="M252" s="119">
        <v>7.71</v>
      </c>
      <c r="N252" s="124">
        <v>7.69</v>
      </c>
    </row>
    <row r="253" spans="2:14" x14ac:dyDescent="0.3">
      <c r="B253" s="4">
        <v>264</v>
      </c>
      <c r="C253" s="119">
        <v>1.0724</v>
      </c>
      <c r="D253" s="119">
        <v>1.0705899999999999</v>
      </c>
      <c r="E253" s="119">
        <v>0.85087000000000002</v>
      </c>
      <c r="F253" s="124">
        <v>0.77517999999999998</v>
      </c>
      <c r="G253" s="126">
        <v>77.2</v>
      </c>
      <c r="H253" s="121">
        <v>77.400000000000006</v>
      </c>
      <c r="I253" s="121">
        <v>56.2</v>
      </c>
      <c r="J253" s="129">
        <v>56.5</v>
      </c>
      <c r="K253" s="116">
        <v>8.0299999999999994</v>
      </c>
      <c r="L253" s="119">
        <v>8.0500000000000007</v>
      </c>
      <c r="M253" s="119">
        <v>7.76</v>
      </c>
      <c r="N253" s="124">
        <v>7.74</v>
      </c>
    </row>
    <row r="254" spans="2:14" x14ac:dyDescent="0.3">
      <c r="B254" s="4">
        <v>265</v>
      </c>
      <c r="C254" s="119">
        <v>1.03586</v>
      </c>
      <c r="D254" s="119">
        <v>0.97933999999999999</v>
      </c>
      <c r="E254" s="119">
        <v>0.85411000000000004</v>
      </c>
      <c r="F254" s="124">
        <v>0.69499999999999995</v>
      </c>
      <c r="G254" s="126">
        <v>76.599999999999994</v>
      </c>
      <c r="H254" s="121">
        <v>76.8</v>
      </c>
      <c r="I254" s="121">
        <v>57.4</v>
      </c>
      <c r="J254" s="129">
        <v>55.6</v>
      </c>
      <c r="K254" s="116">
        <v>8.0500000000000007</v>
      </c>
      <c r="L254" s="119">
        <v>8.0399999999999991</v>
      </c>
      <c r="M254" s="119">
        <v>7.76</v>
      </c>
      <c r="N254" s="124">
        <v>7.74</v>
      </c>
    </row>
    <row r="255" spans="2:14" x14ac:dyDescent="0.3">
      <c r="B255" s="4">
        <v>266</v>
      </c>
      <c r="C255" s="119">
        <v>1.0191600000000001</v>
      </c>
      <c r="D255" s="119">
        <v>0.98472000000000004</v>
      </c>
      <c r="E255" s="119">
        <v>0.82701000000000002</v>
      </c>
      <c r="F255" s="124">
        <v>0.81133999999999995</v>
      </c>
      <c r="G255" s="126">
        <v>75.5</v>
      </c>
      <c r="H255" s="121">
        <v>75.8</v>
      </c>
      <c r="I255" s="121">
        <v>56.8</v>
      </c>
      <c r="J255" s="129">
        <v>56.5</v>
      </c>
      <c r="K255" s="116">
        <v>8.0299999999999994</v>
      </c>
      <c r="L255" s="119">
        <v>8.02</v>
      </c>
      <c r="M255" s="119">
        <v>7.77</v>
      </c>
      <c r="N255" s="124">
        <v>7.75</v>
      </c>
    </row>
    <row r="256" spans="2:14" x14ac:dyDescent="0.3">
      <c r="B256" s="4">
        <v>267</v>
      </c>
      <c r="C256" s="119">
        <v>1.0020800000000001</v>
      </c>
      <c r="D256" s="119">
        <v>1.01355</v>
      </c>
      <c r="E256" s="119">
        <v>0.82182999999999995</v>
      </c>
      <c r="F256" s="124">
        <v>0.61546999999999996</v>
      </c>
      <c r="G256" s="126">
        <v>74.5</v>
      </c>
      <c r="H256" s="121">
        <v>74.599999999999994</v>
      </c>
      <c r="I256" s="121">
        <v>56.6</v>
      </c>
      <c r="J256" s="129">
        <v>43.1</v>
      </c>
      <c r="K256" s="116">
        <v>8.02</v>
      </c>
      <c r="L256" s="119">
        <v>8.01</v>
      </c>
      <c r="M256" s="119">
        <v>7.75</v>
      </c>
      <c r="N256" s="124">
        <v>7.73</v>
      </c>
    </row>
    <row r="257" spans="2:14" x14ac:dyDescent="0.3">
      <c r="B257" s="4">
        <v>268</v>
      </c>
      <c r="C257" s="119">
        <v>0.97287000000000001</v>
      </c>
      <c r="D257" s="119">
        <v>1.00529</v>
      </c>
      <c r="E257" s="119">
        <v>0.77729000000000004</v>
      </c>
      <c r="F257" s="124">
        <v>0.77268000000000003</v>
      </c>
      <c r="G257" s="126">
        <v>72.3</v>
      </c>
      <c r="H257" s="121">
        <v>72.5</v>
      </c>
      <c r="I257" s="121">
        <v>55.6</v>
      </c>
      <c r="J257" s="129">
        <v>54.8</v>
      </c>
      <c r="K257" s="116">
        <v>7.98</v>
      </c>
      <c r="L257" s="119">
        <v>7.98</v>
      </c>
      <c r="M257" s="119">
        <v>7.85</v>
      </c>
      <c r="N257" s="124">
        <v>7.75</v>
      </c>
    </row>
    <row r="258" spans="2:14" x14ac:dyDescent="0.3">
      <c r="B258" s="4">
        <v>269</v>
      </c>
      <c r="C258" s="119">
        <v>0.98419999999999996</v>
      </c>
      <c r="D258" s="119">
        <v>1.01075</v>
      </c>
      <c r="E258" s="119">
        <v>0.66330999999999996</v>
      </c>
      <c r="F258" s="124">
        <v>0.86170000000000002</v>
      </c>
      <c r="G258" s="126">
        <v>70.599999999999994</v>
      </c>
      <c r="H258" s="121">
        <v>70.3</v>
      </c>
      <c r="I258" s="121">
        <v>56.5</v>
      </c>
      <c r="J258" s="129">
        <v>56.1</v>
      </c>
      <c r="K258" s="116">
        <v>7.98</v>
      </c>
      <c r="L258" s="119">
        <v>7.97</v>
      </c>
      <c r="M258" s="119">
        <v>7.8</v>
      </c>
      <c r="N258" s="124">
        <v>7.8</v>
      </c>
    </row>
    <row r="259" spans="2:14" x14ac:dyDescent="0.3">
      <c r="B259" s="4">
        <v>270</v>
      </c>
      <c r="C259" s="119">
        <v>0.94084999999999996</v>
      </c>
      <c r="D259" s="119">
        <v>0.96187999999999996</v>
      </c>
      <c r="E259" s="119">
        <v>0.72594000000000003</v>
      </c>
      <c r="F259" s="124">
        <v>0.82008999999999999</v>
      </c>
      <c r="G259" s="126">
        <v>70.099999999999994</v>
      </c>
      <c r="H259" s="121">
        <v>69.900000000000006</v>
      </c>
      <c r="I259" s="121">
        <v>55.5</v>
      </c>
      <c r="J259" s="129">
        <v>54.6</v>
      </c>
      <c r="K259" s="116">
        <v>7.97</v>
      </c>
      <c r="L259" s="119">
        <v>7.98</v>
      </c>
      <c r="M259" s="119">
        <v>7.75</v>
      </c>
      <c r="N259" s="124">
        <v>7.79</v>
      </c>
    </row>
    <row r="260" spans="2:14" x14ac:dyDescent="0.3">
      <c r="B260" s="4">
        <v>271</v>
      </c>
      <c r="C260" s="119">
        <v>0.91522000000000003</v>
      </c>
      <c r="D260" s="119">
        <v>0.91259999999999997</v>
      </c>
      <c r="E260" s="119">
        <v>0.73294999999999999</v>
      </c>
      <c r="F260" s="124">
        <v>0.78930999999999996</v>
      </c>
      <c r="G260" s="126">
        <v>69.900000000000006</v>
      </c>
      <c r="H260" s="121">
        <v>69.3</v>
      </c>
      <c r="I260" s="121">
        <v>53.5</v>
      </c>
      <c r="J260" s="129">
        <v>55.9</v>
      </c>
      <c r="K260" s="116">
        <v>7.98</v>
      </c>
      <c r="L260" s="119">
        <v>7.98</v>
      </c>
      <c r="M260" s="119">
        <v>7.76</v>
      </c>
      <c r="N260" s="124">
        <v>7.82</v>
      </c>
    </row>
    <row r="261" spans="2:14" x14ac:dyDescent="0.3">
      <c r="B261" s="4">
        <v>272</v>
      </c>
      <c r="C261" s="119">
        <v>0.94245000000000001</v>
      </c>
      <c r="D261" s="119">
        <v>0.95238</v>
      </c>
      <c r="E261" s="119">
        <v>0.64375000000000004</v>
      </c>
      <c r="F261" s="124">
        <v>0.68515000000000004</v>
      </c>
      <c r="G261" s="126">
        <v>68.3</v>
      </c>
      <c r="H261" s="121">
        <v>67.5</v>
      </c>
      <c r="I261" s="121">
        <v>51.5</v>
      </c>
      <c r="J261" s="129">
        <v>54.9</v>
      </c>
      <c r="K261" s="116">
        <v>7.92</v>
      </c>
      <c r="L261" s="119">
        <v>7.93</v>
      </c>
      <c r="M261" s="119">
        <v>7.72</v>
      </c>
      <c r="N261" s="124">
        <v>7.76</v>
      </c>
    </row>
    <row r="262" spans="2:14" x14ac:dyDescent="0.3">
      <c r="B262" s="4">
        <v>273</v>
      </c>
      <c r="C262" s="119">
        <v>0.89093</v>
      </c>
      <c r="D262" s="119">
        <v>0.93945999999999996</v>
      </c>
      <c r="E262" s="119">
        <v>0.70757999999999999</v>
      </c>
      <c r="F262" s="124">
        <v>0.78203</v>
      </c>
      <c r="G262" s="126">
        <v>67.900000000000006</v>
      </c>
      <c r="H262" s="121">
        <v>66.599999999999994</v>
      </c>
      <c r="I262" s="121">
        <v>51.2</v>
      </c>
      <c r="J262" s="129">
        <v>56.1</v>
      </c>
      <c r="K262" s="116">
        <v>7.93</v>
      </c>
      <c r="L262" s="119">
        <v>7.93</v>
      </c>
      <c r="M262" s="119">
        <v>7.75</v>
      </c>
      <c r="N262" s="124">
        <v>7.78</v>
      </c>
    </row>
    <row r="263" spans="2:14" x14ac:dyDescent="0.3">
      <c r="B263" s="4">
        <v>274</v>
      </c>
      <c r="C263" s="119">
        <v>0.84109999999999996</v>
      </c>
      <c r="D263" s="119">
        <v>0.90181999999999995</v>
      </c>
      <c r="E263" s="119">
        <v>0.69696000000000002</v>
      </c>
      <c r="F263" s="124">
        <v>0.78647999999999996</v>
      </c>
      <c r="G263" s="126">
        <v>67.7</v>
      </c>
      <c r="H263" s="121">
        <v>67.2</v>
      </c>
      <c r="I263" s="121">
        <v>52.8</v>
      </c>
      <c r="J263" s="129">
        <v>56.5</v>
      </c>
      <c r="K263" s="116">
        <v>7.92</v>
      </c>
      <c r="L263" s="119">
        <v>7.93</v>
      </c>
      <c r="M263" s="119">
        <v>7.75</v>
      </c>
      <c r="N263" s="124">
        <v>7.78</v>
      </c>
    </row>
    <row r="264" spans="2:14" x14ac:dyDescent="0.3">
      <c r="B264" s="4">
        <v>275</v>
      </c>
      <c r="C264" s="119">
        <v>0.86429999999999996</v>
      </c>
      <c r="D264" s="119">
        <v>0.90637000000000001</v>
      </c>
      <c r="E264" s="119">
        <v>0.66461000000000003</v>
      </c>
      <c r="F264" s="124">
        <v>0.65490000000000004</v>
      </c>
      <c r="G264" s="126">
        <v>64.900000000000006</v>
      </c>
      <c r="H264" s="121">
        <v>64.599999999999994</v>
      </c>
      <c r="I264" s="121">
        <v>51.6</v>
      </c>
      <c r="J264" s="129">
        <v>52.9</v>
      </c>
      <c r="K264" s="116">
        <v>7.93</v>
      </c>
      <c r="L264" s="119">
        <v>7.95</v>
      </c>
      <c r="M264" s="119">
        <v>7.75</v>
      </c>
      <c r="N264" s="124">
        <v>7.81</v>
      </c>
    </row>
    <row r="265" spans="2:14" x14ac:dyDescent="0.3">
      <c r="B265" s="4">
        <v>276</v>
      </c>
      <c r="C265" s="119">
        <v>0.85007999999999995</v>
      </c>
      <c r="D265" s="119">
        <v>0.87577000000000005</v>
      </c>
      <c r="E265" s="119">
        <v>0.75600000000000001</v>
      </c>
      <c r="F265" s="124">
        <v>0.77615999999999996</v>
      </c>
      <c r="G265" s="126">
        <v>64.5</v>
      </c>
      <c r="H265" s="121">
        <v>64.099999999999994</v>
      </c>
      <c r="I265" s="121">
        <v>54</v>
      </c>
      <c r="J265" s="129">
        <v>56</v>
      </c>
      <c r="K265" s="116">
        <v>7.89</v>
      </c>
      <c r="L265" s="119">
        <v>7.92</v>
      </c>
      <c r="M265" s="119">
        <v>7.78</v>
      </c>
      <c r="N265" s="124">
        <v>7.81</v>
      </c>
    </row>
    <row r="266" spans="2:14" x14ac:dyDescent="0.3">
      <c r="B266" s="4">
        <v>277</v>
      </c>
      <c r="C266" s="119">
        <v>0.80606</v>
      </c>
      <c r="D266" s="119">
        <v>0.84406000000000003</v>
      </c>
      <c r="E266" s="119">
        <v>0.79410999999999998</v>
      </c>
      <c r="F266" s="124">
        <v>0.69272999999999996</v>
      </c>
      <c r="G266" s="126">
        <v>64.400000000000006</v>
      </c>
      <c r="H266" s="121">
        <v>64.3</v>
      </c>
      <c r="I266" s="121">
        <v>55.3</v>
      </c>
      <c r="J266" s="129">
        <v>53.7</v>
      </c>
      <c r="K266" s="116">
        <v>7.89</v>
      </c>
      <c r="L266" s="119">
        <v>7.9</v>
      </c>
      <c r="M266" s="119">
        <v>7.81</v>
      </c>
      <c r="N266" s="124">
        <v>7.81</v>
      </c>
    </row>
    <row r="267" spans="2:14" x14ac:dyDescent="0.3">
      <c r="B267" s="4">
        <v>278</v>
      </c>
      <c r="C267" s="119">
        <v>0.83765999999999996</v>
      </c>
      <c r="D267" s="119">
        <v>0.84494000000000002</v>
      </c>
      <c r="E267" s="119">
        <v>0.84150000000000003</v>
      </c>
      <c r="F267" s="124">
        <v>0.70589999999999997</v>
      </c>
      <c r="G267" s="126">
        <v>62.1</v>
      </c>
      <c r="H267" s="121">
        <v>61.7</v>
      </c>
      <c r="I267" s="121">
        <v>56.1</v>
      </c>
      <c r="J267" s="129">
        <v>54.3</v>
      </c>
      <c r="K267" s="116">
        <v>7.86</v>
      </c>
      <c r="L267" s="119">
        <v>7.86</v>
      </c>
      <c r="M267" s="119">
        <v>7.8</v>
      </c>
      <c r="N267" s="124">
        <v>7.81</v>
      </c>
    </row>
    <row r="268" spans="2:14" x14ac:dyDescent="0.3">
      <c r="B268" s="4">
        <v>279</v>
      </c>
      <c r="C268" s="119">
        <v>0.84299000000000002</v>
      </c>
      <c r="D268" s="119">
        <v>0.83611000000000002</v>
      </c>
      <c r="E268" s="119">
        <v>0.83177999999999996</v>
      </c>
      <c r="F268" s="124">
        <v>0.81437999999999999</v>
      </c>
      <c r="G268" s="126">
        <v>60.7</v>
      </c>
      <c r="H268" s="121">
        <v>60.7</v>
      </c>
      <c r="I268" s="121">
        <v>55.6</v>
      </c>
      <c r="J268" s="129">
        <v>55.1</v>
      </c>
      <c r="K268" s="116">
        <v>7.86</v>
      </c>
      <c r="L268" s="119">
        <v>7.89</v>
      </c>
      <c r="M268" s="119">
        <v>7.83</v>
      </c>
      <c r="N268" s="124">
        <v>7.84</v>
      </c>
    </row>
    <row r="269" spans="2:14" x14ac:dyDescent="0.3">
      <c r="B269" s="4">
        <v>280</v>
      </c>
      <c r="C269" s="119">
        <v>0.78396999999999994</v>
      </c>
      <c r="D269" s="119">
        <v>0.78408</v>
      </c>
      <c r="E269" s="119">
        <v>0.79174</v>
      </c>
      <c r="F269" s="124">
        <v>0.77891999999999995</v>
      </c>
      <c r="G269" s="126">
        <v>60.3</v>
      </c>
      <c r="H269" s="121">
        <v>60.5</v>
      </c>
      <c r="I269" s="121">
        <v>55.6</v>
      </c>
      <c r="J269" s="129">
        <v>55.4</v>
      </c>
      <c r="K269" s="116">
        <v>7.86</v>
      </c>
      <c r="L269" s="119">
        <v>7.89</v>
      </c>
      <c r="M269" s="119">
        <v>7.83</v>
      </c>
      <c r="N269" s="124">
        <v>7.82</v>
      </c>
    </row>
    <row r="270" spans="2:14" x14ac:dyDescent="0.3">
      <c r="B270" s="4">
        <v>281</v>
      </c>
      <c r="C270" s="119">
        <v>0.78566000000000003</v>
      </c>
      <c r="D270" s="119">
        <v>0.81406999999999996</v>
      </c>
      <c r="E270" s="119">
        <v>0.77017999999999998</v>
      </c>
      <c r="F270" s="124">
        <v>0.65069999999999995</v>
      </c>
      <c r="G270" s="126">
        <v>57.9</v>
      </c>
      <c r="H270" s="121">
        <v>57.4</v>
      </c>
      <c r="I270" s="121">
        <v>54.7</v>
      </c>
      <c r="J270" s="129">
        <v>53.6</v>
      </c>
      <c r="K270" s="116">
        <v>7.82</v>
      </c>
      <c r="L270" s="119">
        <v>7.83</v>
      </c>
      <c r="M270" s="119">
        <v>7.81</v>
      </c>
      <c r="N270" s="124">
        <v>7.8</v>
      </c>
    </row>
    <row r="271" spans="2:14" x14ac:dyDescent="0.3">
      <c r="B271" s="4">
        <v>282</v>
      </c>
      <c r="C271" s="119">
        <v>0.77998999999999996</v>
      </c>
      <c r="D271" s="119">
        <v>0.79720000000000002</v>
      </c>
      <c r="E271" s="119">
        <v>0.76478999999999997</v>
      </c>
      <c r="F271" s="124">
        <v>0.79971000000000003</v>
      </c>
      <c r="G271" s="126">
        <v>57.6</v>
      </c>
      <c r="H271" s="121">
        <v>57.9</v>
      </c>
      <c r="I271" s="121">
        <v>55.1</v>
      </c>
      <c r="J271" s="129">
        <v>54.7</v>
      </c>
      <c r="K271" s="116">
        <v>7.87</v>
      </c>
      <c r="L271" s="119">
        <v>7.86</v>
      </c>
      <c r="M271" s="119">
        <v>7.78</v>
      </c>
      <c r="N271" s="124">
        <v>7.77</v>
      </c>
    </row>
    <row r="272" spans="2:14" x14ac:dyDescent="0.3">
      <c r="B272" s="4">
        <v>283</v>
      </c>
      <c r="C272" s="119">
        <v>0.78707000000000005</v>
      </c>
      <c r="D272" s="119">
        <v>0.80054000000000003</v>
      </c>
      <c r="E272" s="119">
        <v>0.78525999999999996</v>
      </c>
      <c r="F272" s="124">
        <v>0.72443000000000002</v>
      </c>
      <c r="G272" s="126">
        <v>57.1</v>
      </c>
      <c r="H272" s="121">
        <v>56.7</v>
      </c>
      <c r="I272" s="121">
        <v>55.3</v>
      </c>
      <c r="J272" s="129">
        <v>55.3</v>
      </c>
      <c r="K272" s="116">
        <v>7.86</v>
      </c>
      <c r="L272" s="119">
        <v>7.86</v>
      </c>
      <c r="M272" s="119">
        <v>7.79</v>
      </c>
      <c r="N272" s="124">
        <v>7.78</v>
      </c>
    </row>
    <row r="273" spans="2:14" x14ac:dyDescent="0.3">
      <c r="B273" s="4">
        <v>284</v>
      </c>
      <c r="C273" s="119">
        <v>0.81015000000000004</v>
      </c>
      <c r="D273" s="119">
        <v>0.90329000000000004</v>
      </c>
      <c r="E273" s="119">
        <v>0.77017999999999998</v>
      </c>
      <c r="F273" s="124">
        <v>0.71609999999999996</v>
      </c>
      <c r="G273" s="126">
        <v>57.2</v>
      </c>
      <c r="H273" s="121">
        <v>57.1</v>
      </c>
      <c r="I273" s="121">
        <v>54.7</v>
      </c>
      <c r="J273" s="129">
        <v>53.6</v>
      </c>
      <c r="K273" s="116">
        <v>7.85</v>
      </c>
      <c r="L273" s="119">
        <v>7.85</v>
      </c>
      <c r="M273" s="119">
        <v>7.81</v>
      </c>
      <c r="N273" s="124">
        <v>7.79</v>
      </c>
    </row>
    <row r="274" spans="2:14" x14ac:dyDescent="0.3">
      <c r="B274" s="4">
        <v>285</v>
      </c>
      <c r="C274" s="119">
        <v>0.76476999999999995</v>
      </c>
      <c r="D274" s="119">
        <v>0.87144999999999995</v>
      </c>
      <c r="E274" s="119">
        <v>0.59855999999999998</v>
      </c>
      <c r="F274" s="124">
        <v>0.74224999999999997</v>
      </c>
      <c r="G274" s="126">
        <v>60.1</v>
      </c>
      <c r="H274" s="121">
        <v>59.9</v>
      </c>
      <c r="I274" s="121">
        <v>64.5</v>
      </c>
      <c r="J274" s="129">
        <v>54.9</v>
      </c>
      <c r="K274" s="116">
        <v>7.88</v>
      </c>
      <c r="L274" s="119">
        <v>7.88</v>
      </c>
      <c r="M274" s="119">
        <v>7.8</v>
      </c>
      <c r="N274" s="124">
        <v>7.8</v>
      </c>
    </row>
    <row r="275" spans="2:14" x14ac:dyDescent="0.3">
      <c r="B275" s="4">
        <v>286</v>
      </c>
      <c r="C275" s="119">
        <v>0.78805000000000003</v>
      </c>
      <c r="D275" s="119">
        <v>0.87265000000000004</v>
      </c>
      <c r="E275" s="119">
        <v>0.75241999999999998</v>
      </c>
      <c r="F275" s="124">
        <v>0.67747000000000002</v>
      </c>
      <c r="G275" s="126">
        <v>60.6</v>
      </c>
      <c r="H275" s="121">
        <v>60.1</v>
      </c>
      <c r="I275" s="121">
        <v>58.6</v>
      </c>
      <c r="J275" s="129">
        <v>54.9</v>
      </c>
      <c r="K275" s="116">
        <v>7.89</v>
      </c>
      <c r="L275" s="119">
        <v>7.89</v>
      </c>
      <c r="M275" s="119">
        <v>7.81</v>
      </c>
      <c r="N275" s="124">
        <v>7.82</v>
      </c>
    </row>
    <row r="276" spans="2:14" x14ac:dyDescent="0.3">
      <c r="B276" s="4">
        <v>287</v>
      </c>
      <c r="C276" s="119">
        <v>0.77483000000000002</v>
      </c>
      <c r="D276" s="119">
        <v>0.86883999999999995</v>
      </c>
      <c r="E276" s="119">
        <v>0.86258000000000001</v>
      </c>
      <c r="F276" s="124">
        <v>0.74011000000000005</v>
      </c>
      <c r="G276" s="126">
        <v>60.9</v>
      </c>
      <c r="H276" s="121">
        <v>60.1</v>
      </c>
      <c r="I276" s="121">
        <v>56.6</v>
      </c>
      <c r="J276" s="129">
        <v>54.5</v>
      </c>
      <c r="K276" s="116">
        <v>7.88</v>
      </c>
      <c r="L276" s="119">
        <v>7.9</v>
      </c>
      <c r="M276" s="119">
        <v>7.79</v>
      </c>
      <c r="N276" s="124">
        <v>7.78</v>
      </c>
    </row>
    <row r="277" spans="2:14" x14ac:dyDescent="0.3">
      <c r="B277" s="4">
        <v>288</v>
      </c>
      <c r="C277" s="119">
        <v>0.84230000000000005</v>
      </c>
      <c r="D277" s="119">
        <v>0.87717999999999996</v>
      </c>
      <c r="E277" s="119">
        <v>0.90605000000000002</v>
      </c>
      <c r="F277" s="124">
        <v>0.75432999999999995</v>
      </c>
      <c r="G277" s="126">
        <v>61.3</v>
      </c>
      <c r="H277" s="121">
        <v>61.1</v>
      </c>
      <c r="I277" s="121">
        <v>57.2</v>
      </c>
      <c r="J277" s="129">
        <v>54.9</v>
      </c>
      <c r="K277" s="116">
        <v>7.88</v>
      </c>
      <c r="L277" s="119">
        <v>7.89</v>
      </c>
      <c r="M277" s="119">
        <v>7.83</v>
      </c>
      <c r="N277" s="124">
        <v>7.81</v>
      </c>
    </row>
    <row r="278" spans="2:14" x14ac:dyDescent="0.3">
      <c r="B278" s="4">
        <v>289</v>
      </c>
      <c r="C278" s="119">
        <v>0.82776000000000005</v>
      </c>
      <c r="D278" s="119">
        <v>0.80610999999999999</v>
      </c>
      <c r="E278" s="119">
        <v>0.95423999999999998</v>
      </c>
      <c r="F278" s="124">
        <v>0.75072000000000005</v>
      </c>
      <c r="G278" s="126">
        <v>62.3</v>
      </c>
      <c r="H278" s="121">
        <v>61.6</v>
      </c>
      <c r="I278" s="121">
        <v>56.8</v>
      </c>
      <c r="J278" s="129">
        <v>55.2</v>
      </c>
      <c r="K278" s="116">
        <v>7.93</v>
      </c>
      <c r="L278" s="119">
        <v>7.93</v>
      </c>
      <c r="M278" s="119">
        <v>7.83</v>
      </c>
      <c r="N278" s="124">
        <v>7.78</v>
      </c>
    </row>
    <row r="279" spans="2:14" x14ac:dyDescent="0.3">
      <c r="B279" s="4">
        <v>290</v>
      </c>
      <c r="C279" s="119">
        <v>0.83706000000000003</v>
      </c>
      <c r="D279" s="119">
        <v>0.79757999999999996</v>
      </c>
      <c r="E279" s="119">
        <v>0.87285000000000001</v>
      </c>
      <c r="F279" s="124">
        <v>0.74519999999999997</v>
      </c>
      <c r="G279" s="126">
        <v>62.9</v>
      </c>
      <c r="H279" s="121">
        <v>62.2</v>
      </c>
      <c r="I279" s="121">
        <v>57.5</v>
      </c>
      <c r="J279" s="129">
        <v>55.2</v>
      </c>
      <c r="K279" s="116">
        <v>7.9</v>
      </c>
      <c r="L279" s="119">
        <v>7.92</v>
      </c>
      <c r="M279" s="119">
        <v>7.82</v>
      </c>
      <c r="N279" s="124">
        <v>7.78</v>
      </c>
    </row>
    <row r="280" spans="2:14" x14ac:dyDescent="0.3">
      <c r="B280" s="4">
        <v>291</v>
      </c>
      <c r="C280" s="119">
        <v>0.82818000000000003</v>
      </c>
      <c r="D280" s="119">
        <v>0.80518000000000001</v>
      </c>
      <c r="E280" s="119">
        <v>0.81708000000000003</v>
      </c>
      <c r="F280" s="124">
        <v>0.73760999999999999</v>
      </c>
      <c r="G280" s="126">
        <v>63.8</v>
      </c>
      <c r="H280" s="121">
        <v>63.1</v>
      </c>
      <c r="I280" s="121">
        <v>56.9</v>
      </c>
      <c r="J280" s="129">
        <v>54.8</v>
      </c>
      <c r="K280" s="116">
        <v>7.91</v>
      </c>
      <c r="L280" s="119">
        <v>7.92</v>
      </c>
      <c r="M280" s="119">
        <v>7.84</v>
      </c>
      <c r="N280" s="124">
        <v>7.82</v>
      </c>
    </row>
    <row r="281" spans="2:14" x14ac:dyDescent="0.3">
      <c r="B281" s="4">
        <v>292</v>
      </c>
      <c r="C281" s="119">
        <v>0.82791999999999999</v>
      </c>
      <c r="D281" s="119">
        <v>0.83320000000000005</v>
      </c>
      <c r="E281" s="119">
        <v>0.78680000000000005</v>
      </c>
      <c r="F281" s="124">
        <v>0.71940000000000004</v>
      </c>
      <c r="G281" s="126">
        <v>64.3</v>
      </c>
      <c r="H281" s="121">
        <v>63.5</v>
      </c>
      <c r="I281" s="121">
        <v>56.2</v>
      </c>
      <c r="J281" s="129">
        <v>54.5</v>
      </c>
      <c r="K281" s="116">
        <v>7.93</v>
      </c>
      <c r="L281" s="119">
        <v>7.93</v>
      </c>
      <c r="M281" s="119">
        <v>7.83</v>
      </c>
      <c r="N281" s="124">
        <v>7.78</v>
      </c>
    </row>
    <row r="282" spans="2:14" x14ac:dyDescent="0.3">
      <c r="B282" s="4">
        <v>293</v>
      </c>
      <c r="C282" s="119">
        <v>0.86329</v>
      </c>
      <c r="D282" s="119">
        <v>0.87614999999999998</v>
      </c>
      <c r="E282" s="119">
        <v>0.78261999999999998</v>
      </c>
      <c r="F282" s="124">
        <v>0.75019999999999998</v>
      </c>
      <c r="G282" s="126">
        <v>65.5</v>
      </c>
      <c r="H282" s="121">
        <v>65.400000000000006</v>
      </c>
      <c r="I282" s="121">
        <v>54.5</v>
      </c>
      <c r="J282" s="129">
        <v>54.6</v>
      </c>
      <c r="K282" s="116">
        <v>7.94</v>
      </c>
      <c r="L282" s="119">
        <v>7.95</v>
      </c>
      <c r="M282" s="119">
        <v>7.81</v>
      </c>
      <c r="N282" s="124">
        <v>7.82</v>
      </c>
    </row>
    <row r="283" spans="2:14" x14ac:dyDescent="0.3">
      <c r="B283" s="4">
        <v>294</v>
      </c>
      <c r="C283" s="119">
        <v>0.85411000000000004</v>
      </c>
      <c r="D283" s="119">
        <v>0.87763000000000002</v>
      </c>
      <c r="E283" s="119">
        <v>0.80406</v>
      </c>
      <c r="F283" s="124">
        <v>0.76970000000000005</v>
      </c>
      <c r="G283" s="126">
        <v>65.900000000000006</v>
      </c>
      <c r="H283" s="121">
        <v>64.900000000000006</v>
      </c>
      <c r="I283" s="121">
        <v>55.3</v>
      </c>
      <c r="J283" s="129">
        <v>53.6</v>
      </c>
      <c r="K283" s="116">
        <v>7.96</v>
      </c>
      <c r="L283" s="119">
        <v>7.94</v>
      </c>
      <c r="M283" s="119">
        <v>7.83</v>
      </c>
      <c r="N283" s="124">
        <v>7.76</v>
      </c>
    </row>
    <row r="284" spans="2:14" x14ac:dyDescent="0.3">
      <c r="B284" s="4">
        <v>295</v>
      </c>
      <c r="C284" s="119">
        <v>0.88441999999999998</v>
      </c>
      <c r="D284" s="119">
        <v>0.88697999999999999</v>
      </c>
      <c r="E284" s="119">
        <v>0.79061000000000003</v>
      </c>
      <c r="F284" s="124">
        <v>0.70274000000000003</v>
      </c>
      <c r="G284" s="126">
        <v>65.599999999999994</v>
      </c>
      <c r="H284" s="121">
        <v>65.3</v>
      </c>
      <c r="I284" s="121">
        <v>54.6</v>
      </c>
      <c r="J284" s="129">
        <v>52.6</v>
      </c>
      <c r="K284" s="116">
        <v>7.93</v>
      </c>
      <c r="L284" s="119">
        <v>7.92</v>
      </c>
      <c r="M284" s="119">
        <v>7.84</v>
      </c>
      <c r="N284" s="124">
        <v>7.82</v>
      </c>
    </row>
    <row r="285" spans="2:14" x14ac:dyDescent="0.3">
      <c r="B285" s="4">
        <v>296</v>
      </c>
      <c r="C285" s="119">
        <v>0.9506</v>
      </c>
      <c r="D285" s="119">
        <v>0.88704000000000005</v>
      </c>
      <c r="E285" s="119">
        <v>0.79134000000000004</v>
      </c>
      <c r="F285" s="124">
        <v>0.91103999999999996</v>
      </c>
      <c r="G285" s="126">
        <v>66.099999999999994</v>
      </c>
      <c r="H285" s="121">
        <v>65.8</v>
      </c>
      <c r="I285" s="121">
        <v>54.5</v>
      </c>
      <c r="J285" s="129">
        <v>54.1</v>
      </c>
      <c r="K285" s="116">
        <v>7.95</v>
      </c>
      <c r="L285" s="119">
        <v>7.96</v>
      </c>
      <c r="M285" s="119">
        <v>7.82</v>
      </c>
      <c r="N285" s="124">
        <v>7.8</v>
      </c>
    </row>
    <row r="286" spans="2:14" x14ac:dyDescent="0.3">
      <c r="B286" s="4">
        <v>297</v>
      </c>
      <c r="C286" s="119">
        <v>0.99321999999999999</v>
      </c>
      <c r="D286" s="119">
        <v>0.86775999999999998</v>
      </c>
      <c r="E286" s="119">
        <v>0.78080000000000005</v>
      </c>
      <c r="F286" s="124">
        <v>0.95089999999999997</v>
      </c>
      <c r="G286" s="126">
        <v>67.900000000000006</v>
      </c>
      <c r="H286" s="121">
        <v>67.2</v>
      </c>
      <c r="I286" s="121">
        <v>53.7</v>
      </c>
      <c r="J286" s="129">
        <v>56.4</v>
      </c>
      <c r="K286" s="116">
        <v>7.97</v>
      </c>
      <c r="L286" s="119">
        <v>7.96</v>
      </c>
      <c r="M286" s="119">
        <v>7.86</v>
      </c>
      <c r="N286" s="124">
        <v>7.84</v>
      </c>
    </row>
    <row r="287" spans="2:14" x14ac:dyDescent="0.3">
      <c r="B287" s="4">
        <v>298</v>
      </c>
      <c r="C287" s="119">
        <v>1.07741</v>
      </c>
      <c r="D287" s="119">
        <v>0.90513999999999994</v>
      </c>
      <c r="E287" s="119">
        <v>0.74870999999999999</v>
      </c>
      <c r="F287" s="124">
        <v>0.78637000000000001</v>
      </c>
      <c r="G287" s="126">
        <v>67.2</v>
      </c>
      <c r="H287" s="121">
        <v>67.900000000000006</v>
      </c>
      <c r="I287" s="121">
        <v>53.1</v>
      </c>
      <c r="J287" s="129">
        <v>55.3</v>
      </c>
      <c r="K287" s="116">
        <v>7.98</v>
      </c>
      <c r="L287" s="119">
        <v>7.97</v>
      </c>
      <c r="M287" s="119">
        <v>7.82</v>
      </c>
      <c r="N287" s="124">
        <v>7.86</v>
      </c>
    </row>
    <row r="288" spans="2:14" x14ac:dyDescent="0.3">
      <c r="B288" s="4">
        <v>299</v>
      </c>
      <c r="C288" s="119">
        <v>1.1165499999999999</v>
      </c>
      <c r="D288" s="119">
        <v>0.90397000000000005</v>
      </c>
      <c r="E288" s="119">
        <v>0.71684999999999999</v>
      </c>
      <c r="F288" s="124">
        <v>0.79901</v>
      </c>
      <c r="G288" s="126">
        <v>68.8</v>
      </c>
      <c r="H288" s="121">
        <v>69.2</v>
      </c>
      <c r="I288" s="121">
        <v>53.1</v>
      </c>
      <c r="J288" s="129">
        <v>57.4</v>
      </c>
      <c r="K288" s="116">
        <v>7.98</v>
      </c>
      <c r="L288" s="119">
        <v>7.97</v>
      </c>
      <c r="M288" s="119">
        <v>7.83</v>
      </c>
      <c r="N288" s="124">
        <v>7.87</v>
      </c>
    </row>
    <row r="289" spans="2:14" x14ac:dyDescent="0.3">
      <c r="B289" s="4">
        <v>300</v>
      </c>
      <c r="C289" s="119">
        <v>1.10145</v>
      </c>
      <c r="D289" s="119">
        <v>0.92986999999999997</v>
      </c>
      <c r="E289" s="119">
        <v>0.68215000000000003</v>
      </c>
      <c r="F289" s="124">
        <v>0.75702000000000003</v>
      </c>
      <c r="G289" s="126">
        <v>68.5</v>
      </c>
      <c r="H289" s="121">
        <v>68.900000000000006</v>
      </c>
      <c r="I289" s="121">
        <v>51.6</v>
      </c>
      <c r="J289" s="129">
        <v>55.5</v>
      </c>
      <c r="K289" s="116">
        <v>7.97</v>
      </c>
      <c r="L289" s="119">
        <v>7.97</v>
      </c>
      <c r="M289" s="119">
        <v>7.83</v>
      </c>
      <c r="N289" s="124">
        <v>7.81</v>
      </c>
    </row>
    <row r="290" spans="2:14" x14ac:dyDescent="0.3">
      <c r="B290" s="4">
        <v>301</v>
      </c>
      <c r="C290" s="119">
        <v>1.032</v>
      </c>
      <c r="D290" s="119">
        <v>0.93079999999999996</v>
      </c>
      <c r="E290" s="119">
        <v>0.74165999999999999</v>
      </c>
      <c r="F290" s="124">
        <v>0.73570999999999998</v>
      </c>
      <c r="G290" s="126">
        <v>69.099999999999994</v>
      </c>
      <c r="H290" s="121">
        <v>71.2</v>
      </c>
      <c r="I290" s="121">
        <v>52.6</v>
      </c>
      <c r="J290" s="129">
        <v>55.4</v>
      </c>
      <c r="K290" s="116">
        <v>8.0299999999999994</v>
      </c>
      <c r="L290" s="119">
        <v>8.01</v>
      </c>
      <c r="M290" s="119">
        <v>7.84</v>
      </c>
      <c r="N290" s="124">
        <v>7.79</v>
      </c>
    </row>
    <row r="291" spans="2:14" x14ac:dyDescent="0.3">
      <c r="B291" s="4">
        <v>302</v>
      </c>
      <c r="C291" s="119">
        <v>0.98536999999999997</v>
      </c>
      <c r="D291" s="119">
        <v>0.95123000000000002</v>
      </c>
      <c r="E291" s="119">
        <v>0.77005999999999997</v>
      </c>
      <c r="F291" s="124">
        <v>0.75012999999999996</v>
      </c>
      <c r="G291" s="126">
        <v>70.3</v>
      </c>
      <c r="H291" s="121">
        <v>71.599999999999994</v>
      </c>
      <c r="I291" s="121">
        <v>53.7</v>
      </c>
      <c r="J291" s="129">
        <v>54.2</v>
      </c>
      <c r="K291" s="116">
        <v>8.0500000000000007</v>
      </c>
      <c r="L291" s="119">
        <v>8.0299999999999994</v>
      </c>
      <c r="M291" s="119">
        <v>7.84</v>
      </c>
      <c r="N291" s="124">
        <v>7.8</v>
      </c>
    </row>
    <row r="292" spans="2:14" x14ac:dyDescent="0.3">
      <c r="B292" s="4">
        <v>303</v>
      </c>
      <c r="C292" s="119">
        <v>0.97792000000000001</v>
      </c>
      <c r="D292" s="119">
        <v>1.0502800000000001</v>
      </c>
      <c r="E292" s="119">
        <v>0.82130000000000003</v>
      </c>
      <c r="F292" s="124">
        <v>0.79025000000000001</v>
      </c>
      <c r="G292" s="126">
        <v>71.3</v>
      </c>
      <c r="H292" s="121">
        <v>71.2</v>
      </c>
      <c r="I292" s="121">
        <v>54.9</v>
      </c>
      <c r="J292" s="129">
        <v>54.5</v>
      </c>
      <c r="K292" s="116">
        <v>8.0299999999999994</v>
      </c>
      <c r="L292" s="119">
        <v>8.06</v>
      </c>
      <c r="M292" s="119">
        <v>7.83</v>
      </c>
      <c r="N292" s="124">
        <v>7.79</v>
      </c>
    </row>
    <row r="293" spans="2:14" x14ac:dyDescent="0.3">
      <c r="B293" s="4">
        <v>304</v>
      </c>
      <c r="C293" s="119">
        <v>1.0023200000000001</v>
      </c>
      <c r="D293" s="119">
        <v>1.1823600000000001</v>
      </c>
      <c r="E293" s="119">
        <v>0.81811999999999996</v>
      </c>
      <c r="F293" s="124">
        <v>0.83101000000000003</v>
      </c>
      <c r="G293" s="126">
        <v>71.8</v>
      </c>
      <c r="H293" s="121">
        <v>70.3</v>
      </c>
      <c r="I293" s="121">
        <v>56.5</v>
      </c>
      <c r="J293" s="129">
        <v>54.6</v>
      </c>
      <c r="K293" s="116">
        <v>8.02</v>
      </c>
      <c r="L293" s="119">
        <v>8.0299999999999994</v>
      </c>
      <c r="M293" s="119">
        <v>7.83</v>
      </c>
      <c r="N293" s="124">
        <v>7.78</v>
      </c>
    </row>
    <row r="294" spans="2:14" x14ac:dyDescent="0.3">
      <c r="B294" s="4">
        <v>305</v>
      </c>
      <c r="C294" s="119">
        <v>0.98848999999999998</v>
      </c>
      <c r="D294" s="119">
        <v>1.1809400000000001</v>
      </c>
      <c r="E294" s="119">
        <v>0.78032000000000001</v>
      </c>
      <c r="F294" s="124">
        <v>0.82991999999999999</v>
      </c>
      <c r="G294" s="126">
        <v>73.7</v>
      </c>
      <c r="H294" s="121">
        <v>70.8</v>
      </c>
      <c r="I294" s="121">
        <v>56.3</v>
      </c>
      <c r="J294" s="129">
        <v>54.6</v>
      </c>
      <c r="K294" s="116">
        <v>8.0500000000000007</v>
      </c>
      <c r="L294" s="119">
        <v>8.0399999999999991</v>
      </c>
      <c r="M294" s="119">
        <v>7.83</v>
      </c>
      <c r="N294" s="124">
        <v>7.83</v>
      </c>
    </row>
    <row r="295" spans="2:14" x14ac:dyDescent="0.3">
      <c r="B295" s="4">
        <v>306</v>
      </c>
      <c r="C295" s="119">
        <v>1.0006600000000001</v>
      </c>
      <c r="D295" s="119">
        <v>1.1189899999999999</v>
      </c>
      <c r="E295" s="119">
        <v>0.76024000000000003</v>
      </c>
      <c r="F295" s="124">
        <v>0.84148999999999996</v>
      </c>
      <c r="G295" s="126">
        <v>74.099999999999994</v>
      </c>
      <c r="H295" s="121">
        <v>70.8</v>
      </c>
      <c r="I295" s="121">
        <v>55.9</v>
      </c>
      <c r="J295" s="129">
        <v>56.4</v>
      </c>
      <c r="K295" s="116">
        <v>8.0399999999999991</v>
      </c>
      <c r="L295" s="119">
        <v>8.0399999999999991</v>
      </c>
      <c r="M295" s="119">
        <v>7.84</v>
      </c>
      <c r="N295" s="124">
        <v>7.83</v>
      </c>
    </row>
    <row r="296" spans="2:14" x14ac:dyDescent="0.3">
      <c r="B296" s="4">
        <v>307</v>
      </c>
      <c r="C296" s="119">
        <v>1.04539</v>
      </c>
      <c r="D296" s="119">
        <v>1.0348200000000001</v>
      </c>
      <c r="E296" s="119">
        <v>0.73819999999999997</v>
      </c>
      <c r="F296" s="124">
        <v>0.69464000000000004</v>
      </c>
      <c r="G296" s="126">
        <v>74.900000000000006</v>
      </c>
      <c r="H296" s="121">
        <v>72.099999999999994</v>
      </c>
      <c r="I296" s="121">
        <v>54.2</v>
      </c>
      <c r="J296" s="129">
        <v>54.1</v>
      </c>
      <c r="K296" s="116">
        <v>8.0500000000000007</v>
      </c>
      <c r="L296" s="119">
        <v>8.09</v>
      </c>
      <c r="M296" s="119">
        <v>7.84</v>
      </c>
      <c r="N296" s="124">
        <v>7.84</v>
      </c>
    </row>
    <row r="297" spans="2:14" x14ac:dyDescent="0.3">
      <c r="B297" s="4">
        <v>308</v>
      </c>
      <c r="C297" s="119">
        <v>1.0873699999999999</v>
      </c>
      <c r="D297" s="119">
        <v>1.0408900000000001</v>
      </c>
      <c r="E297" s="119">
        <v>0.70357000000000003</v>
      </c>
      <c r="F297" s="124">
        <v>0.74346999999999996</v>
      </c>
      <c r="G297" s="126">
        <v>75.099999999999994</v>
      </c>
      <c r="H297" s="121">
        <v>73.599999999999994</v>
      </c>
      <c r="I297" s="121">
        <v>52.9</v>
      </c>
      <c r="J297" s="129">
        <v>55.4</v>
      </c>
      <c r="K297" s="116">
        <v>8.08</v>
      </c>
      <c r="L297" s="119">
        <v>8.06</v>
      </c>
      <c r="M297" s="119">
        <v>7.82</v>
      </c>
      <c r="N297" s="124">
        <v>7.84</v>
      </c>
    </row>
    <row r="298" spans="2:14" x14ac:dyDescent="0.3">
      <c r="B298" s="4">
        <v>309</v>
      </c>
      <c r="C298" s="119">
        <v>1.16584</v>
      </c>
      <c r="D298" s="119">
        <v>1.0686100000000001</v>
      </c>
      <c r="E298" s="119">
        <v>0.72819</v>
      </c>
      <c r="F298" s="124">
        <v>0.72445999999999999</v>
      </c>
      <c r="G298" s="126">
        <v>76.900000000000006</v>
      </c>
      <c r="H298" s="121">
        <v>76.2</v>
      </c>
      <c r="I298" s="121">
        <v>54.1</v>
      </c>
      <c r="J298" s="129">
        <v>55.9</v>
      </c>
      <c r="K298" s="116">
        <v>8.09</v>
      </c>
      <c r="L298" s="119">
        <v>8.08</v>
      </c>
      <c r="M298" s="119">
        <v>7.82</v>
      </c>
      <c r="N298" s="124">
        <v>7.8</v>
      </c>
    </row>
    <row r="299" spans="2:14" x14ac:dyDescent="0.3">
      <c r="B299" s="4">
        <v>310</v>
      </c>
      <c r="C299" s="119">
        <v>1.15368</v>
      </c>
      <c r="D299" s="119">
        <v>1.02898</v>
      </c>
      <c r="E299" s="119">
        <v>0.77524999999999999</v>
      </c>
      <c r="F299" s="124">
        <v>0.67749000000000004</v>
      </c>
      <c r="G299" s="126">
        <v>76.7</v>
      </c>
      <c r="H299" s="121">
        <v>77.099999999999994</v>
      </c>
      <c r="I299" s="121">
        <v>52.1</v>
      </c>
      <c r="J299" s="129">
        <v>52.6</v>
      </c>
      <c r="K299" s="116">
        <v>8.11</v>
      </c>
      <c r="L299" s="119">
        <v>8.1</v>
      </c>
      <c r="M299" s="119">
        <v>7.82</v>
      </c>
      <c r="N299" s="124">
        <v>7.85</v>
      </c>
    </row>
    <row r="300" spans="2:14" x14ac:dyDescent="0.3">
      <c r="B300" s="4">
        <v>311</v>
      </c>
      <c r="C300" s="119">
        <v>1.1460900000000001</v>
      </c>
      <c r="D300" s="119">
        <v>1.0291999999999999</v>
      </c>
      <c r="E300" s="119">
        <v>0.78608999999999996</v>
      </c>
      <c r="F300" s="124">
        <v>0.69918000000000002</v>
      </c>
      <c r="G300" s="126">
        <v>76.099999999999994</v>
      </c>
      <c r="H300" s="121">
        <v>77.599999999999994</v>
      </c>
      <c r="I300" s="121">
        <v>52.9</v>
      </c>
      <c r="J300" s="129">
        <v>54.2</v>
      </c>
      <c r="K300" s="116">
        <v>8.08</v>
      </c>
      <c r="L300" s="119">
        <v>8.08</v>
      </c>
      <c r="M300" s="119">
        <v>7.82</v>
      </c>
      <c r="N300" s="124">
        <v>7.79</v>
      </c>
    </row>
    <row r="301" spans="2:14" x14ac:dyDescent="0.3">
      <c r="B301" s="4">
        <v>312</v>
      </c>
      <c r="C301" s="119">
        <v>1.1819200000000001</v>
      </c>
      <c r="D301" s="119">
        <v>1.07331</v>
      </c>
      <c r="E301" s="119">
        <v>0.87421000000000004</v>
      </c>
      <c r="F301" s="124">
        <v>0.71364000000000005</v>
      </c>
      <c r="G301" s="126">
        <v>75.900000000000006</v>
      </c>
      <c r="H301" s="121">
        <v>77.5</v>
      </c>
      <c r="I301" s="121">
        <v>55.4</v>
      </c>
      <c r="J301" s="129">
        <v>53.9</v>
      </c>
      <c r="K301" s="116">
        <v>8.09</v>
      </c>
      <c r="L301" s="119">
        <v>8.07</v>
      </c>
      <c r="M301" s="119">
        <v>7.84</v>
      </c>
      <c r="N301" s="124">
        <v>7.83</v>
      </c>
    </row>
    <row r="302" spans="2:14" x14ac:dyDescent="0.3">
      <c r="B302" s="4">
        <v>313</v>
      </c>
      <c r="C302" s="119">
        <v>1.1358200000000001</v>
      </c>
      <c r="D302" s="119">
        <v>1.0645</v>
      </c>
      <c r="E302" s="119">
        <v>0.90763000000000005</v>
      </c>
      <c r="F302" s="124">
        <v>0.74199000000000004</v>
      </c>
      <c r="G302" s="126">
        <v>78.900000000000006</v>
      </c>
      <c r="H302" s="121">
        <v>80.7</v>
      </c>
      <c r="I302" s="121">
        <v>57.3</v>
      </c>
      <c r="J302" s="129">
        <v>54.8</v>
      </c>
      <c r="K302" s="116">
        <v>8.1</v>
      </c>
      <c r="L302" s="119">
        <v>8.1</v>
      </c>
      <c r="M302" s="119">
        <v>7.85</v>
      </c>
      <c r="N302" s="124">
        <v>7.87</v>
      </c>
    </row>
    <row r="303" spans="2:14" x14ac:dyDescent="0.3">
      <c r="B303" s="4">
        <v>314</v>
      </c>
      <c r="C303" s="119">
        <v>1.12819</v>
      </c>
      <c r="D303" s="119">
        <v>1.09727</v>
      </c>
      <c r="E303" s="119">
        <v>0.85560000000000003</v>
      </c>
      <c r="F303" s="124">
        <v>0.76229999999999998</v>
      </c>
      <c r="G303" s="126">
        <v>80.099999999999994</v>
      </c>
      <c r="H303" s="121">
        <v>80.400000000000006</v>
      </c>
      <c r="I303" s="121">
        <v>57.5</v>
      </c>
      <c r="J303" s="129">
        <v>55.4</v>
      </c>
      <c r="K303" s="116">
        <v>8.18</v>
      </c>
      <c r="L303" s="119">
        <v>8.1300000000000008</v>
      </c>
      <c r="M303" s="119">
        <v>7.89</v>
      </c>
      <c r="N303" s="124">
        <v>7.88</v>
      </c>
    </row>
    <row r="304" spans="2:14" x14ac:dyDescent="0.3">
      <c r="B304" s="4">
        <v>315</v>
      </c>
      <c r="C304" s="119">
        <v>1.1309800000000001</v>
      </c>
      <c r="D304" s="119">
        <v>1.1392800000000001</v>
      </c>
      <c r="E304" s="119">
        <v>0.82328000000000001</v>
      </c>
      <c r="F304" s="124">
        <v>0.77951000000000004</v>
      </c>
      <c r="G304" s="126">
        <v>80.7</v>
      </c>
      <c r="H304" s="121">
        <v>81.400000000000006</v>
      </c>
      <c r="I304" s="121">
        <v>56.7</v>
      </c>
      <c r="J304" s="129">
        <v>55.6</v>
      </c>
      <c r="K304" s="116">
        <v>8.19</v>
      </c>
      <c r="L304" s="119">
        <v>8.14</v>
      </c>
      <c r="M304" s="119">
        <v>7.9</v>
      </c>
      <c r="N304" s="124">
        <v>7.88</v>
      </c>
    </row>
    <row r="305" spans="2:14" x14ac:dyDescent="0.3">
      <c r="B305" s="4">
        <v>316</v>
      </c>
      <c r="C305" s="119">
        <v>1.1425099999999999</v>
      </c>
      <c r="D305" s="119">
        <v>1.1479299999999999</v>
      </c>
      <c r="E305" s="119">
        <v>0.81569000000000003</v>
      </c>
      <c r="F305" s="124">
        <v>0.81215999999999999</v>
      </c>
      <c r="G305" s="126">
        <v>80.900000000000006</v>
      </c>
      <c r="H305" s="121">
        <v>80.8</v>
      </c>
      <c r="I305" s="121">
        <v>56.1</v>
      </c>
      <c r="J305" s="129">
        <v>55.4</v>
      </c>
      <c r="K305" s="116">
        <v>8.18</v>
      </c>
      <c r="L305" s="119">
        <v>8.15</v>
      </c>
      <c r="M305" s="119">
        <v>7.91</v>
      </c>
      <c r="N305" s="124">
        <v>7.88</v>
      </c>
    </row>
    <row r="306" spans="2:14" x14ac:dyDescent="0.3">
      <c r="B306" s="4">
        <v>317</v>
      </c>
      <c r="C306" s="119">
        <v>1.13584</v>
      </c>
      <c r="D306" s="119">
        <v>1.11456</v>
      </c>
      <c r="E306" s="119">
        <v>0.78841000000000006</v>
      </c>
      <c r="F306" s="124">
        <v>0.75827999999999995</v>
      </c>
      <c r="G306" s="126">
        <v>80.8</v>
      </c>
      <c r="H306" s="121">
        <v>80.5</v>
      </c>
      <c r="I306" s="121">
        <v>55.6</v>
      </c>
      <c r="J306" s="129">
        <v>53.4</v>
      </c>
      <c r="K306" s="116">
        <v>8.17</v>
      </c>
      <c r="L306" s="119">
        <v>8.15</v>
      </c>
      <c r="M306" s="119">
        <v>7.91</v>
      </c>
      <c r="N306" s="124">
        <v>7.91</v>
      </c>
    </row>
    <row r="307" spans="2:14" x14ac:dyDescent="0.3">
      <c r="B307" s="4">
        <v>318</v>
      </c>
      <c r="C307" s="119">
        <v>1.0808199999999999</v>
      </c>
      <c r="D307" s="119">
        <v>1.1889099999999999</v>
      </c>
      <c r="E307" s="119">
        <v>0.79488000000000003</v>
      </c>
      <c r="F307" s="124">
        <v>0.83772999999999997</v>
      </c>
      <c r="G307" s="126">
        <v>80.900000000000006</v>
      </c>
      <c r="H307" s="121">
        <v>80.3</v>
      </c>
      <c r="I307" s="121">
        <v>55.2</v>
      </c>
      <c r="J307" s="129">
        <v>55.7</v>
      </c>
      <c r="K307" s="116">
        <v>8.19</v>
      </c>
      <c r="L307" s="119">
        <v>8.16</v>
      </c>
      <c r="M307" s="119">
        <v>7.84</v>
      </c>
      <c r="N307" s="124">
        <v>7.86</v>
      </c>
    </row>
    <row r="308" spans="2:14" x14ac:dyDescent="0.3">
      <c r="B308" s="4">
        <v>319</v>
      </c>
      <c r="C308" s="119">
        <v>1.07996</v>
      </c>
      <c r="D308" s="119">
        <v>1.2099899999999999</v>
      </c>
      <c r="E308" s="119">
        <v>0.78912000000000004</v>
      </c>
      <c r="F308" s="124">
        <v>0.78090999999999999</v>
      </c>
      <c r="G308" s="126">
        <v>80.900000000000006</v>
      </c>
      <c r="H308" s="121">
        <v>79.900000000000006</v>
      </c>
      <c r="I308" s="121">
        <v>54.8</v>
      </c>
      <c r="J308" s="129">
        <v>55.7</v>
      </c>
      <c r="K308" s="116">
        <v>8.1999999999999993</v>
      </c>
      <c r="L308" s="119">
        <v>8.23</v>
      </c>
      <c r="M308" s="119">
        <v>7.84</v>
      </c>
      <c r="N308" s="124">
        <v>7.83</v>
      </c>
    </row>
    <row r="309" spans="2:14" x14ac:dyDescent="0.3">
      <c r="B309" s="4">
        <v>320</v>
      </c>
      <c r="C309" s="119">
        <v>1.0754900000000001</v>
      </c>
      <c r="D309" s="119">
        <v>1.15855</v>
      </c>
      <c r="E309" s="119">
        <v>0.81474999999999997</v>
      </c>
      <c r="F309" s="124">
        <v>0.78874</v>
      </c>
      <c r="G309" s="126">
        <v>81.2</v>
      </c>
      <c r="H309" s="121">
        <v>79.5</v>
      </c>
      <c r="I309" s="121">
        <v>55.2</v>
      </c>
      <c r="J309" s="129">
        <v>56.5</v>
      </c>
      <c r="K309" s="116">
        <v>8.24</v>
      </c>
      <c r="L309" s="119">
        <v>8.24</v>
      </c>
      <c r="M309" s="119">
        <v>7.84</v>
      </c>
      <c r="N309" s="124">
        <v>7.83</v>
      </c>
    </row>
    <row r="310" spans="2:14" x14ac:dyDescent="0.3">
      <c r="B310" s="4">
        <v>321</v>
      </c>
      <c r="C310" s="119">
        <v>1.04037</v>
      </c>
      <c r="D310" s="119">
        <v>1.1763699999999999</v>
      </c>
      <c r="E310" s="119">
        <v>0.79934000000000005</v>
      </c>
      <c r="F310" s="124">
        <v>0.77227000000000001</v>
      </c>
      <c r="G310" s="126">
        <v>81.599999999999994</v>
      </c>
      <c r="H310" s="121">
        <v>79.900000000000006</v>
      </c>
      <c r="I310" s="121">
        <v>54.6</v>
      </c>
      <c r="J310" s="129">
        <v>55.8</v>
      </c>
      <c r="K310" s="116">
        <v>8.23</v>
      </c>
      <c r="L310" s="119">
        <v>8.2200000000000006</v>
      </c>
      <c r="M310" s="119">
        <v>7.88</v>
      </c>
      <c r="N310" s="124">
        <v>7.85</v>
      </c>
    </row>
    <row r="311" spans="2:14" x14ac:dyDescent="0.3">
      <c r="B311" s="4">
        <v>322</v>
      </c>
      <c r="C311" s="119">
        <v>1.08165</v>
      </c>
      <c r="D311" s="119">
        <v>1.1322300000000001</v>
      </c>
      <c r="E311" s="119">
        <v>0.80115000000000003</v>
      </c>
      <c r="F311" s="124">
        <v>0.69015000000000004</v>
      </c>
      <c r="G311" s="126">
        <v>80.900000000000006</v>
      </c>
      <c r="H311" s="121">
        <v>79.7</v>
      </c>
      <c r="I311" s="121">
        <v>54.5</v>
      </c>
      <c r="J311" s="129">
        <v>53.5</v>
      </c>
      <c r="K311" s="116">
        <v>8.24</v>
      </c>
      <c r="L311" s="119">
        <v>8.23</v>
      </c>
      <c r="M311" s="119">
        <v>7.84</v>
      </c>
      <c r="N311" s="124">
        <v>7.82</v>
      </c>
    </row>
    <row r="312" spans="2:14" x14ac:dyDescent="0.3">
      <c r="B312" s="4">
        <v>323</v>
      </c>
      <c r="C312" s="119">
        <v>1.0940300000000001</v>
      </c>
      <c r="D312" s="119">
        <v>1.15202</v>
      </c>
      <c r="E312" s="119">
        <v>0.80586000000000002</v>
      </c>
      <c r="F312" s="124">
        <v>0.78342999999999996</v>
      </c>
      <c r="G312" s="126">
        <v>80.599999999999994</v>
      </c>
      <c r="H312" s="121">
        <v>80.3</v>
      </c>
      <c r="I312" s="121">
        <v>55.5</v>
      </c>
      <c r="J312" s="129">
        <v>55.8</v>
      </c>
      <c r="K312" s="116">
        <v>8.2200000000000006</v>
      </c>
      <c r="L312" s="119">
        <v>8.1999999999999993</v>
      </c>
      <c r="M312" s="119">
        <v>7.88</v>
      </c>
      <c r="N312" s="124">
        <v>7.83</v>
      </c>
    </row>
    <row r="313" spans="2:14" x14ac:dyDescent="0.3">
      <c r="B313" s="4">
        <v>324</v>
      </c>
      <c r="C313" s="119">
        <v>1.07494</v>
      </c>
      <c r="D313" s="119">
        <v>1.14829</v>
      </c>
      <c r="E313" s="119">
        <v>0.76639999999999997</v>
      </c>
      <c r="F313" s="124">
        <v>0.79664999999999997</v>
      </c>
      <c r="G313" s="126">
        <v>80.8</v>
      </c>
      <c r="H313" s="121">
        <v>80.900000000000006</v>
      </c>
      <c r="I313" s="121">
        <v>54.9</v>
      </c>
      <c r="J313" s="129">
        <v>55.4</v>
      </c>
      <c r="K313" s="116">
        <v>8.23</v>
      </c>
      <c r="L313" s="119">
        <v>8.24</v>
      </c>
      <c r="M313" s="119">
        <v>7.84</v>
      </c>
      <c r="N313" s="124">
        <v>7.85</v>
      </c>
    </row>
    <row r="314" spans="2:14" x14ac:dyDescent="0.3">
      <c r="B314" s="4">
        <v>325</v>
      </c>
      <c r="C314" s="119">
        <v>1.0996300000000001</v>
      </c>
      <c r="D314" s="119">
        <v>1.1182000000000001</v>
      </c>
      <c r="E314" s="119">
        <v>0.79166000000000003</v>
      </c>
      <c r="F314" s="124">
        <v>0.69394999999999996</v>
      </c>
      <c r="G314" s="126">
        <v>80.099999999999994</v>
      </c>
      <c r="H314" s="121">
        <v>80.3</v>
      </c>
      <c r="I314" s="121">
        <v>54.9</v>
      </c>
      <c r="J314" s="129">
        <v>54.3</v>
      </c>
      <c r="K314" s="116">
        <v>8.24</v>
      </c>
      <c r="L314" s="119">
        <v>8.23</v>
      </c>
      <c r="M314" s="119">
        <v>7.83</v>
      </c>
      <c r="N314" s="124">
        <v>7.84</v>
      </c>
    </row>
    <row r="315" spans="2:14" ht="15" thickBot="1" x14ac:dyDescent="0.35">
      <c r="B315" s="7">
        <v>325</v>
      </c>
      <c r="C315" s="120" t="s">
        <v>16</v>
      </c>
      <c r="D315" s="120" t="s">
        <v>16</v>
      </c>
      <c r="E315" s="120" t="s">
        <v>16</v>
      </c>
      <c r="F315" s="125" t="s">
        <v>16</v>
      </c>
      <c r="G315" s="127">
        <v>80.5</v>
      </c>
      <c r="H315" s="122">
        <v>80.099999999999994</v>
      </c>
      <c r="I315" s="122" t="s">
        <v>16</v>
      </c>
      <c r="J315" s="130" t="s">
        <v>16</v>
      </c>
      <c r="K315" s="117">
        <v>8.25</v>
      </c>
      <c r="L315" s="120">
        <v>8.24</v>
      </c>
      <c r="M315" s="120" t="s">
        <v>16</v>
      </c>
      <c r="N315" s="125" t="s">
        <v>16</v>
      </c>
    </row>
  </sheetData>
  <mergeCells count="4">
    <mergeCell ref="B1:L1"/>
    <mergeCell ref="C5:F5"/>
    <mergeCell ref="G5:J5"/>
    <mergeCell ref="K5:N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C6FB0-97C4-4916-B46E-D35D96A549C0}">
  <dimension ref="B1:L297"/>
  <sheetViews>
    <sheetView workbookViewId="0">
      <selection activeCell="B1" sqref="B1"/>
    </sheetView>
  </sheetViews>
  <sheetFormatPr defaultRowHeight="14.4" x14ac:dyDescent="0.3"/>
  <cols>
    <col min="1" max="1" width="1" customWidth="1"/>
  </cols>
  <sheetData>
    <row r="1" spans="2:12" ht="15.6" x14ac:dyDescent="0.3">
      <c r="B1" s="14" t="s">
        <v>22</v>
      </c>
      <c r="C1" s="14"/>
      <c r="D1" s="14"/>
      <c r="E1" s="14"/>
      <c r="F1" s="14"/>
      <c r="G1" s="14"/>
      <c r="H1" s="14"/>
      <c r="I1" s="14"/>
      <c r="J1" s="14"/>
      <c r="K1" s="14"/>
      <c r="L1" s="14"/>
    </row>
    <row r="2" spans="2:12" ht="15" thickBot="1" x14ac:dyDescent="0.35"/>
    <row r="3" spans="2:12" x14ac:dyDescent="0.3">
      <c r="B3" s="10" t="s">
        <v>1</v>
      </c>
      <c r="C3" s="11" t="s">
        <v>14</v>
      </c>
      <c r="D3" s="11" t="s">
        <v>13</v>
      </c>
      <c r="E3" s="12" t="s">
        <v>12</v>
      </c>
    </row>
    <row r="4" spans="2:12" ht="16.8" thickBot="1" x14ac:dyDescent="0.35">
      <c r="B4" s="13" t="s">
        <v>15</v>
      </c>
      <c r="C4" s="23"/>
      <c r="D4" s="23" t="s">
        <v>17</v>
      </c>
      <c r="E4" s="24" t="s">
        <v>18</v>
      </c>
    </row>
    <row r="5" spans="2:12" x14ac:dyDescent="0.3">
      <c r="B5" s="4">
        <v>1</v>
      </c>
      <c r="C5" s="119">
        <v>7.93</v>
      </c>
      <c r="D5" s="121">
        <v>63.5</v>
      </c>
      <c r="E5" s="124">
        <v>1.9944299999999999</v>
      </c>
    </row>
    <row r="6" spans="2:12" x14ac:dyDescent="0.3">
      <c r="B6" s="4">
        <v>2</v>
      </c>
      <c r="C6" s="119">
        <v>8.0299999999999994</v>
      </c>
      <c r="D6" s="121">
        <v>62.5</v>
      </c>
      <c r="E6" s="124">
        <v>2.0163899999999999</v>
      </c>
    </row>
    <row r="7" spans="2:12" x14ac:dyDescent="0.3">
      <c r="B7" s="4">
        <v>3</v>
      </c>
      <c r="C7" s="119">
        <v>7.96</v>
      </c>
      <c r="D7" s="121">
        <v>63.1</v>
      </c>
      <c r="E7" s="124">
        <v>2.0640000000000001</v>
      </c>
    </row>
    <row r="8" spans="2:12" x14ac:dyDescent="0.3">
      <c r="B8" s="4">
        <v>4</v>
      </c>
      <c r="C8" s="119">
        <v>8.0299999999999994</v>
      </c>
      <c r="D8" s="121">
        <v>65.099999999999994</v>
      </c>
      <c r="E8" s="124">
        <v>2.1121699999999999</v>
      </c>
    </row>
    <row r="9" spans="2:12" x14ac:dyDescent="0.3">
      <c r="B9" s="4">
        <v>5</v>
      </c>
      <c r="C9" s="119">
        <v>8.0399999999999991</v>
      </c>
      <c r="D9" s="121">
        <v>67.099999999999994</v>
      </c>
      <c r="E9" s="124">
        <v>2.3857400000000002</v>
      </c>
    </row>
    <row r="10" spans="2:12" x14ac:dyDescent="0.3">
      <c r="B10" s="4">
        <v>6</v>
      </c>
      <c r="C10" s="119">
        <v>8.09</v>
      </c>
      <c r="D10" s="121">
        <v>66.900000000000006</v>
      </c>
      <c r="E10" s="124">
        <v>2.5091399999999999</v>
      </c>
    </row>
    <row r="11" spans="2:12" x14ac:dyDescent="0.3">
      <c r="B11" s="4">
        <v>7</v>
      </c>
      <c r="C11" s="119">
        <v>8.11</v>
      </c>
      <c r="D11" s="121">
        <v>65.8</v>
      </c>
      <c r="E11" s="124">
        <v>2.2365400000000002</v>
      </c>
    </row>
    <row r="12" spans="2:12" x14ac:dyDescent="0.3">
      <c r="B12" s="4">
        <v>8</v>
      </c>
      <c r="C12" s="119">
        <v>8.16</v>
      </c>
      <c r="D12" s="121">
        <v>65.2</v>
      </c>
      <c r="E12" s="124">
        <v>2.2627700000000002</v>
      </c>
    </row>
    <row r="13" spans="2:12" x14ac:dyDescent="0.3">
      <c r="B13" s="4">
        <v>9</v>
      </c>
      <c r="C13" s="119">
        <v>8.15</v>
      </c>
      <c r="D13" s="121">
        <v>63.8</v>
      </c>
      <c r="E13" s="124">
        <v>2.2036500000000001</v>
      </c>
    </row>
    <row r="14" spans="2:12" x14ac:dyDescent="0.3">
      <c r="B14" s="4">
        <v>10</v>
      </c>
      <c r="C14" s="119">
        <v>8.11</v>
      </c>
      <c r="D14" s="121">
        <v>64.599999999999994</v>
      </c>
      <c r="E14" s="124">
        <v>2.2768299999999999</v>
      </c>
    </row>
    <row r="15" spans="2:12" x14ac:dyDescent="0.3">
      <c r="B15" s="4">
        <v>11</v>
      </c>
      <c r="C15" s="119">
        <v>8.1199999999999992</v>
      </c>
      <c r="D15" s="121">
        <v>64.400000000000006</v>
      </c>
      <c r="E15" s="124">
        <v>2.2111700000000001</v>
      </c>
    </row>
    <row r="16" spans="2:12" x14ac:dyDescent="0.3">
      <c r="B16" s="4">
        <v>12</v>
      </c>
      <c r="C16" s="119">
        <v>8.1</v>
      </c>
      <c r="D16" s="121">
        <v>65.400000000000006</v>
      </c>
      <c r="E16" s="124">
        <v>2.3370700000000002</v>
      </c>
    </row>
    <row r="17" spans="2:5" x14ac:dyDescent="0.3">
      <c r="B17" s="4">
        <v>13</v>
      </c>
      <c r="C17" s="119">
        <v>8.1300000000000008</v>
      </c>
      <c r="D17" s="121">
        <v>65.099999999999994</v>
      </c>
      <c r="E17" s="124">
        <v>2.46306</v>
      </c>
    </row>
    <row r="18" spans="2:5" x14ac:dyDescent="0.3">
      <c r="B18" s="4">
        <v>14</v>
      </c>
      <c r="C18" s="119">
        <v>8.1199999999999992</v>
      </c>
      <c r="D18" s="121">
        <v>64.7</v>
      </c>
      <c r="E18" s="124">
        <v>2.3123800000000001</v>
      </c>
    </row>
    <row r="19" spans="2:5" x14ac:dyDescent="0.3">
      <c r="B19" s="4">
        <v>15</v>
      </c>
      <c r="C19" s="119">
        <v>8.09</v>
      </c>
      <c r="D19" s="121">
        <v>65.8</v>
      </c>
      <c r="E19" s="124">
        <v>2.6757599999999999</v>
      </c>
    </row>
    <row r="20" spans="2:5" x14ac:dyDescent="0.3">
      <c r="B20" s="4">
        <v>17</v>
      </c>
      <c r="C20" s="119">
        <v>8.1199999999999992</v>
      </c>
      <c r="D20" s="121">
        <v>64.900000000000006</v>
      </c>
      <c r="E20" s="124">
        <v>2.78064</v>
      </c>
    </row>
    <row r="21" spans="2:5" x14ac:dyDescent="0.3">
      <c r="B21" s="4">
        <v>18</v>
      </c>
      <c r="C21" s="119">
        <v>8.08</v>
      </c>
      <c r="D21" s="121">
        <v>64.3</v>
      </c>
      <c r="E21" s="124">
        <v>1.8418699999999999</v>
      </c>
    </row>
    <row r="22" spans="2:5" x14ac:dyDescent="0.3">
      <c r="B22" s="4">
        <v>19</v>
      </c>
      <c r="C22" s="119">
        <v>8.1199999999999992</v>
      </c>
      <c r="D22" s="121">
        <v>64.2</v>
      </c>
      <c r="E22" s="124">
        <v>2.1535899999999999</v>
      </c>
    </row>
    <row r="23" spans="2:5" x14ac:dyDescent="0.3">
      <c r="B23" s="4">
        <v>20</v>
      </c>
      <c r="C23" s="119">
        <v>8.16</v>
      </c>
      <c r="D23" s="121">
        <v>64.599999999999994</v>
      </c>
      <c r="E23" s="124">
        <v>2.2122299999999999</v>
      </c>
    </row>
    <row r="24" spans="2:5" x14ac:dyDescent="0.3">
      <c r="B24" s="4">
        <v>21</v>
      </c>
      <c r="C24" s="119">
        <v>8.15</v>
      </c>
      <c r="D24" s="121">
        <v>65.900000000000006</v>
      </c>
      <c r="E24" s="124">
        <v>2.3305500000000001</v>
      </c>
    </row>
    <row r="25" spans="2:5" x14ac:dyDescent="0.3">
      <c r="B25" s="4">
        <v>22</v>
      </c>
      <c r="C25" s="119">
        <v>8.1300000000000008</v>
      </c>
      <c r="D25" s="121">
        <v>64.900000000000006</v>
      </c>
      <c r="E25" s="124">
        <v>2.2393700000000001</v>
      </c>
    </row>
    <row r="26" spans="2:5" x14ac:dyDescent="0.3">
      <c r="B26" s="4">
        <v>23</v>
      </c>
      <c r="C26" s="119">
        <v>8.1199999999999992</v>
      </c>
      <c r="D26" s="121">
        <v>65.3</v>
      </c>
      <c r="E26" s="124">
        <v>2.3041100000000001</v>
      </c>
    </row>
    <row r="27" spans="2:5" x14ac:dyDescent="0.3">
      <c r="B27" s="4">
        <v>24</v>
      </c>
      <c r="C27" s="119">
        <v>8.1</v>
      </c>
      <c r="D27" s="121">
        <v>65.599999999999994</v>
      </c>
      <c r="E27" s="124">
        <v>2.27501</v>
      </c>
    </row>
    <row r="28" spans="2:5" x14ac:dyDescent="0.3">
      <c r="B28" s="4">
        <v>25</v>
      </c>
      <c r="C28" s="119">
        <v>8.08</v>
      </c>
      <c r="D28" s="121">
        <v>65.8</v>
      </c>
      <c r="E28" s="124">
        <v>2.2826</v>
      </c>
    </row>
    <row r="29" spans="2:5" x14ac:dyDescent="0.3">
      <c r="B29" s="4">
        <v>26</v>
      </c>
      <c r="C29" s="119">
        <v>8.14</v>
      </c>
      <c r="D29" s="121">
        <v>64.900000000000006</v>
      </c>
      <c r="E29" s="124">
        <v>2.2559200000000001</v>
      </c>
    </row>
    <row r="30" spans="2:5" x14ac:dyDescent="0.3">
      <c r="B30" s="4">
        <v>27</v>
      </c>
      <c r="C30" s="119">
        <v>8.08</v>
      </c>
      <c r="D30" s="121">
        <v>65.900000000000006</v>
      </c>
      <c r="E30" s="124">
        <v>2.3022200000000002</v>
      </c>
    </row>
    <row r="31" spans="2:5" x14ac:dyDescent="0.3">
      <c r="B31" s="4">
        <v>28</v>
      </c>
      <c r="C31" s="119">
        <v>8.06</v>
      </c>
      <c r="D31" s="121">
        <v>65.099999999999994</v>
      </c>
      <c r="E31" s="124">
        <v>2.2749199999999998</v>
      </c>
    </row>
    <row r="32" spans="2:5" x14ac:dyDescent="0.3">
      <c r="B32" s="4">
        <v>29</v>
      </c>
      <c r="C32" s="119">
        <v>8.0399999999999991</v>
      </c>
      <c r="D32" s="121">
        <v>63.4</v>
      </c>
      <c r="E32" s="124">
        <v>2.2208999999999999</v>
      </c>
    </row>
    <row r="33" spans="2:5" x14ac:dyDescent="0.3">
      <c r="B33" s="4">
        <v>30</v>
      </c>
      <c r="C33" s="119">
        <v>8.09</v>
      </c>
      <c r="D33" s="121">
        <v>65.8</v>
      </c>
      <c r="E33" s="124">
        <v>2.3148399999999998</v>
      </c>
    </row>
    <row r="34" spans="2:5" x14ac:dyDescent="0.3">
      <c r="B34" s="4">
        <v>31</v>
      </c>
      <c r="C34" s="119">
        <v>8.14</v>
      </c>
      <c r="D34" s="121">
        <v>66.3</v>
      </c>
      <c r="E34" s="124">
        <v>2.2976299999999998</v>
      </c>
    </row>
    <row r="35" spans="2:5" x14ac:dyDescent="0.3">
      <c r="B35" s="4">
        <v>32</v>
      </c>
      <c r="C35" s="119">
        <v>8.11</v>
      </c>
      <c r="D35" s="121">
        <v>65.5</v>
      </c>
      <c r="E35" s="124">
        <v>2.3190300000000001</v>
      </c>
    </row>
    <row r="36" spans="2:5" x14ac:dyDescent="0.3">
      <c r="B36" s="4">
        <v>33</v>
      </c>
      <c r="C36" s="119">
        <v>8.11</v>
      </c>
      <c r="D36" s="121">
        <v>65.8</v>
      </c>
      <c r="E36" s="124">
        <v>2.3941300000000001</v>
      </c>
    </row>
    <row r="37" spans="2:5" x14ac:dyDescent="0.3">
      <c r="B37" s="4">
        <v>34</v>
      </c>
      <c r="C37" s="119">
        <v>8.15</v>
      </c>
      <c r="D37" s="121">
        <v>64.8</v>
      </c>
      <c r="E37" s="124">
        <v>2.3548300000000002</v>
      </c>
    </row>
    <row r="38" spans="2:5" x14ac:dyDescent="0.3">
      <c r="B38" s="4">
        <v>35</v>
      </c>
      <c r="C38" s="119">
        <v>8.11</v>
      </c>
      <c r="D38" s="121">
        <v>66.099999999999994</v>
      </c>
      <c r="E38" s="124">
        <v>2.3422499999999999</v>
      </c>
    </row>
    <row r="39" spans="2:5" x14ac:dyDescent="0.3">
      <c r="B39" s="4">
        <v>36</v>
      </c>
      <c r="C39" s="119">
        <v>8.1300000000000008</v>
      </c>
      <c r="D39" s="121">
        <v>64.8</v>
      </c>
      <c r="E39" s="124">
        <v>2.2647599999999999</v>
      </c>
    </row>
    <row r="40" spans="2:5" x14ac:dyDescent="0.3">
      <c r="B40" s="4">
        <v>37</v>
      </c>
      <c r="C40" s="119">
        <v>8.11</v>
      </c>
      <c r="D40" s="121">
        <v>65.7</v>
      </c>
      <c r="E40" s="124">
        <v>2.2735500000000002</v>
      </c>
    </row>
    <row r="41" spans="2:5" x14ac:dyDescent="0.3">
      <c r="B41" s="4">
        <v>38</v>
      </c>
      <c r="C41" s="119">
        <v>8.14</v>
      </c>
      <c r="D41" s="121">
        <v>66.5</v>
      </c>
      <c r="E41" s="124">
        <v>2.395</v>
      </c>
    </row>
    <row r="42" spans="2:5" x14ac:dyDescent="0.3">
      <c r="B42" s="4">
        <v>39</v>
      </c>
      <c r="C42" s="119">
        <v>8.1199999999999992</v>
      </c>
      <c r="D42" s="121">
        <v>64.900000000000006</v>
      </c>
      <c r="E42" s="124">
        <v>2.3260200000000002</v>
      </c>
    </row>
    <row r="43" spans="2:5" x14ac:dyDescent="0.3">
      <c r="B43" s="4">
        <v>40</v>
      </c>
      <c r="C43" s="119">
        <v>8.11</v>
      </c>
      <c r="D43" s="121">
        <v>65.2</v>
      </c>
      <c r="E43" s="124">
        <v>2.3106900000000001</v>
      </c>
    </row>
    <row r="44" spans="2:5" x14ac:dyDescent="0.3">
      <c r="B44" s="4">
        <v>41</v>
      </c>
      <c r="C44" s="119">
        <v>8.08</v>
      </c>
      <c r="D44" s="121">
        <v>66.900000000000006</v>
      </c>
      <c r="E44" s="124">
        <v>2.3595600000000001</v>
      </c>
    </row>
    <row r="45" spans="2:5" x14ac:dyDescent="0.3">
      <c r="B45" s="4">
        <v>42</v>
      </c>
      <c r="C45" s="119">
        <v>8.1</v>
      </c>
      <c r="D45" s="121">
        <v>65.2</v>
      </c>
      <c r="E45" s="124">
        <v>2.2490700000000001</v>
      </c>
    </row>
    <row r="46" spans="2:5" x14ac:dyDescent="0.3">
      <c r="B46" s="4">
        <v>43</v>
      </c>
      <c r="C46" s="119">
        <v>8.11</v>
      </c>
      <c r="D46" s="121">
        <v>65.2</v>
      </c>
      <c r="E46" s="124">
        <v>2.3058000000000001</v>
      </c>
    </row>
    <row r="47" spans="2:5" x14ac:dyDescent="0.3">
      <c r="B47" s="4">
        <v>44</v>
      </c>
      <c r="C47" s="119">
        <v>8.1</v>
      </c>
      <c r="D47" s="121">
        <v>67.3</v>
      </c>
      <c r="E47" s="124">
        <v>2.5298099999999999</v>
      </c>
    </row>
    <row r="48" spans="2:5" x14ac:dyDescent="0.3">
      <c r="B48" s="4">
        <v>45</v>
      </c>
      <c r="C48" s="119">
        <v>8.0299999999999994</v>
      </c>
      <c r="D48" s="121">
        <v>64.5</v>
      </c>
      <c r="E48" s="124">
        <v>2.2616900000000002</v>
      </c>
    </row>
    <row r="49" spans="2:5" x14ac:dyDescent="0.3">
      <c r="B49" s="4">
        <v>46</v>
      </c>
      <c r="C49" s="119">
        <v>8.0399999999999991</v>
      </c>
      <c r="D49" s="121">
        <v>64.8</v>
      </c>
      <c r="E49" s="124">
        <v>2.3224300000000002</v>
      </c>
    </row>
    <row r="50" spans="2:5" x14ac:dyDescent="0.3">
      <c r="B50" s="4">
        <v>47</v>
      </c>
      <c r="C50" s="119">
        <v>8.09</v>
      </c>
      <c r="D50" s="121">
        <v>67.099999999999994</v>
      </c>
      <c r="E50" s="124">
        <v>2.4068800000000001</v>
      </c>
    </row>
    <row r="51" spans="2:5" x14ac:dyDescent="0.3">
      <c r="B51" s="4">
        <v>48</v>
      </c>
      <c r="C51" s="119">
        <v>8.01</v>
      </c>
      <c r="D51" s="121">
        <v>63.2</v>
      </c>
      <c r="E51" s="124">
        <v>2.44963</v>
      </c>
    </row>
    <row r="52" spans="2:5" x14ac:dyDescent="0.3">
      <c r="B52" s="4">
        <v>49</v>
      </c>
      <c r="C52" s="119">
        <v>8.0399999999999991</v>
      </c>
      <c r="D52" s="121">
        <v>64.5</v>
      </c>
      <c r="E52" s="124">
        <v>2.28362</v>
      </c>
    </row>
    <row r="53" spans="2:5" x14ac:dyDescent="0.3">
      <c r="B53" s="4">
        <v>50</v>
      </c>
      <c r="C53" s="119">
        <v>8.0500000000000007</v>
      </c>
      <c r="D53" s="121">
        <v>66.599999999999994</v>
      </c>
      <c r="E53" s="124">
        <v>2.35331</v>
      </c>
    </row>
    <row r="54" spans="2:5" x14ac:dyDescent="0.3">
      <c r="B54" s="4">
        <v>51</v>
      </c>
      <c r="C54" s="119">
        <v>8.0399999999999991</v>
      </c>
      <c r="D54" s="121">
        <v>65.8</v>
      </c>
      <c r="E54" s="124">
        <v>2.3059599999999998</v>
      </c>
    </row>
    <row r="55" spans="2:5" x14ac:dyDescent="0.3">
      <c r="B55" s="4">
        <v>52</v>
      </c>
      <c r="C55" s="119">
        <v>8.0399999999999991</v>
      </c>
      <c r="D55" s="121">
        <v>65.5</v>
      </c>
      <c r="E55" s="124">
        <v>2.29217</v>
      </c>
    </row>
    <row r="56" spans="2:5" x14ac:dyDescent="0.3">
      <c r="B56" s="4">
        <v>53</v>
      </c>
      <c r="C56" s="119">
        <v>8.09</v>
      </c>
      <c r="D56" s="121">
        <v>68.3</v>
      </c>
      <c r="E56" s="124">
        <v>2.3430300000000002</v>
      </c>
    </row>
    <row r="57" spans="2:5" x14ac:dyDescent="0.3">
      <c r="B57" s="4">
        <v>54</v>
      </c>
      <c r="C57" s="119">
        <v>8.0500000000000007</v>
      </c>
      <c r="D57" s="121">
        <v>68.2</v>
      </c>
      <c r="E57" s="124">
        <v>2.35188</v>
      </c>
    </row>
    <row r="58" spans="2:5" x14ac:dyDescent="0.3">
      <c r="B58" s="4">
        <v>55</v>
      </c>
      <c r="C58" s="119">
        <v>8.08</v>
      </c>
      <c r="D58" s="121">
        <v>67.900000000000006</v>
      </c>
      <c r="E58" s="124">
        <v>2.3551099999999998</v>
      </c>
    </row>
    <row r="59" spans="2:5" x14ac:dyDescent="0.3">
      <c r="B59" s="4">
        <v>56</v>
      </c>
      <c r="C59" s="119">
        <v>8.0500000000000007</v>
      </c>
      <c r="D59" s="121">
        <v>68.7</v>
      </c>
      <c r="E59" s="124">
        <v>2.3742700000000001</v>
      </c>
    </row>
    <row r="60" spans="2:5" x14ac:dyDescent="0.3">
      <c r="B60" s="4">
        <v>57</v>
      </c>
      <c r="C60" s="119">
        <v>8.11</v>
      </c>
      <c r="D60" s="121">
        <v>69.400000000000006</v>
      </c>
      <c r="E60" s="124">
        <v>2.3353100000000002</v>
      </c>
    </row>
    <row r="61" spans="2:5" x14ac:dyDescent="0.3">
      <c r="B61" s="4">
        <v>58</v>
      </c>
      <c r="C61" s="119">
        <v>8.07</v>
      </c>
      <c r="D61" s="121">
        <v>69.400000000000006</v>
      </c>
      <c r="E61" s="124">
        <v>2.3623799999999999</v>
      </c>
    </row>
    <row r="62" spans="2:5" x14ac:dyDescent="0.3">
      <c r="B62" s="4">
        <v>59</v>
      </c>
      <c r="C62" s="119">
        <v>8.06</v>
      </c>
      <c r="D62" s="121">
        <v>67.8</v>
      </c>
      <c r="E62" s="124">
        <v>2.3360500000000002</v>
      </c>
    </row>
    <row r="63" spans="2:5" x14ac:dyDescent="0.3">
      <c r="B63" s="4">
        <v>60</v>
      </c>
      <c r="C63" s="119">
        <v>8.0500000000000007</v>
      </c>
      <c r="D63" s="121">
        <v>69.099999999999994</v>
      </c>
      <c r="E63" s="124">
        <v>2.4430299999999998</v>
      </c>
    </row>
    <row r="64" spans="2:5" x14ac:dyDescent="0.3">
      <c r="B64" s="4">
        <v>61</v>
      </c>
      <c r="C64" s="119">
        <v>8.06</v>
      </c>
      <c r="D64" s="121">
        <v>69.900000000000006</v>
      </c>
      <c r="E64" s="124">
        <v>2.5048699999999999</v>
      </c>
    </row>
    <row r="65" spans="2:5" x14ac:dyDescent="0.3">
      <c r="B65" s="4">
        <v>62</v>
      </c>
      <c r="C65" s="119">
        <v>8.06</v>
      </c>
      <c r="D65" s="121">
        <v>69.599999999999994</v>
      </c>
      <c r="E65" s="124">
        <v>2.44957</v>
      </c>
    </row>
    <row r="66" spans="2:5" x14ac:dyDescent="0.3">
      <c r="B66" s="4">
        <v>63</v>
      </c>
      <c r="C66" s="119">
        <v>8.0399999999999991</v>
      </c>
      <c r="D66" s="121">
        <v>69.599999999999994</v>
      </c>
      <c r="E66" s="124">
        <v>2.4015499999999999</v>
      </c>
    </row>
    <row r="67" spans="2:5" x14ac:dyDescent="0.3">
      <c r="B67" s="4">
        <v>64</v>
      </c>
      <c r="C67" s="119">
        <v>8.07</v>
      </c>
      <c r="D67" s="121">
        <v>68.8</v>
      </c>
      <c r="E67" s="124">
        <v>2.4093800000000001</v>
      </c>
    </row>
    <row r="68" spans="2:5" x14ac:dyDescent="0.3">
      <c r="B68" s="4">
        <v>65</v>
      </c>
      <c r="C68" s="119">
        <v>8.07</v>
      </c>
      <c r="D68" s="121">
        <v>69.400000000000006</v>
      </c>
      <c r="E68" s="124">
        <v>2.4411499999999999</v>
      </c>
    </row>
    <row r="69" spans="2:5" x14ac:dyDescent="0.3">
      <c r="B69" s="4">
        <v>66</v>
      </c>
      <c r="C69" s="119">
        <v>8.0399999999999991</v>
      </c>
      <c r="D69" s="121">
        <v>70.2</v>
      </c>
      <c r="E69" s="124">
        <v>2.5222899999999999</v>
      </c>
    </row>
    <row r="70" spans="2:5" x14ac:dyDescent="0.3">
      <c r="B70" s="4">
        <v>67</v>
      </c>
      <c r="C70" s="119">
        <v>8.0500000000000007</v>
      </c>
      <c r="D70" s="121">
        <v>68.5</v>
      </c>
      <c r="E70" s="124">
        <v>2.3430399999999998</v>
      </c>
    </row>
    <row r="71" spans="2:5" x14ac:dyDescent="0.3">
      <c r="B71" s="4">
        <v>68</v>
      </c>
      <c r="C71" s="119">
        <v>8.06</v>
      </c>
      <c r="D71" s="121">
        <v>67.599999999999994</v>
      </c>
      <c r="E71" s="124">
        <v>2.4572600000000002</v>
      </c>
    </row>
    <row r="72" spans="2:5" x14ac:dyDescent="0.3">
      <c r="B72" s="4">
        <v>69</v>
      </c>
      <c r="C72" s="119">
        <v>8.09</v>
      </c>
      <c r="D72" s="121">
        <v>66.2</v>
      </c>
      <c r="E72" s="124">
        <v>2.4202699999999999</v>
      </c>
    </row>
    <row r="73" spans="2:5" x14ac:dyDescent="0.3">
      <c r="B73" s="4">
        <v>70</v>
      </c>
      <c r="C73" s="119">
        <v>8.1300000000000008</v>
      </c>
      <c r="D73" s="121">
        <v>67.099999999999994</v>
      </c>
      <c r="E73" s="124">
        <v>2.5296699999999999</v>
      </c>
    </row>
    <row r="74" spans="2:5" x14ac:dyDescent="0.3">
      <c r="B74" s="4">
        <v>71</v>
      </c>
      <c r="C74" s="119">
        <v>8.0500000000000007</v>
      </c>
      <c r="D74" s="121">
        <v>67.599999999999994</v>
      </c>
      <c r="E74" s="124">
        <v>2.5083000000000002</v>
      </c>
    </row>
    <row r="75" spans="2:5" x14ac:dyDescent="0.3">
      <c r="B75" s="4">
        <v>72</v>
      </c>
      <c r="C75" s="119">
        <v>8.06</v>
      </c>
      <c r="D75" s="121">
        <v>69.599999999999994</v>
      </c>
      <c r="E75" s="124">
        <v>2.5501399999999999</v>
      </c>
    </row>
    <row r="76" spans="2:5" x14ac:dyDescent="0.3">
      <c r="B76" s="4">
        <v>73</v>
      </c>
      <c r="C76" s="119">
        <v>8.11</v>
      </c>
      <c r="D76" s="121">
        <v>69.400000000000006</v>
      </c>
      <c r="E76" s="124">
        <v>2.5362200000000001</v>
      </c>
    </row>
    <row r="77" spans="2:5" x14ac:dyDescent="0.3">
      <c r="B77" s="4">
        <v>74</v>
      </c>
      <c r="C77" s="119">
        <v>8.1199999999999992</v>
      </c>
      <c r="D77" s="121">
        <v>70.5</v>
      </c>
      <c r="E77" s="124">
        <v>2.5559799999999999</v>
      </c>
    </row>
    <row r="78" spans="2:5" x14ac:dyDescent="0.3">
      <c r="B78" s="4">
        <v>75</v>
      </c>
      <c r="C78" s="119">
        <v>8.08</v>
      </c>
      <c r="D78" s="121">
        <v>70.2</v>
      </c>
      <c r="E78" s="124">
        <v>2.5054400000000001</v>
      </c>
    </row>
    <row r="79" spans="2:5" x14ac:dyDescent="0.3">
      <c r="B79" s="4">
        <v>76</v>
      </c>
      <c r="C79" s="119">
        <v>8.09</v>
      </c>
      <c r="D79" s="121">
        <v>70.8</v>
      </c>
      <c r="E79" s="124">
        <v>2.4588800000000002</v>
      </c>
    </row>
    <row r="80" spans="2:5" x14ac:dyDescent="0.3">
      <c r="B80" s="4">
        <v>77</v>
      </c>
      <c r="C80" s="119">
        <v>8.08</v>
      </c>
      <c r="D80" s="121">
        <v>70.2</v>
      </c>
      <c r="E80" s="124">
        <v>2.5219399999999998</v>
      </c>
    </row>
    <row r="81" spans="2:5" x14ac:dyDescent="0.3">
      <c r="B81" s="4">
        <v>78</v>
      </c>
      <c r="C81" s="119">
        <v>8.06</v>
      </c>
      <c r="D81" s="121">
        <v>70.7</v>
      </c>
      <c r="E81" s="124">
        <v>2.4787400000000002</v>
      </c>
    </row>
    <row r="82" spans="2:5" x14ac:dyDescent="0.3">
      <c r="B82" s="4">
        <v>79</v>
      </c>
      <c r="C82" s="119">
        <v>8.09</v>
      </c>
      <c r="D82" s="121">
        <v>71.3</v>
      </c>
      <c r="E82" s="124">
        <v>2.4769600000000001</v>
      </c>
    </row>
    <row r="83" spans="2:5" x14ac:dyDescent="0.3">
      <c r="B83" s="4">
        <v>80</v>
      </c>
      <c r="C83" s="119">
        <v>8.16</v>
      </c>
      <c r="D83" s="121">
        <v>72.2</v>
      </c>
      <c r="E83" s="124">
        <v>2.5714000000000001</v>
      </c>
    </row>
    <row r="84" spans="2:5" x14ac:dyDescent="0.3">
      <c r="B84" s="4">
        <v>81</v>
      </c>
      <c r="C84" s="119">
        <v>8.18</v>
      </c>
      <c r="D84" s="121">
        <v>71.900000000000006</v>
      </c>
      <c r="E84" s="124">
        <v>2.6649699999999998</v>
      </c>
    </row>
    <row r="85" spans="2:5" x14ac:dyDescent="0.3">
      <c r="B85" s="4">
        <v>82</v>
      </c>
      <c r="C85" s="119">
        <v>8.14</v>
      </c>
      <c r="D85" s="121">
        <v>74.099999999999994</v>
      </c>
      <c r="E85" s="124">
        <v>2.7350300000000001</v>
      </c>
    </row>
    <row r="86" spans="2:5" x14ac:dyDescent="0.3">
      <c r="B86" s="4">
        <v>83</v>
      </c>
      <c r="C86" s="119">
        <v>8.09</v>
      </c>
      <c r="D86" s="121">
        <v>69.8</v>
      </c>
      <c r="E86" s="124">
        <v>2.5724800000000001</v>
      </c>
    </row>
    <row r="87" spans="2:5" x14ac:dyDescent="0.3">
      <c r="B87" s="4">
        <v>84</v>
      </c>
      <c r="C87" s="119">
        <v>8.09</v>
      </c>
      <c r="D87" s="121">
        <v>71.599999999999994</v>
      </c>
      <c r="E87" s="124">
        <v>2.6191300000000002</v>
      </c>
    </row>
    <row r="88" spans="2:5" x14ac:dyDescent="0.3">
      <c r="B88" s="4">
        <v>85</v>
      </c>
      <c r="C88" s="119">
        <v>8.1</v>
      </c>
      <c r="D88" s="121">
        <v>76.400000000000006</v>
      </c>
      <c r="E88" s="124">
        <v>2.7343600000000001</v>
      </c>
    </row>
    <row r="89" spans="2:5" x14ac:dyDescent="0.3">
      <c r="B89" s="4">
        <v>86</v>
      </c>
      <c r="C89" s="119">
        <v>8.1300000000000008</v>
      </c>
      <c r="D89" s="121">
        <v>78.5</v>
      </c>
      <c r="E89" s="124">
        <v>2.6815600000000002</v>
      </c>
    </row>
    <row r="90" spans="2:5" x14ac:dyDescent="0.3">
      <c r="B90" s="4">
        <v>87</v>
      </c>
      <c r="C90" s="119">
        <v>8.17</v>
      </c>
      <c r="D90" s="121">
        <v>73.5</v>
      </c>
      <c r="E90" s="124">
        <v>2.6228500000000001</v>
      </c>
    </row>
    <row r="91" spans="2:5" x14ac:dyDescent="0.3">
      <c r="B91" s="4">
        <v>88</v>
      </c>
      <c r="C91" s="119">
        <v>8.06</v>
      </c>
      <c r="D91" s="121">
        <v>74.5</v>
      </c>
      <c r="E91" s="124">
        <v>2.6779000000000002</v>
      </c>
    </row>
    <row r="92" spans="2:5" x14ac:dyDescent="0.3">
      <c r="B92" s="4">
        <v>89</v>
      </c>
      <c r="C92" s="119">
        <v>8.11</v>
      </c>
      <c r="D92" s="121">
        <v>73.400000000000006</v>
      </c>
      <c r="E92" s="124">
        <v>2.5778099999999999</v>
      </c>
    </row>
    <row r="93" spans="2:5" x14ac:dyDescent="0.3">
      <c r="B93" s="4">
        <v>90</v>
      </c>
      <c r="C93" s="119">
        <v>8.1199999999999992</v>
      </c>
      <c r="D93" s="121">
        <v>72.900000000000006</v>
      </c>
      <c r="E93" s="124">
        <v>2.5190600000000001</v>
      </c>
    </row>
    <row r="94" spans="2:5" x14ac:dyDescent="0.3">
      <c r="B94" s="4">
        <v>91</v>
      </c>
      <c r="C94" s="119">
        <v>8.1300000000000008</v>
      </c>
      <c r="D94" s="121">
        <v>72.8</v>
      </c>
      <c r="E94" s="124">
        <v>2.6772200000000002</v>
      </c>
    </row>
    <row r="95" spans="2:5" x14ac:dyDescent="0.3">
      <c r="B95" s="4">
        <v>92</v>
      </c>
      <c r="C95" s="119">
        <v>8.1199999999999992</v>
      </c>
      <c r="D95" s="121">
        <v>73.400000000000006</v>
      </c>
      <c r="E95" s="124">
        <v>2.5480800000000001</v>
      </c>
    </row>
    <row r="96" spans="2:5" x14ac:dyDescent="0.3">
      <c r="B96" s="4">
        <v>93</v>
      </c>
      <c r="C96" s="119">
        <v>8.07</v>
      </c>
      <c r="D96" s="121">
        <v>73.2</v>
      </c>
      <c r="E96" s="124">
        <v>2.64398</v>
      </c>
    </row>
    <row r="97" spans="2:5" x14ac:dyDescent="0.3">
      <c r="B97" s="4">
        <v>94</v>
      </c>
      <c r="C97" s="119">
        <v>8.1300000000000008</v>
      </c>
      <c r="D97" s="121">
        <v>70.3</v>
      </c>
      <c r="E97" s="124">
        <v>2.7227199999999998</v>
      </c>
    </row>
    <row r="98" spans="2:5" x14ac:dyDescent="0.3">
      <c r="B98" s="4">
        <v>95</v>
      </c>
      <c r="C98" s="119">
        <v>8.18</v>
      </c>
      <c r="D98" s="121">
        <v>72.5</v>
      </c>
      <c r="E98" s="124">
        <v>2.7930600000000001</v>
      </c>
    </row>
    <row r="99" spans="2:5" x14ac:dyDescent="0.3">
      <c r="B99" s="4">
        <v>96</v>
      </c>
      <c r="C99" s="119">
        <v>8.17</v>
      </c>
      <c r="D99" s="121">
        <v>69.8</v>
      </c>
      <c r="E99" s="124">
        <v>2.6715900000000001</v>
      </c>
    </row>
    <row r="100" spans="2:5" x14ac:dyDescent="0.3">
      <c r="B100" s="4">
        <v>97</v>
      </c>
      <c r="C100" s="119">
        <v>8.16</v>
      </c>
      <c r="D100" s="121">
        <v>71.900000000000006</v>
      </c>
      <c r="E100" s="124">
        <v>2.7160199999999999</v>
      </c>
    </row>
    <row r="101" spans="2:5" x14ac:dyDescent="0.3">
      <c r="B101" s="4">
        <v>98</v>
      </c>
      <c r="C101" s="119">
        <v>8.17</v>
      </c>
      <c r="D101" s="121">
        <v>70.599999999999994</v>
      </c>
      <c r="E101" s="124">
        <v>2.6669100000000001</v>
      </c>
    </row>
    <row r="102" spans="2:5" x14ac:dyDescent="0.3">
      <c r="B102" s="4">
        <v>99</v>
      </c>
      <c r="C102" s="119">
        <v>8.19</v>
      </c>
      <c r="D102" s="121">
        <v>72.7</v>
      </c>
      <c r="E102" s="124">
        <v>2.7327900000000001</v>
      </c>
    </row>
    <row r="103" spans="2:5" x14ac:dyDescent="0.3">
      <c r="B103" s="4">
        <v>100</v>
      </c>
      <c r="C103" s="119">
        <v>8.19</v>
      </c>
      <c r="D103" s="121">
        <v>75.8</v>
      </c>
      <c r="E103" s="124">
        <v>2.7216</v>
      </c>
    </row>
    <row r="104" spans="2:5" x14ac:dyDescent="0.3">
      <c r="B104" s="4">
        <v>101</v>
      </c>
      <c r="C104" s="119">
        <v>8.18</v>
      </c>
      <c r="D104" s="121">
        <v>79.7</v>
      </c>
      <c r="E104" s="124">
        <v>2.6269100000000001</v>
      </c>
    </row>
    <row r="105" spans="2:5" x14ac:dyDescent="0.3">
      <c r="B105" s="4">
        <v>102</v>
      </c>
      <c r="C105" s="119">
        <v>8.2200000000000006</v>
      </c>
      <c r="D105" s="121">
        <v>79.900000000000006</v>
      </c>
      <c r="E105" s="124">
        <v>2.7961</v>
      </c>
    </row>
    <row r="106" spans="2:5" x14ac:dyDescent="0.3">
      <c r="B106" s="4">
        <v>103</v>
      </c>
      <c r="C106" s="119">
        <v>8.18</v>
      </c>
      <c r="D106" s="121">
        <v>80.099999999999994</v>
      </c>
      <c r="E106" s="124">
        <v>2.6681300000000001</v>
      </c>
    </row>
    <row r="107" spans="2:5" x14ac:dyDescent="0.3">
      <c r="B107" s="4">
        <v>104</v>
      </c>
      <c r="C107" s="119">
        <v>8.17</v>
      </c>
      <c r="D107" s="121">
        <v>80.400000000000006</v>
      </c>
      <c r="E107" s="124">
        <v>2.7782200000000001</v>
      </c>
    </row>
    <row r="108" spans="2:5" x14ac:dyDescent="0.3">
      <c r="B108" s="4">
        <v>105</v>
      </c>
      <c r="C108" s="119">
        <v>8.17</v>
      </c>
      <c r="D108" s="121">
        <v>80.099999999999994</v>
      </c>
      <c r="E108" s="124">
        <v>2.6793499999999999</v>
      </c>
    </row>
    <row r="109" spans="2:5" x14ac:dyDescent="0.3">
      <c r="B109" s="4">
        <v>106</v>
      </c>
      <c r="C109" s="119">
        <v>8.17</v>
      </c>
      <c r="D109" s="121">
        <v>79.2</v>
      </c>
      <c r="E109" s="124">
        <v>2.8579300000000001</v>
      </c>
    </row>
    <row r="110" spans="2:5" x14ac:dyDescent="0.3">
      <c r="B110" s="4">
        <v>107</v>
      </c>
      <c r="C110" s="119">
        <v>8.19</v>
      </c>
      <c r="D110" s="121">
        <v>79.7</v>
      </c>
      <c r="E110" s="124">
        <v>2.6970499999999999</v>
      </c>
    </row>
    <row r="111" spans="2:5" x14ac:dyDescent="0.3">
      <c r="B111" s="4">
        <v>108</v>
      </c>
      <c r="C111" s="119">
        <v>8.18</v>
      </c>
      <c r="D111" s="121">
        <v>79.8</v>
      </c>
      <c r="E111" s="124">
        <v>2.7810299999999999</v>
      </c>
    </row>
    <row r="112" spans="2:5" x14ac:dyDescent="0.3">
      <c r="B112" s="4">
        <v>110</v>
      </c>
      <c r="C112" s="119">
        <v>8.26</v>
      </c>
      <c r="D112" s="121">
        <v>81.099999999999994</v>
      </c>
      <c r="E112" s="124">
        <v>2.76227</v>
      </c>
    </row>
    <row r="113" spans="2:5" x14ac:dyDescent="0.3">
      <c r="B113" s="4">
        <v>111</v>
      </c>
      <c r="C113" s="119">
        <v>8.27</v>
      </c>
      <c r="D113" s="121">
        <v>81.2</v>
      </c>
      <c r="E113" s="124">
        <v>2.8411900000000001</v>
      </c>
    </row>
    <row r="114" spans="2:5" x14ac:dyDescent="0.3">
      <c r="B114" s="4">
        <v>112</v>
      </c>
      <c r="C114" s="119">
        <v>8.25</v>
      </c>
      <c r="D114" s="121">
        <v>81.400000000000006</v>
      </c>
      <c r="E114" s="124">
        <v>2.7415500000000002</v>
      </c>
    </row>
    <row r="115" spans="2:5" x14ac:dyDescent="0.3">
      <c r="B115" s="4">
        <v>113</v>
      </c>
      <c r="C115" s="119">
        <v>8.24</v>
      </c>
      <c r="D115" s="121">
        <v>79.8</v>
      </c>
      <c r="E115" s="124">
        <v>2.7634699999999999</v>
      </c>
    </row>
    <row r="116" spans="2:5" x14ac:dyDescent="0.3">
      <c r="B116" s="4">
        <v>114</v>
      </c>
      <c r="C116" s="119">
        <v>8.2200000000000006</v>
      </c>
      <c r="D116" s="121">
        <v>80.3</v>
      </c>
      <c r="E116" s="124">
        <v>2.7281900000000001</v>
      </c>
    </row>
    <row r="117" spans="2:5" x14ac:dyDescent="0.3">
      <c r="B117" s="4">
        <v>115</v>
      </c>
      <c r="C117" s="119">
        <v>8.24</v>
      </c>
      <c r="D117" s="121">
        <v>80.7</v>
      </c>
      <c r="E117" s="124">
        <v>2.8462900000000002</v>
      </c>
    </row>
    <row r="118" spans="2:5" x14ac:dyDescent="0.3">
      <c r="B118" s="4">
        <v>116</v>
      </c>
      <c r="C118" s="119">
        <v>8.23</v>
      </c>
      <c r="D118" s="121">
        <v>81.8</v>
      </c>
      <c r="E118" s="124">
        <v>2.80124</v>
      </c>
    </row>
    <row r="119" spans="2:5" x14ac:dyDescent="0.3">
      <c r="B119" s="4">
        <v>117</v>
      </c>
      <c r="C119" s="119">
        <v>8.2100000000000009</v>
      </c>
      <c r="D119" s="121">
        <v>81.5</v>
      </c>
      <c r="E119" s="124">
        <v>2.8056399999999999</v>
      </c>
    </row>
    <row r="120" spans="2:5" x14ac:dyDescent="0.3">
      <c r="B120" s="4">
        <v>118</v>
      </c>
      <c r="C120" s="119">
        <v>8.25</v>
      </c>
      <c r="D120" s="121">
        <v>81.5</v>
      </c>
      <c r="E120" s="124">
        <v>2.80931</v>
      </c>
    </row>
    <row r="121" spans="2:5" x14ac:dyDescent="0.3">
      <c r="B121" s="4">
        <v>119</v>
      </c>
      <c r="C121" s="119">
        <v>8.24</v>
      </c>
      <c r="D121" s="121">
        <v>81.2</v>
      </c>
      <c r="E121" s="124">
        <v>2.8018100000000001</v>
      </c>
    </row>
    <row r="122" spans="2:5" x14ac:dyDescent="0.3">
      <c r="B122" s="4">
        <v>120</v>
      </c>
      <c r="C122" s="119">
        <v>8.2200000000000006</v>
      </c>
      <c r="D122" s="121">
        <v>81.2</v>
      </c>
      <c r="E122" s="124">
        <v>2.8334700000000002</v>
      </c>
    </row>
    <row r="123" spans="2:5" x14ac:dyDescent="0.3">
      <c r="B123" s="4">
        <v>121</v>
      </c>
      <c r="C123" s="119">
        <v>8.2200000000000006</v>
      </c>
      <c r="D123" s="121">
        <v>81.7</v>
      </c>
      <c r="E123" s="124">
        <v>2.87094</v>
      </c>
    </row>
    <row r="124" spans="2:5" x14ac:dyDescent="0.3">
      <c r="B124" s="4">
        <v>122</v>
      </c>
      <c r="C124" s="119">
        <v>8.23</v>
      </c>
      <c r="D124" s="121">
        <v>81.599999999999994</v>
      </c>
      <c r="E124" s="124">
        <v>2.8506999999999998</v>
      </c>
    </row>
    <row r="125" spans="2:5" x14ac:dyDescent="0.3">
      <c r="B125" s="4">
        <v>123</v>
      </c>
      <c r="C125" s="119">
        <v>8.19</v>
      </c>
      <c r="D125" s="121">
        <v>80.7</v>
      </c>
      <c r="E125" s="124">
        <v>2.8014999999999999</v>
      </c>
    </row>
    <row r="126" spans="2:5" x14ac:dyDescent="0.3">
      <c r="B126" s="4">
        <v>124</v>
      </c>
      <c r="C126" s="119">
        <v>8.24</v>
      </c>
      <c r="D126" s="121">
        <v>80.5</v>
      </c>
      <c r="E126" s="124">
        <v>2.8364199999999999</v>
      </c>
    </row>
    <row r="127" spans="2:5" x14ac:dyDescent="0.3">
      <c r="B127" s="4">
        <v>125</v>
      </c>
      <c r="C127" s="119">
        <v>8.2200000000000006</v>
      </c>
      <c r="D127" s="121">
        <v>81.2</v>
      </c>
      <c r="E127" s="124">
        <v>2.8537699999999999</v>
      </c>
    </row>
    <row r="128" spans="2:5" x14ac:dyDescent="0.3">
      <c r="B128" s="4">
        <v>126</v>
      </c>
      <c r="C128" s="119">
        <v>8.26</v>
      </c>
      <c r="D128" s="121">
        <v>81.2</v>
      </c>
      <c r="E128" s="124">
        <v>2.8891</v>
      </c>
    </row>
    <row r="129" spans="2:5" x14ac:dyDescent="0.3">
      <c r="B129" s="4">
        <v>127</v>
      </c>
      <c r="C129" s="119">
        <v>8.25</v>
      </c>
      <c r="D129" s="121">
        <v>79.599999999999994</v>
      </c>
      <c r="E129" s="124">
        <v>2.8950499999999999</v>
      </c>
    </row>
    <row r="130" spans="2:5" x14ac:dyDescent="0.3">
      <c r="B130" s="4">
        <v>128</v>
      </c>
      <c r="C130" s="119">
        <v>8.25</v>
      </c>
      <c r="D130" s="121">
        <v>79.5</v>
      </c>
      <c r="E130" s="124">
        <v>2.8576299999999999</v>
      </c>
    </row>
    <row r="131" spans="2:5" x14ac:dyDescent="0.3">
      <c r="B131" s="4">
        <v>129</v>
      </c>
      <c r="C131" s="119">
        <v>8.2100000000000009</v>
      </c>
      <c r="D131" s="121">
        <v>79.900000000000006</v>
      </c>
      <c r="E131" s="124">
        <v>2.8516300000000001</v>
      </c>
    </row>
    <row r="132" spans="2:5" x14ac:dyDescent="0.3">
      <c r="B132" s="4">
        <v>130</v>
      </c>
      <c r="C132" s="119">
        <v>8.1999999999999993</v>
      </c>
      <c r="D132" s="121">
        <v>81.099999999999994</v>
      </c>
      <c r="E132" s="124">
        <v>2.87581</v>
      </c>
    </row>
    <row r="133" spans="2:5" x14ac:dyDescent="0.3">
      <c r="B133" s="4">
        <v>131</v>
      </c>
      <c r="C133" s="119">
        <v>8.32</v>
      </c>
      <c r="D133" s="121">
        <v>82.1</v>
      </c>
      <c r="E133" s="124">
        <v>2.8796599999999999</v>
      </c>
    </row>
    <row r="134" spans="2:5" x14ac:dyDescent="0.3">
      <c r="B134" s="4">
        <v>132</v>
      </c>
      <c r="C134" s="119">
        <v>8.31</v>
      </c>
      <c r="D134" s="121">
        <v>82.4</v>
      </c>
      <c r="E134" s="124">
        <v>2.8889399999999998</v>
      </c>
    </row>
    <row r="135" spans="2:5" x14ac:dyDescent="0.3">
      <c r="B135" s="4">
        <v>133</v>
      </c>
      <c r="C135" s="119">
        <v>8.2899999999999991</v>
      </c>
      <c r="D135" s="121">
        <v>83.3</v>
      </c>
      <c r="E135" s="124">
        <v>2.8888400000000001</v>
      </c>
    </row>
    <row r="136" spans="2:5" x14ac:dyDescent="0.3">
      <c r="B136" s="4">
        <v>134</v>
      </c>
      <c r="C136" s="119">
        <v>8.2899999999999991</v>
      </c>
      <c r="D136" s="121">
        <v>83</v>
      </c>
      <c r="E136" s="124">
        <v>2.94442</v>
      </c>
    </row>
    <row r="137" spans="2:5" x14ac:dyDescent="0.3">
      <c r="B137" s="4">
        <v>135</v>
      </c>
      <c r="C137" s="119">
        <v>8.31</v>
      </c>
      <c r="D137" s="121">
        <v>83.1</v>
      </c>
      <c r="E137" s="124">
        <v>3.01695</v>
      </c>
    </row>
    <row r="138" spans="2:5" x14ac:dyDescent="0.3">
      <c r="B138" s="4">
        <v>136</v>
      </c>
      <c r="C138" s="119">
        <v>8.2200000000000006</v>
      </c>
      <c r="D138" s="121">
        <v>84.1</v>
      </c>
      <c r="E138" s="124">
        <v>2.7277800000000001</v>
      </c>
    </row>
    <row r="139" spans="2:5" x14ac:dyDescent="0.3">
      <c r="B139" s="4">
        <v>137</v>
      </c>
      <c r="C139" s="119">
        <v>8.18</v>
      </c>
      <c r="D139" s="121">
        <v>84.5</v>
      </c>
      <c r="E139" s="124">
        <v>2.8933499999999999</v>
      </c>
    </row>
    <row r="140" spans="2:5" x14ac:dyDescent="0.3">
      <c r="B140" s="4">
        <v>138</v>
      </c>
      <c r="C140" s="119">
        <v>8.18</v>
      </c>
      <c r="D140" s="121">
        <v>82.9</v>
      </c>
      <c r="E140" s="124">
        <v>2.8451300000000002</v>
      </c>
    </row>
    <row r="141" spans="2:5" x14ac:dyDescent="0.3">
      <c r="B141" s="4">
        <v>139</v>
      </c>
      <c r="C141" s="119">
        <v>8.24</v>
      </c>
      <c r="D141" s="121">
        <v>82.6</v>
      </c>
      <c r="E141" s="124">
        <v>2.9071099999999999</v>
      </c>
    </row>
    <row r="142" spans="2:5" x14ac:dyDescent="0.3">
      <c r="B142" s="4">
        <v>140</v>
      </c>
      <c r="C142" s="119">
        <v>8.16</v>
      </c>
      <c r="D142" s="121">
        <v>83.1</v>
      </c>
      <c r="E142" s="124">
        <v>2.9359199999999999</v>
      </c>
    </row>
    <row r="143" spans="2:5" x14ac:dyDescent="0.3">
      <c r="B143" s="4">
        <v>141</v>
      </c>
      <c r="C143" s="119">
        <v>8.2100000000000009</v>
      </c>
      <c r="D143" s="121">
        <v>83.1</v>
      </c>
      <c r="E143" s="124">
        <v>2.8943699999999999</v>
      </c>
    </row>
    <row r="144" spans="2:5" x14ac:dyDescent="0.3">
      <c r="B144" s="4">
        <v>142</v>
      </c>
      <c r="C144" s="119">
        <v>8.19</v>
      </c>
      <c r="D144" s="121">
        <v>83.2</v>
      </c>
      <c r="E144" s="124">
        <v>2.80966</v>
      </c>
    </row>
    <row r="145" spans="2:5" x14ac:dyDescent="0.3">
      <c r="B145" s="4">
        <v>143</v>
      </c>
      <c r="C145" s="119">
        <v>8.18</v>
      </c>
      <c r="D145" s="121">
        <v>82.6</v>
      </c>
      <c r="E145" s="124">
        <v>2.9760800000000001</v>
      </c>
    </row>
    <row r="146" spans="2:5" x14ac:dyDescent="0.3">
      <c r="B146" s="4">
        <v>144</v>
      </c>
      <c r="C146" s="119">
        <v>8.24</v>
      </c>
      <c r="D146" s="121">
        <v>83.2</v>
      </c>
      <c r="E146" s="124">
        <v>2.9698199999999999</v>
      </c>
    </row>
    <row r="147" spans="2:5" x14ac:dyDescent="0.3">
      <c r="B147" s="4">
        <v>145</v>
      </c>
      <c r="C147" s="119">
        <v>8.2200000000000006</v>
      </c>
      <c r="D147" s="121">
        <v>83.5</v>
      </c>
      <c r="E147" s="124">
        <v>3.0189400000000002</v>
      </c>
    </row>
    <row r="148" spans="2:5" x14ac:dyDescent="0.3">
      <c r="B148" s="4">
        <v>146</v>
      </c>
      <c r="C148" s="119">
        <v>8.2200000000000006</v>
      </c>
      <c r="D148" s="121">
        <v>83.7</v>
      </c>
      <c r="E148" s="124">
        <v>3.0157099999999999</v>
      </c>
    </row>
    <row r="149" spans="2:5" x14ac:dyDescent="0.3">
      <c r="B149" s="4">
        <v>147</v>
      </c>
      <c r="C149" s="119">
        <v>8.23</v>
      </c>
      <c r="D149" s="121">
        <v>84</v>
      </c>
      <c r="E149" s="124">
        <v>2.9614199999999999</v>
      </c>
    </row>
    <row r="150" spans="2:5" x14ac:dyDescent="0.3">
      <c r="B150" s="4">
        <v>148</v>
      </c>
      <c r="C150" s="119">
        <v>8.2200000000000006</v>
      </c>
      <c r="D150" s="121">
        <v>84.1</v>
      </c>
      <c r="E150" s="124">
        <v>2.9418199999999999</v>
      </c>
    </row>
    <row r="151" spans="2:5" x14ac:dyDescent="0.3">
      <c r="B151" s="4">
        <v>149</v>
      </c>
      <c r="C151" s="119">
        <v>8.24</v>
      </c>
      <c r="D151" s="121">
        <v>83.9</v>
      </c>
      <c r="E151" s="124">
        <v>3.00488</v>
      </c>
    </row>
    <row r="152" spans="2:5" x14ac:dyDescent="0.3">
      <c r="B152" s="4">
        <v>150</v>
      </c>
      <c r="C152" s="119">
        <v>8.24</v>
      </c>
      <c r="D152" s="121">
        <v>80.5</v>
      </c>
      <c r="E152" s="124">
        <v>3.0123099999999998</v>
      </c>
    </row>
    <row r="153" spans="2:5" x14ac:dyDescent="0.3">
      <c r="B153" s="4">
        <v>151</v>
      </c>
      <c r="C153" s="119">
        <v>8.2200000000000006</v>
      </c>
      <c r="D153" s="121">
        <v>82.3</v>
      </c>
      <c r="E153" s="124">
        <v>3.0529199999999999</v>
      </c>
    </row>
    <row r="154" spans="2:5" x14ac:dyDescent="0.3">
      <c r="B154" s="4">
        <v>152</v>
      </c>
      <c r="C154" s="119">
        <v>8.27</v>
      </c>
      <c r="D154" s="121">
        <v>85.9</v>
      </c>
      <c r="E154" s="124">
        <v>3.0421499999999999</v>
      </c>
    </row>
    <row r="155" spans="2:5" x14ac:dyDescent="0.3">
      <c r="B155" s="4">
        <v>153</v>
      </c>
      <c r="C155" s="119">
        <v>8.26</v>
      </c>
      <c r="D155" s="121">
        <v>85.7</v>
      </c>
      <c r="E155" s="124">
        <v>2.97593</v>
      </c>
    </row>
    <row r="156" spans="2:5" x14ac:dyDescent="0.3">
      <c r="B156" s="4">
        <v>154</v>
      </c>
      <c r="C156" s="119">
        <v>8.26</v>
      </c>
      <c r="D156" s="121">
        <v>86.7</v>
      </c>
      <c r="E156" s="124">
        <v>3.0011199999999998</v>
      </c>
    </row>
    <row r="157" spans="2:5" x14ac:dyDescent="0.3">
      <c r="B157" s="4">
        <v>155</v>
      </c>
      <c r="C157" s="119">
        <v>8.35</v>
      </c>
      <c r="D157" s="121">
        <v>85.4</v>
      </c>
      <c r="E157" s="124">
        <v>2.9334899999999999</v>
      </c>
    </row>
    <row r="158" spans="2:5" x14ac:dyDescent="0.3">
      <c r="B158" s="4">
        <v>156</v>
      </c>
      <c r="C158" s="119">
        <v>8.3699999999999992</v>
      </c>
      <c r="D158" s="121">
        <v>86.9</v>
      </c>
      <c r="E158" s="124">
        <v>3.0428000000000002</v>
      </c>
    </row>
    <row r="159" spans="2:5" x14ac:dyDescent="0.3">
      <c r="B159" s="4">
        <v>157</v>
      </c>
      <c r="C159" s="119">
        <v>8.36</v>
      </c>
      <c r="D159" s="121">
        <v>87.4</v>
      </c>
      <c r="E159" s="124">
        <v>3.0590000000000002</v>
      </c>
    </row>
    <row r="160" spans="2:5" x14ac:dyDescent="0.3">
      <c r="B160" s="4">
        <v>158</v>
      </c>
      <c r="C160" s="119">
        <v>8.35</v>
      </c>
      <c r="D160" s="121">
        <v>87.5</v>
      </c>
      <c r="E160" s="124">
        <v>3.03844</v>
      </c>
    </row>
    <row r="161" spans="2:5" x14ac:dyDescent="0.3">
      <c r="B161" s="4">
        <v>159</v>
      </c>
      <c r="C161" s="119">
        <v>8.33</v>
      </c>
      <c r="D161" s="121">
        <v>87.7</v>
      </c>
      <c r="E161" s="124">
        <v>3.0203899999999999</v>
      </c>
    </row>
    <row r="162" spans="2:5" x14ac:dyDescent="0.3">
      <c r="B162" s="4">
        <v>160</v>
      </c>
      <c r="C162" s="119">
        <v>8.34</v>
      </c>
      <c r="D162" s="121">
        <v>87.9</v>
      </c>
      <c r="E162" s="124">
        <v>3.0242</v>
      </c>
    </row>
    <row r="163" spans="2:5" x14ac:dyDescent="0.3">
      <c r="B163" s="4">
        <v>161</v>
      </c>
      <c r="C163" s="119">
        <v>8.35</v>
      </c>
      <c r="D163" s="121">
        <v>87.7</v>
      </c>
      <c r="E163" s="124">
        <v>3.09449</v>
      </c>
    </row>
    <row r="164" spans="2:5" x14ac:dyDescent="0.3">
      <c r="B164" s="4">
        <v>162</v>
      </c>
      <c r="C164" s="119">
        <v>8.36</v>
      </c>
      <c r="D164" s="121">
        <v>88.1</v>
      </c>
      <c r="E164" s="124">
        <v>3.00597</v>
      </c>
    </row>
    <row r="165" spans="2:5" x14ac:dyDescent="0.3">
      <c r="B165" s="4">
        <v>163</v>
      </c>
      <c r="C165" s="119">
        <v>8.36</v>
      </c>
      <c r="D165" s="121">
        <v>88.2</v>
      </c>
      <c r="E165" s="124">
        <v>3.0587800000000001</v>
      </c>
    </row>
    <row r="166" spans="2:5" x14ac:dyDescent="0.3">
      <c r="B166" s="4">
        <v>164</v>
      </c>
      <c r="C166" s="119">
        <v>8.3699999999999992</v>
      </c>
      <c r="D166" s="121">
        <v>88.2</v>
      </c>
      <c r="E166" s="124">
        <v>3.0362900000000002</v>
      </c>
    </row>
    <row r="167" spans="2:5" x14ac:dyDescent="0.3">
      <c r="B167" s="4">
        <v>165</v>
      </c>
      <c r="C167" s="119">
        <v>8.42</v>
      </c>
      <c r="D167" s="121">
        <v>88.6</v>
      </c>
      <c r="E167" s="124">
        <v>3.0757500000000002</v>
      </c>
    </row>
    <row r="168" spans="2:5" x14ac:dyDescent="0.3">
      <c r="B168" s="4">
        <v>166</v>
      </c>
      <c r="C168" s="119">
        <v>8.39</v>
      </c>
      <c r="D168" s="121">
        <v>89.2</v>
      </c>
      <c r="E168" s="124">
        <v>3.0198700000000001</v>
      </c>
    </row>
    <row r="169" spans="2:5" x14ac:dyDescent="0.3">
      <c r="B169" s="4">
        <v>167</v>
      </c>
      <c r="C169" s="119">
        <v>8.4</v>
      </c>
      <c r="D169" s="121">
        <v>90.3</v>
      </c>
      <c r="E169" s="124">
        <v>3.12799</v>
      </c>
    </row>
    <row r="170" spans="2:5" x14ac:dyDescent="0.3">
      <c r="B170" s="4">
        <v>168</v>
      </c>
      <c r="C170" s="119">
        <v>8.44</v>
      </c>
      <c r="D170" s="121">
        <v>89.8</v>
      </c>
      <c r="E170" s="124">
        <v>3.0671200000000001</v>
      </c>
    </row>
    <row r="171" spans="2:5" x14ac:dyDescent="0.3">
      <c r="B171" s="4">
        <v>170</v>
      </c>
      <c r="C171" s="119">
        <v>8.43</v>
      </c>
      <c r="D171" s="121">
        <v>90.5</v>
      </c>
      <c r="E171" s="124">
        <v>3.1122999999999998</v>
      </c>
    </row>
    <row r="172" spans="2:5" x14ac:dyDescent="0.3">
      <c r="B172" s="4">
        <v>171</v>
      </c>
      <c r="C172" s="119">
        <v>8.4</v>
      </c>
      <c r="D172" s="121">
        <v>90.1</v>
      </c>
      <c r="E172" s="124">
        <v>3.0120399999999998</v>
      </c>
    </row>
    <row r="173" spans="2:5" x14ac:dyDescent="0.3">
      <c r="B173" s="4">
        <v>172</v>
      </c>
      <c r="C173" s="119">
        <v>8.39</v>
      </c>
      <c r="D173" s="121">
        <v>90.1</v>
      </c>
      <c r="E173" s="124">
        <v>3.1300699999999999</v>
      </c>
    </row>
    <row r="174" spans="2:5" x14ac:dyDescent="0.3">
      <c r="B174" s="4">
        <v>173</v>
      </c>
      <c r="C174" s="119">
        <v>8.41</v>
      </c>
      <c r="D174" s="121">
        <v>90.2</v>
      </c>
      <c r="E174" s="124">
        <v>3.09612</v>
      </c>
    </row>
    <row r="175" spans="2:5" x14ac:dyDescent="0.3">
      <c r="B175" s="4">
        <v>174</v>
      </c>
      <c r="C175" s="119">
        <v>8.41</v>
      </c>
      <c r="D175" s="121">
        <v>90.2</v>
      </c>
      <c r="E175" s="124">
        <v>3.1380599999999998</v>
      </c>
    </row>
    <row r="176" spans="2:5" x14ac:dyDescent="0.3">
      <c r="B176" s="4">
        <v>175</v>
      </c>
      <c r="C176" s="119">
        <v>8.39</v>
      </c>
      <c r="D176" s="121">
        <v>90.3</v>
      </c>
      <c r="E176" s="124">
        <v>3.1731400000000001</v>
      </c>
    </row>
    <row r="177" spans="2:5" x14ac:dyDescent="0.3">
      <c r="B177" s="4">
        <v>176</v>
      </c>
      <c r="C177" s="119">
        <v>8.3699999999999992</v>
      </c>
      <c r="D177" s="121">
        <v>90.2</v>
      </c>
      <c r="E177" s="124">
        <v>3.20526</v>
      </c>
    </row>
    <row r="178" spans="2:5" x14ac:dyDescent="0.3">
      <c r="B178" s="4">
        <v>177</v>
      </c>
      <c r="C178" s="119">
        <v>8.44</v>
      </c>
      <c r="D178" s="121">
        <v>90.1</v>
      </c>
      <c r="E178" s="124">
        <v>3.0426799999999998</v>
      </c>
    </row>
    <row r="179" spans="2:5" x14ac:dyDescent="0.3">
      <c r="B179" s="4">
        <v>178</v>
      </c>
      <c r="C179" s="119">
        <v>8.41</v>
      </c>
      <c r="D179" s="121">
        <v>90.2</v>
      </c>
      <c r="E179" s="124">
        <v>3.1380599999999998</v>
      </c>
    </row>
    <row r="180" spans="2:5" x14ac:dyDescent="0.3">
      <c r="B180" s="4">
        <v>179</v>
      </c>
      <c r="C180" s="119">
        <v>8.42</v>
      </c>
      <c r="D180" s="121">
        <v>89.9</v>
      </c>
      <c r="E180" s="124">
        <v>3.1928000000000001</v>
      </c>
    </row>
    <row r="181" spans="2:5" x14ac:dyDescent="0.3">
      <c r="B181" s="4">
        <v>180</v>
      </c>
      <c r="C181" s="119">
        <v>8.3800000000000008</v>
      </c>
      <c r="D181" s="121">
        <v>91.3</v>
      </c>
      <c r="E181" s="124">
        <v>3.2525599999999999</v>
      </c>
    </row>
    <row r="182" spans="2:5" x14ac:dyDescent="0.3">
      <c r="B182" s="4">
        <v>181</v>
      </c>
      <c r="C182" s="119">
        <v>8.3699999999999992</v>
      </c>
      <c r="D182" s="121">
        <v>90.6</v>
      </c>
      <c r="E182" s="124">
        <v>3.12344</v>
      </c>
    </row>
    <row r="183" spans="2:5" x14ac:dyDescent="0.3">
      <c r="B183" s="4">
        <v>182</v>
      </c>
      <c r="C183" s="119">
        <v>8.44</v>
      </c>
      <c r="D183" s="121">
        <v>90.5</v>
      </c>
      <c r="E183" s="124">
        <v>3.16682</v>
      </c>
    </row>
    <row r="184" spans="2:5" x14ac:dyDescent="0.3">
      <c r="B184" s="4">
        <v>183</v>
      </c>
      <c r="C184" s="119">
        <v>8.43</v>
      </c>
      <c r="D184" s="121">
        <v>90.7</v>
      </c>
      <c r="E184" s="124">
        <v>3.2255500000000001</v>
      </c>
    </row>
    <row r="185" spans="2:5" x14ac:dyDescent="0.3">
      <c r="B185" s="4">
        <v>184</v>
      </c>
      <c r="C185" s="119">
        <v>8.4499999999999993</v>
      </c>
      <c r="D185" s="121">
        <v>91.1</v>
      </c>
      <c r="E185" s="124">
        <v>3.12541</v>
      </c>
    </row>
    <row r="186" spans="2:5" x14ac:dyDescent="0.3">
      <c r="B186" s="4">
        <v>185</v>
      </c>
      <c r="C186" s="119">
        <v>8.41</v>
      </c>
      <c r="D186" s="121">
        <v>91.4</v>
      </c>
      <c r="E186" s="124" t="s">
        <v>16</v>
      </c>
    </row>
    <row r="187" spans="2:5" x14ac:dyDescent="0.3">
      <c r="B187" s="4">
        <v>186</v>
      </c>
      <c r="C187" s="119">
        <v>8.43</v>
      </c>
      <c r="D187" s="121">
        <v>91.9</v>
      </c>
      <c r="E187" s="124" t="s">
        <v>16</v>
      </c>
    </row>
    <row r="188" spans="2:5" x14ac:dyDescent="0.3">
      <c r="B188" s="4">
        <v>187</v>
      </c>
      <c r="C188" s="119">
        <v>8.48</v>
      </c>
      <c r="D188" s="121">
        <v>90.9</v>
      </c>
      <c r="E188" s="124">
        <v>3.17191</v>
      </c>
    </row>
    <row r="189" spans="2:5" x14ac:dyDescent="0.3">
      <c r="B189" s="4">
        <v>188</v>
      </c>
      <c r="C189" s="119">
        <v>8.51</v>
      </c>
      <c r="D189" s="121">
        <v>91.6</v>
      </c>
      <c r="E189" s="124">
        <v>3.1618900000000001</v>
      </c>
    </row>
    <row r="190" spans="2:5" x14ac:dyDescent="0.3">
      <c r="B190" s="4">
        <v>189</v>
      </c>
      <c r="C190" s="119">
        <v>8.5299999999999994</v>
      </c>
      <c r="D190" s="121">
        <v>91.2</v>
      </c>
      <c r="E190" s="124">
        <v>3.09999</v>
      </c>
    </row>
    <row r="191" spans="2:5" x14ac:dyDescent="0.3">
      <c r="B191" s="4">
        <v>190</v>
      </c>
      <c r="C191" s="119">
        <v>8.5299999999999994</v>
      </c>
      <c r="D191" s="121">
        <v>91.1</v>
      </c>
      <c r="E191" s="124">
        <v>3.1089099999999998</v>
      </c>
    </row>
    <row r="192" spans="2:5" x14ac:dyDescent="0.3">
      <c r="B192" s="4">
        <v>191</v>
      </c>
      <c r="C192" s="119">
        <v>8.52</v>
      </c>
      <c r="D192" s="121">
        <v>91.5</v>
      </c>
      <c r="E192" s="124">
        <v>3.2261799999999998</v>
      </c>
    </row>
    <row r="193" spans="2:5" x14ac:dyDescent="0.3">
      <c r="B193" s="4">
        <v>192</v>
      </c>
      <c r="C193" s="119">
        <v>8.52</v>
      </c>
      <c r="D193" s="121">
        <v>91.4</v>
      </c>
      <c r="E193" s="124">
        <v>3.1987299999999999</v>
      </c>
    </row>
    <row r="194" spans="2:5" x14ac:dyDescent="0.3">
      <c r="B194" s="4">
        <v>193</v>
      </c>
      <c r="C194" s="119">
        <v>8.49</v>
      </c>
      <c r="D194" s="121">
        <v>91.7</v>
      </c>
      <c r="E194" s="124">
        <v>3.2255500000000001</v>
      </c>
    </row>
    <row r="195" spans="2:5" x14ac:dyDescent="0.3">
      <c r="B195" s="4">
        <v>194</v>
      </c>
      <c r="C195" s="119">
        <v>8.51</v>
      </c>
      <c r="D195" s="121">
        <v>91.2</v>
      </c>
      <c r="E195" s="124">
        <v>3.1828799999999999</v>
      </c>
    </row>
    <row r="196" spans="2:5" x14ac:dyDescent="0.3">
      <c r="B196" s="4">
        <v>195</v>
      </c>
      <c r="C196" s="119">
        <v>8.5500000000000007</v>
      </c>
      <c r="D196" s="121">
        <v>91.8</v>
      </c>
      <c r="E196" s="124">
        <v>3.20933</v>
      </c>
    </row>
    <row r="197" spans="2:5" x14ac:dyDescent="0.3">
      <c r="B197" s="4">
        <v>196</v>
      </c>
      <c r="C197" s="119">
        <v>8.5</v>
      </c>
      <c r="D197" s="121">
        <v>91.6</v>
      </c>
      <c r="E197" s="124">
        <v>3.2101199999999999</v>
      </c>
    </row>
    <row r="198" spans="2:5" x14ac:dyDescent="0.3">
      <c r="B198" s="4">
        <v>197</v>
      </c>
      <c r="C198" s="119">
        <v>8.59</v>
      </c>
      <c r="D198" s="121">
        <v>91.6</v>
      </c>
      <c r="E198" s="124">
        <v>3.1922600000000001</v>
      </c>
    </row>
    <row r="199" spans="2:5" x14ac:dyDescent="0.3">
      <c r="B199" s="4">
        <v>198</v>
      </c>
      <c r="C199" s="119">
        <v>8.5299999999999994</v>
      </c>
      <c r="D199" s="121">
        <v>91.8</v>
      </c>
      <c r="E199" s="124">
        <v>3.1905100000000002</v>
      </c>
    </row>
    <row r="200" spans="2:5" x14ac:dyDescent="0.3">
      <c r="B200" s="4">
        <v>199</v>
      </c>
      <c r="C200" s="119">
        <v>8.5399999999999991</v>
      </c>
      <c r="D200" s="121">
        <v>91.4</v>
      </c>
      <c r="E200" s="124">
        <v>3.1555900000000001</v>
      </c>
    </row>
    <row r="201" spans="2:5" x14ac:dyDescent="0.3">
      <c r="B201" s="4">
        <v>200</v>
      </c>
      <c r="C201" s="119">
        <v>8.5399999999999991</v>
      </c>
      <c r="D201" s="121">
        <v>92.1</v>
      </c>
      <c r="E201" s="124">
        <v>3.1792899999999999</v>
      </c>
    </row>
    <row r="202" spans="2:5" x14ac:dyDescent="0.3">
      <c r="B202" s="4">
        <v>201</v>
      </c>
      <c r="C202" s="119">
        <v>8.59</v>
      </c>
      <c r="D202" s="121">
        <v>92.9</v>
      </c>
      <c r="E202" s="124">
        <v>3.1404800000000002</v>
      </c>
    </row>
    <row r="203" spans="2:5" x14ac:dyDescent="0.3">
      <c r="B203" s="4">
        <v>202</v>
      </c>
      <c r="C203" s="119">
        <v>8.6</v>
      </c>
      <c r="D203" s="121">
        <v>93.1</v>
      </c>
      <c r="E203" s="124">
        <v>3.13002</v>
      </c>
    </row>
    <row r="204" spans="2:5" x14ac:dyDescent="0.3">
      <c r="B204" s="4">
        <v>203</v>
      </c>
      <c r="C204" s="119">
        <v>8.61</v>
      </c>
      <c r="D204" s="121">
        <v>93.1</v>
      </c>
      <c r="E204" s="124">
        <v>3.1128</v>
      </c>
    </row>
    <row r="205" spans="2:5" x14ac:dyDescent="0.3">
      <c r="B205" s="4">
        <v>204</v>
      </c>
      <c r="C205" s="119">
        <v>8.6300000000000008</v>
      </c>
      <c r="D205" s="121">
        <v>93.4</v>
      </c>
      <c r="E205" s="124">
        <v>2.9817900000000002</v>
      </c>
    </row>
    <row r="206" spans="2:5" x14ac:dyDescent="0.3">
      <c r="B206" s="4">
        <v>205</v>
      </c>
      <c r="C206" s="119">
        <v>8.6</v>
      </c>
      <c r="D206" s="121">
        <v>93.6</v>
      </c>
      <c r="E206" s="124">
        <v>2.9933299999999998</v>
      </c>
    </row>
    <row r="207" spans="2:5" x14ac:dyDescent="0.3">
      <c r="B207" s="4"/>
      <c r="C207" s="119"/>
      <c r="D207" s="121"/>
      <c r="E207" s="124" t="s">
        <v>16</v>
      </c>
    </row>
    <row r="208" spans="2:5" x14ac:dyDescent="0.3">
      <c r="B208" s="4">
        <v>207</v>
      </c>
      <c r="C208" s="119">
        <v>8.5500000000000007</v>
      </c>
      <c r="D208" s="121">
        <v>92.9</v>
      </c>
      <c r="E208" s="124">
        <v>4.2296399999999998</v>
      </c>
    </row>
    <row r="209" spans="2:5" x14ac:dyDescent="0.3">
      <c r="B209" s="4">
        <v>208</v>
      </c>
      <c r="C209" s="119">
        <v>8.5500000000000007</v>
      </c>
      <c r="D209" s="121">
        <v>93.6</v>
      </c>
      <c r="E209" s="124">
        <v>2.5636999999999999</v>
      </c>
    </row>
    <row r="210" spans="2:5" x14ac:dyDescent="0.3">
      <c r="B210" s="4">
        <v>209</v>
      </c>
      <c r="C210" s="119">
        <v>8.6300000000000008</v>
      </c>
      <c r="D210" s="121">
        <v>93.8</v>
      </c>
      <c r="E210" s="124">
        <v>2.6901799999999998</v>
      </c>
    </row>
    <row r="211" spans="2:5" x14ac:dyDescent="0.3">
      <c r="B211" s="4"/>
      <c r="C211" s="119"/>
      <c r="D211" s="121"/>
      <c r="E211" s="124" t="s">
        <v>16</v>
      </c>
    </row>
    <row r="212" spans="2:5" x14ac:dyDescent="0.3">
      <c r="B212" s="4">
        <v>211</v>
      </c>
      <c r="C212" s="119">
        <v>8.5399999999999991</v>
      </c>
      <c r="D212" s="121">
        <v>92.5</v>
      </c>
      <c r="E212" s="124">
        <v>3.8711199999999999</v>
      </c>
    </row>
    <row r="213" spans="2:5" x14ac:dyDescent="0.3">
      <c r="B213" s="4">
        <v>212</v>
      </c>
      <c r="C213" s="119">
        <v>8.43</v>
      </c>
      <c r="D213" s="121">
        <v>88.6</v>
      </c>
      <c r="E213" s="124">
        <v>2.7672699999999999</v>
      </c>
    </row>
    <row r="214" spans="2:5" x14ac:dyDescent="0.3">
      <c r="B214" s="4">
        <v>213</v>
      </c>
      <c r="C214" s="119">
        <v>8.4600000000000009</v>
      </c>
      <c r="D214" s="121">
        <v>83.2</v>
      </c>
      <c r="E214" s="124">
        <v>2.6929099999999999</v>
      </c>
    </row>
    <row r="215" spans="2:5" x14ac:dyDescent="0.3">
      <c r="B215" s="4">
        <v>214</v>
      </c>
      <c r="C215" s="119">
        <v>8.24</v>
      </c>
      <c r="D215" s="121">
        <v>79.3</v>
      </c>
      <c r="E215" s="124">
        <v>2.7464200000000001</v>
      </c>
    </row>
    <row r="216" spans="2:5" x14ac:dyDescent="0.3">
      <c r="B216" s="4">
        <v>215</v>
      </c>
      <c r="C216" s="119">
        <v>8.17</v>
      </c>
      <c r="D216" s="121">
        <v>77.3</v>
      </c>
      <c r="E216" s="124">
        <v>2.8528899999999999</v>
      </c>
    </row>
    <row r="217" spans="2:5" x14ac:dyDescent="0.3">
      <c r="B217" s="4">
        <v>216</v>
      </c>
      <c r="C217" s="119">
        <v>8.24</v>
      </c>
      <c r="D217" s="121">
        <v>78.3</v>
      </c>
      <c r="E217" s="124">
        <v>2.8626499999999999</v>
      </c>
    </row>
    <row r="218" spans="2:5" x14ac:dyDescent="0.3">
      <c r="B218" s="4">
        <v>217</v>
      </c>
      <c r="C218" s="119">
        <v>8.2799999999999994</v>
      </c>
      <c r="D218" s="121">
        <v>80.900000000000006</v>
      </c>
      <c r="E218" s="124">
        <v>3.1416900000000001</v>
      </c>
    </row>
    <row r="219" spans="2:5" x14ac:dyDescent="0.3">
      <c r="B219" s="4">
        <v>218</v>
      </c>
      <c r="C219" s="119">
        <v>8.2899999999999991</v>
      </c>
      <c r="D219" s="121">
        <v>80.900000000000006</v>
      </c>
      <c r="E219" s="124">
        <v>3.24987</v>
      </c>
    </row>
    <row r="220" spans="2:5" x14ac:dyDescent="0.3">
      <c r="B220" s="4">
        <v>219</v>
      </c>
      <c r="C220" s="119">
        <v>8.34</v>
      </c>
      <c r="D220" s="121">
        <v>80.5</v>
      </c>
      <c r="E220" s="124">
        <v>3.3740999999999999</v>
      </c>
    </row>
    <row r="221" spans="2:5" x14ac:dyDescent="0.3">
      <c r="B221" s="4">
        <v>220</v>
      </c>
      <c r="C221" s="119">
        <v>8.33</v>
      </c>
      <c r="D221" s="121">
        <v>82.2</v>
      </c>
      <c r="E221" s="124">
        <v>3.0857899999999998</v>
      </c>
    </row>
    <row r="222" spans="2:5" x14ac:dyDescent="0.3">
      <c r="B222" s="4">
        <v>221</v>
      </c>
      <c r="C222" s="119">
        <v>8.2799999999999994</v>
      </c>
      <c r="D222" s="121">
        <v>81.8</v>
      </c>
      <c r="E222" s="124">
        <v>2.9137200000000001</v>
      </c>
    </row>
    <row r="223" spans="2:5" x14ac:dyDescent="0.3">
      <c r="B223" s="4">
        <v>222</v>
      </c>
      <c r="C223" s="119">
        <v>8.2899999999999991</v>
      </c>
      <c r="D223" s="121">
        <v>82.5</v>
      </c>
      <c r="E223" s="124">
        <v>2.8738899999999998</v>
      </c>
    </row>
    <row r="224" spans="2:5" x14ac:dyDescent="0.3">
      <c r="B224" s="4">
        <v>223</v>
      </c>
      <c r="C224" s="119">
        <v>8.2799999999999994</v>
      </c>
      <c r="D224" s="121">
        <v>82.6</v>
      </c>
      <c r="E224" s="124">
        <v>2.9496500000000001</v>
      </c>
    </row>
    <row r="225" spans="2:5" x14ac:dyDescent="0.3">
      <c r="B225" s="4">
        <v>224</v>
      </c>
      <c r="C225" s="119">
        <v>8.3000000000000007</v>
      </c>
      <c r="D225" s="121">
        <v>82.2</v>
      </c>
      <c r="E225" s="124">
        <v>2.9341300000000001</v>
      </c>
    </row>
    <row r="226" spans="2:5" x14ac:dyDescent="0.3">
      <c r="B226" s="4">
        <v>225</v>
      </c>
      <c r="C226" s="119">
        <v>8.32</v>
      </c>
      <c r="D226" s="121">
        <v>83.3</v>
      </c>
      <c r="E226" s="124">
        <v>3.0837699999999999</v>
      </c>
    </row>
    <row r="227" spans="2:5" x14ac:dyDescent="0.3">
      <c r="B227" s="4">
        <v>226</v>
      </c>
      <c r="C227" s="119">
        <v>8.34</v>
      </c>
      <c r="D227" s="121">
        <v>84.3</v>
      </c>
      <c r="E227" s="124">
        <v>2.9062399999999999</v>
      </c>
    </row>
    <row r="228" spans="2:5" x14ac:dyDescent="0.3">
      <c r="B228" s="4">
        <v>227</v>
      </c>
      <c r="C228" s="119">
        <v>8.44</v>
      </c>
      <c r="D228" s="121">
        <v>87.5</v>
      </c>
      <c r="E228" s="124">
        <v>3.0983700000000001</v>
      </c>
    </row>
    <row r="229" spans="2:5" x14ac:dyDescent="0.3">
      <c r="B229" s="4">
        <v>228</v>
      </c>
      <c r="C229" s="119">
        <v>8.41</v>
      </c>
      <c r="D229" s="121">
        <v>87.4</v>
      </c>
      <c r="E229" s="124">
        <v>3.1577600000000001</v>
      </c>
    </row>
    <row r="230" spans="2:5" x14ac:dyDescent="0.3">
      <c r="B230" s="4">
        <v>229</v>
      </c>
      <c r="C230" s="119">
        <v>8.4499999999999993</v>
      </c>
      <c r="D230" s="121">
        <v>87.4</v>
      </c>
      <c r="E230" s="124">
        <v>3.0485099999999998</v>
      </c>
    </row>
    <row r="231" spans="2:5" x14ac:dyDescent="0.3">
      <c r="B231" s="4">
        <v>230</v>
      </c>
      <c r="C231" s="119">
        <v>8.4600000000000009</v>
      </c>
      <c r="D231" s="121">
        <v>88</v>
      </c>
      <c r="E231" s="124">
        <v>3.06724</v>
      </c>
    </row>
    <row r="232" spans="2:5" x14ac:dyDescent="0.3">
      <c r="B232" s="4">
        <v>231</v>
      </c>
      <c r="C232" s="119">
        <v>8.5</v>
      </c>
      <c r="D232" s="121">
        <v>90.2</v>
      </c>
      <c r="E232" s="124">
        <v>3.1930800000000001</v>
      </c>
    </row>
    <row r="233" spans="2:5" x14ac:dyDescent="0.3">
      <c r="B233" s="4">
        <v>232</v>
      </c>
      <c r="C233" s="119">
        <v>8.51</v>
      </c>
      <c r="D233" s="121">
        <v>90.6</v>
      </c>
      <c r="E233" s="124">
        <v>3.1809699999999999</v>
      </c>
    </row>
    <row r="234" spans="2:5" x14ac:dyDescent="0.3">
      <c r="B234" s="4">
        <v>233</v>
      </c>
      <c r="C234" s="119">
        <v>8.52</v>
      </c>
      <c r="D234" s="121">
        <v>90.8</v>
      </c>
      <c r="E234" s="124">
        <v>3.1671</v>
      </c>
    </row>
    <row r="235" spans="2:5" x14ac:dyDescent="0.3">
      <c r="B235" s="4">
        <v>234</v>
      </c>
      <c r="C235" s="119">
        <v>8.51</v>
      </c>
      <c r="D235" s="121">
        <v>90.8</v>
      </c>
      <c r="E235" s="124">
        <v>3.1784500000000002</v>
      </c>
    </row>
    <row r="236" spans="2:5" x14ac:dyDescent="0.3">
      <c r="B236" s="4">
        <v>235</v>
      </c>
      <c r="C236" s="119">
        <v>8.5</v>
      </c>
      <c r="D236" s="121">
        <v>90.8</v>
      </c>
      <c r="E236" s="124">
        <v>3.1085400000000001</v>
      </c>
    </row>
    <row r="237" spans="2:5" x14ac:dyDescent="0.3">
      <c r="B237" s="4">
        <v>236</v>
      </c>
      <c r="C237" s="119">
        <v>8.52</v>
      </c>
      <c r="D237" s="121">
        <v>90.6</v>
      </c>
      <c r="E237" s="124">
        <v>3.1941000000000002</v>
      </c>
    </row>
    <row r="238" spans="2:5" x14ac:dyDescent="0.3">
      <c r="B238" s="4">
        <v>237</v>
      </c>
      <c r="C238" s="119">
        <v>8.52</v>
      </c>
      <c r="D238" s="121">
        <v>90.6</v>
      </c>
      <c r="E238" s="124">
        <v>3.3109799999999998</v>
      </c>
    </row>
    <row r="239" spans="2:5" x14ac:dyDescent="0.3">
      <c r="B239" s="4">
        <v>238</v>
      </c>
      <c r="C239" s="119">
        <v>8.51</v>
      </c>
      <c r="D239" s="121">
        <v>90.1</v>
      </c>
      <c r="E239" s="124">
        <v>3.27108</v>
      </c>
    </row>
    <row r="240" spans="2:5" x14ac:dyDescent="0.3">
      <c r="B240" s="4">
        <v>239</v>
      </c>
      <c r="C240" s="119">
        <v>8.52</v>
      </c>
      <c r="D240" s="121">
        <v>90.1</v>
      </c>
      <c r="E240" s="124">
        <v>3.1800799999999998</v>
      </c>
    </row>
    <row r="241" spans="2:5" x14ac:dyDescent="0.3">
      <c r="B241" s="4">
        <v>240</v>
      </c>
      <c r="C241" s="119">
        <v>8.51</v>
      </c>
      <c r="D241" s="121">
        <v>90.5</v>
      </c>
      <c r="E241" s="124">
        <v>3.2294900000000002</v>
      </c>
    </row>
    <row r="242" spans="2:5" x14ac:dyDescent="0.3">
      <c r="B242" s="4">
        <v>241</v>
      </c>
      <c r="C242" s="119">
        <v>8.5399999999999991</v>
      </c>
      <c r="D242" s="121">
        <v>90.8</v>
      </c>
      <c r="E242" s="124">
        <v>3.2156799999999999</v>
      </c>
    </row>
    <row r="243" spans="2:5" x14ac:dyDescent="0.3">
      <c r="B243" s="4">
        <v>242</v>
      </c>
      <c r="C243" s="119">
        <v>8.5399999999999991</v>
      </c>
      <c r="D243" s="121">
        <v>90.4</v>
      </c>
      <c r="E243" s="124">
        <v>3.20242</v>
      </c>
    </row>
    <row r="244" spans="2:5" x14ac:dyDescent="0.3">
      <c r="B244" s="4">
        <v>243</v>
      </c>
      <c r="C244" s="119">
        <v>8.49</v>
      </c>
      <c r="D244" s="121">
        <v>90.3</v>
      </c>
      <c r="E244" s="124">
        <v>3.2069999999999999</v>
      </c>
    </row>
    <row r="245" spans="2:5" x14ac:dyDescent="0.3">
      <c r="B245" s="4">
        <v>244</v>
      </c>
      <c r="C245" s="119">
        <v>8.51</v>
      </c>
      <c r="D245" s="121">
        <v>90.5</v>
      </c>
      <c r="E245" s="124">
        <v>3.2281399999999998</v>
      </c>
    </row>
    <row r="246" spans="2:5" x14ac:dyDescent="0.3">
      <c r="B246" s="4">
        <v>245</v>
      </c>
      <c r="C246" s="119">
        <v>8.52</v>
      </c>
      <c r="D246" s="121">
        <v>90.5</v>
      </c>
      <c r="E246" s="124">
        <v>3.0715699999999999</v>
      </c>
    </row>
    <row r="247" spans="2:5" x14ac:dyDescent="0.3">
      <c r="B247" s="4">
        <v>246</v>
      </c>
      <c r="C247" s="119">
        <v>8.44</v>
      </c>
      <c r="D247" s="121">
        <v>80.8</v>
      </c>
      <c r="E247" s="124">
        <v>3.1576599999999999</v>
      </c>
    </row>
    <row r="248" spans="2:5" x14ac:dyDescent="0.3">
      <c r="B248" s="4">
        <v>247</v>
      </c>
      <c r="C248" s="119">
        <v>8.4700000000000006</v>
      </c>
      <c r="D248" s="121">
        <v>90.5</v>
      </c>
      <c r="E248" s="124">
        <v>2.90822</v>
      </c>
    </row>
    <row r="249" spans="2:5" x14ac:dyDescent="0.3">
      <c r="B249" s="4">
        <v>248</v>
      </c>
      <c r="C249" s="119">
        <v>8.52</v>
      </c>
      <c r="D249" s="121">
        <v>91.3</v>
      </c>
      <c r="E249" s="124">
        <v>3.1745000000000001</v>
      </c>
    </row>
    <row r="250" spans="2:5" x14ac:dyDescent="0.3">
      <c r="B250" s="4">
        <v>249</v>
      </c>
      <c r="C250" s="119">
        <v>8.5399999999999991</v>
      </c>
      <c r="D250" s="121">
        <v>92</v>
      </c>
      <c r="E250" s="124">
        <v>3.2715200000000002</v>
      </c>
    </row>
    <row r="251" spans="2:5" x14ac:dyDescent="0.3">
      <c r="B251" s="4">
        <v>250</v>
      </c>
      <c r="C251" s="119">
        <v>8.51</v>
      </c>
      <c r="D251" s="121">
        <v>89.8</v>
      </c>
      <c r="E251" s="124">
        <v>3.5960399999999999</v>
      </c>
    </row>
    <row r="252" spans="2:5" x14ac:dyDescent="0.3">
      <c r="B252" s="4">
        <v>251</v>
      </c>
      <c r="C252" s="119">
        <v>8.5399999999999991</v>
      </c>
      <c r="D252" s="121">
        <v>91.6</v>
      </c>
      <c r="E252" s="124">
        <v>3.5224799999999998</v>
      </c>
    </row>
    <row r="253" spans="2:5" x14ac:dyDescent="0.3">
      <c r="B253" s="4">
        <v>252</v>
      </c>
      <c r="C253" s="119">
        <v>8.52</v>
      </c>
      <c r="D253" s="121">
        <v>91.2</v>
      </c>
      <c r="E253" s="124">
        <v>3.4902199999999999</v>
      </c>
    </row>
    <row r="254" spans="2:5" x14ac:dyDescent="0.3">
      <c r="B254" s="4">
        <v>253</v>
      </c>
      <c r="C254" s="119">
        <v>8.5500000000000007</v>
      </c>
      <c r="D254" s="121">
        <v>91.5</v>
      </c>
      <c r="E254" s="124">
        <v>3.5039899999999999</v>
      </c>
    </row>
    <row r="255" spans="2:5" x14ac:dyDescent="0.3">
      <c r="B255" s="4">
        <v>254</v>
      </c>
      <c r="C255" s="119">
        <v>8.5299999999999994</v>
      </c>
      <c r="D255" s="121">
        <v>90.4</v>
      </c>
      <c r="E255" s="124">
        <v>3.4076300000000002</v>
      </c>
    </row>
    <row r="256" spans="2:5" x14ac:dyDescent="0.3">
      <c r="B256" s="4">
        <v>255</v>
      </c>
      <c r="C256" s="119">
        <v>8.52</v>
      </c>
      <c r="D256" s="121">
        <v>90.6</v>
      </c>
      <c r="E256" s="124">
        <v>3.6095000000000002</v>
      </c>
    </row>
    <row r="257" spans="2:5" x14ac:dyDescent="0.3">
      <c r="B257" s="4">
        <v>256</v>
      </c>
      <c r="C257" s="119">
        <v>8.5299999999999994</v>
      </c>
      <c r="D257" s="121">
        <v>90.8</v>
      </c>
      <c r="E257" s="124">
        <v>3.5239500000000001</v>
      </c>
    </row>
    <row r="258" spans="2:5" x14ac:dyDescent="0.3">
      <c r="B258" s="4">
        <v>257</v>
      </c>
      <c r="C258" s="119">
        <v>8.5299999999999994</v>
      </c>
      <c r="D258" s="121">
        <v>90</v>
      </c>
      <c r="E258" s="124">
        <v>3.4204500000000002</v>
      </c>
    </row>
    <row r="259" spans="2:5" x14ac:dyDescent="0.3">
      <c r="B259" s="4">
        <v>258</v>
      </c>
      <c r="C259" s="119">
        <v>8.51</v>
      </c>
      <c r="D259" s="121">
        <v>90.1</v>
      </c>
      <c r="E259" s="124">
        <v>3.5256099999999999</v>
      </c>
    </row>
    <row r="260" spans="2:5" x14ac:dyDescent="0.3">
      <c r="B260" s="4">
        <v>259</v>
      </c>
      <c r="C260" s="119">
        <v>8.5500000000000007</v>
      </c>
      <c r="D260" s="121">
        <v>90.5</v>
      </c>
      <c r="E260" s="124">
        <v>3.4770099999999999</v>
      </c>
    </row>
    <row r="261" spans="2:5" x14ac:dyDescent="0.3">
      <c r="B261" s="4">
        <v>260</v>
      </c>
      <c r="C261" s="119">
        <v>8.52</v>
      </c>
      <c r="D261" s="121">
        <v>89.9</v>
      </c>
      <c r="E261" s="124">
        <v>3.4867699999999999</v>
      </c>
    </row>
    <row r="262" spans="2:5" x14ac:dyDescent="0.3">
      <c r="B262" s="4">
        <v>261</v>
      </c>
      <c r="C262" s="119">
        <v>8.5399999999999991</v>
      </c>
      <c r="D262" s="121">
        <v>89.5</v>
      </c>
      <c r="E262" s="124">
        <v>3.4739399999999998</v>
      </c>
    </row>
    <row r="263" spans="2:5" x14ac:dyDescent="0.3">
      <c r="B263" s="4">
        <v>262</v>
      </c>
      <c r="C263" s="119">
        <v>8.51</v>
      </c>
      <c r="D263" s="121">
        <v>88.9</v>
      </c>
      <c r="E263" s="124">
        <v>3.4457599999999999</v>
      </c>
    </row>
    <row r="264" spans="2:5" x14ac:dyDescent="0.3">
      <c r="B264" s="4">
        <v>263</v>
      </c>
      <c r="C264" s="119">
        <v>8.48</v>
      </c>
      <c r="D264" s="121">
        <v>86.6</v>
      </c>
      <c r="E264" s="124">
        <v>4.02257</v>
      </c>
    </row>
    <row r="265" spans="2:5" x14ac:dyDescent="0.3">
      <c r="B265" s="4">
        <v>264</v>
      </c>
      <c r="C265" s="119">
        <v>8.51</v>
      </c>
      <c r="D265" s="121">
        <v>87.4</v>
      </c>
      <c r="E265" s="124">
        <v>3.9469799999999999</v>
      </c>
    </row>
    <row r="266" spans="2:5" x14ac:dyDescent="0.3">
      <c r="B266" s="4">
        <v>265</v>
      </c>
      <c r="C266" s="119">
        <v>8.49</v>
      </c>
      <c r="D266" s="121">
        <v>87.6</v>
      </c>
      <c r="E266" s="124">
        <v>3.9498799999999998</v>
      </c>
    </row>
    <row r="267" spans="2:5" x14ac:dyDescent="0.3">
      <c r="B267" s="4">
        <v>266</v>
      </c>
      <c r="C267" s="119">
        <v>8.42</v>
      </c>
      <c r="D267" s="121">
        <v>87.5</v>
      </c>
      <c r="E267" s="124">
        <v>3.95194</v>
      </c>
    </row>
    <row r="268" spans="2:5" x14ac:dyDescent="0.3">
      <c r="B268" s="4">
        <v>267</v>
      </c>
      <c r="C268" s="119">
        <v>8.44</v>
      </c>
      <c r="D268" s="121">
        <v>88.5</v>
      </c>
      <c r="E268" s="124">
        <v>4.0130299999999997</v>
      </c>
    </row>
    <row r="269" spans="2:5" x14ac:dyDescent="0.3">
      <c r="B269" s="4">
        <v>268</v>
      </c>
      <c r="C269" s="119">
        <v>8.51</v>
      </c>
      <c r="D269" s="121">
        <v>88.9</v>
      </c>
      <c r="E269" s="124">
        <v>4.0156099999999997</v>
      </c>
    </row>
    <row r="270" spans="2:5" x14ac:dyDescent="0.3">
      <c r="B270" s="4">
        <v>269</v>
      </c>
      <c r="C270" s="119">
        <v>8.52</v>
      </c>
      <c r="D270" s="121">
        <v>88.1</v>
      </c>
      <c r="E270" s="124">
        <v>4.0644900000000002</v>
      </c>
    </row>
    <row r="271" spans="2:5" x14ac:dyDescent="0.3">
      <c r="B271" s="4">
        <v>270</v>
      </c>
      <c r="C271" s="119">
        <v>8.49</v>
      </c>
      <c r="D271" s="121">
        <v>90.1</v>
      </c>
      <c r="E271" s="124">
        <v>4.1540600000000003</v>
      </c>
    </row>
    <row r="272" spans="2:5" x14ac:dyDescent="0.3">
      <c r="B272" s="4">
        <v>271</v>
      </c>
      <c r="C272" s="119">
        <v>8.51</v>
      </c>
      <c r="D272" s="121">
        <v>89.2</v>
      </c>
      <c r="E272" s="124">
        <v>4.3168300000000004</v>
      </c>
    </row>
    <row r="273" spans="2:5" x14ac:dyDescent="0.3">
      <c r="B273" s="4">
        <v>272</v>
      </c>
      <c r="C273" s="119">
        <v>8.52</v>
      </c>
      <c r="D273" s="121">
        <v>89.9</v>
      </c>
      <c r="E273" s="124">
        <v>4.1709100000000001</v>
      </c>
    </row>
    <row r="274" spans="2:5" x14ac:dyDescent="0.3">
      <c r="B274" s="4">
        <v>273</v>
      </c>
      <c r="C274" s="119">
        <v>8.48</v>
      </c>
      <c r="D274" s="121">
        <v>88.6</v>
      </c>
      <c r="E274" s="124">
        <v>4.0990799999999998</v>
      </c>
    </row>
    <row r="275" spans="2:5" x14ac:dyDescent="0.3">
      <c r="B275" s="4">
        <v>274</v>
      </c>
      <c r="C275" s="119">
        <v>8.51</v>
      </c>
      <c r="D275" s="121">
        <v>89.8</v>
      </c>
      <c r="E275" s="124">
        <v>4.2030900000000004</v>
      </c>
    </row>
    <row r="276" spans="2:5" x14ac:dyDescent="0.3">
      <c r="B276" s="4">
        <v>275</v>
      </c>
      <c r="C276" s="119">
        <v>8.52</v>
      </c>
      <c r="D276" s="121">
        <v>90.1</v>
      </c>
      <c r="E276" s="124">
        <v>4.1774899999999997</v>
      </c>
    </row>
    <row r="277" spans="2:5" x14ac:dyDescent="0.3">
      <c r="B277" s="4">
        <v>276</v>
      </c>
      <c r="C277" s="119">
        <v>8.5500000000000007</v>
      </c>
      <c r="D277" s="121">
        <v>54.3</v>
      </c>
      <c r="E277" s="124">
        <v>4.3833700000000002</v>
      </c>
    </row>
    <row r="278" spans="2:5" x14ac:dyDescent="0.3">
      <c r="B278" s="4">
        <v>277</v>
      </c>
      <c r="C278" s="119">
        <v>8.48</v>
      </c>
      <c r="D278" s="121">
        <v>62.7</v>
      </c>
      <c r="E278" s="124">
        <v>4.4683200000000003</v>
      </c>
    </row>
    <row r="279" spans="2:5" x14ac:dyDescent="0.3">
      <c r="B279" s="4">
        <v>278</v>
      </c>
      <c r="C279" s="119">
        <v>8.49</v>
      </c>
      <c r="D279" s="121">
        <v>88.1</v>
      </c>
      <c r="E279" s="124">
        <v>4.9560700000000004</v>
      </c>
    </row>
    <row r="280" spans="2:5" x14ac:dyDescent="0.3">
      <c r="B280" s="4">
        <v>279</v>
      </c>
      <c r="C280" s="119">
        <v>8.49</v>
      </c>
      <c r="D280" s="121">
        <v>87.5</v>
      </c>
      <c r="E280" s="124">
        <v>4.7569400000000002</v>
      </c>
    </row>
    <row r="281" spans="2:5" x14ac:dyDescent="0.3">
      <c r="B281" s="4">
        <v>280</v>
      </c>
      <c r="C281" s="119">
        <v>8.51</v>
      </c>
      <c r="D281" s="121">
        <v>54.6</v>
      </c>
      <c r="E281" s="124">
        <v>4.3647200000000002</v>
      </c>
    </row>
    <row r="282" spans="2:5" x14ac:dyDescent="0.3">
      <c r="B282" s="4">
        <v>281</v>
      </c>
      <c r="C282" s="119">
        <v>8.52</v>
      </c>
      <c r="D282" s="121">
        <v>88.5</v>
      </c>
      <c r="E282" s="124">
        <v>4.82104</v>
      </c>
    </row>
    <row r="283" spans="2:5" x14ac:dyDescent="0.3">
      <c r="B283" s="4">
        <v>282</v>
      </c>
      <c r="C283" s="119">
        <v>8.5299999999999994</v>
      </c>
      <c r="D283" s="121">
        <v>86</v>
      </c>
      <c r="E283" s="124">
        <v>4.9136100000000003</v>
      </c>
    </row>
    <row r="284" spans="2:5" x14ac:dyDescent="0.3">
      <c r="B284" s="4">
        <v>283</v>
      </c>
      <c r="C284" s="119">
        <v>8.48</v>
      </c>
      <c r="D284" s="121">
        <v>79.400000000000006</v>
      </c>
      <c r="E284" s="124">
        <v>4.7358099999999999</v>
      </c>
    </row>
    <row r="285" spans="2:5" x14ac:dyDescent="0.3">
      <c r="B285" s="4">
        <v>284</v>
      </c>
      <c r="C285" s="119">
        <v>8.49</v>
      </c>
      <c r="D285" s="121">
        <v>84.6</v>
      </c>
      <c r="E285" s="124">
        <v>4.7112999999999996</v>
      </c>
    </row>
    <row r="286" spans="2:5" x14ac:dyDescent="0.3">
      <c r="B286" s="4">
        <v>285</v>
      </c>
      <c r="C286" s="119">
        <v>8.51</v>
      </c>
      <c r="D286" s="121">
        <v>88.2</v>
      </c>
      <c r="E286" s="124">
        <v>4.97933</v>
      </c>
    </row>
    <row r="287" spans="2:5" x14ac:dyDescent="0.3">
      <c r="B287" s="4">
        <v>286</v>
      </c>
      <c r="C287" s="119">
        <v>8.52</v>
      </c>
      <c r="D287" s="121">
        <v>88.3</v>
      </c>
      <c r="E287" s="124">
        <v>4.92096</v>
      </c>
    </row>
    <row r="288" spans="2:5" x14ac:dyDescent="0.3">
      <c r="B288" s="4">
        <v>287</v>
      </c>
      <c r="C288" s="119">
        <v>8.5</v>
      </c>
      <c r="D288" s="121">
        <v>89.2</v>
      </c>
      <c r="E288" s="124">
        <v>4.9510500000000004</v>
      </c>
    </row>
    <row r="289" spans="2:5" x14ac:dyDescent="0.3">
      <c r="B289" s="4">
        <v>288</v>
      </c>
      <c r="C289" s="119">
        <v>8.49</v>
      </c>
      <c r="D289" s="121">
        <v>88.1</v>
      </c>
      <c r="E289" s="124">
        <v>4.8459399999999997</v>
      </c>
    </row>
    <row r="290" spans="2:5" x14ac:dyDescent="0.3">
      <c r="B290" s="4">
        <v>289</v>
      </c>
      <c r="C290" s="119">
        <v>8.49</v>
      </c>
      <c r="D290" s="121">
        <v>89.3</v>
      </c>
      <c r="E290" s="124">
        <v>4.98651</v>
      </c>
    </row>
    <row r="291" spans="2:5" x14ac:dyDescent="0.3">
      <c r="B291" s="4">
        <v>290</v>
      </c>
      <c r="C291" s="119">
        <v>8.51</v>
      </c>
      <c r="D291" s="121">
        <v>89.2</v>
      </c>
      <c r="E291" s="124">
        <v>5.0121500000000001</v>
      </c>
    </row>
    <row r="292" spans="2:5" x14ac:dyDescent="0.3">
      <c r="B292" s="4">
        <v>291</v>
      </c>
      <c r="C292" s="119">
        <v>8.5299999999999994</v>
      </c>
      <c r="D292" s="121">
        <v>90.2</v>
      </c>
      <c r="E292" s="124">
        <v>4.9826499999999996</v>
      </c>
    </row>
    <row r="293" spans="2:5" x14ac:dyDescent="0.3">
      <c r="B293" s="4">
        <v>292</v>
      </c>
      <c r="C293" s="119">
        <v>8.52</v>
      </c>
      <c r="D293" s="121">
        <v>90.1</v>
      </c>
      <c r="E293" s="124">
        <v>5.0217200000000002</v>
      </c>
    </row>
    <row r="294" spans="2:5" x14ac:dyDescent="0.3">
      <c r="B294" s="4">
        <v>293</v>
      </c>
      <c r="C294" s="119">
        <v>8.49</v>
      </c>
      <c r="D294" s="121">
        <v>90.2</v>
      </c>
      <c r="E294" s="124">
        <v>5.0011400000000004</v>
      </c>
    </row>
    <row r="295" spans="2:5" x14ac:dyDescent="0.3">
      <c r="B295" s="4">
        <v>294</v>
      </c>
      <c r="C295" s="119">
        <v>8.5299999999999994</v>
      </c>
      <c r="D295" s="121">
        <v>90.3</v>
      </c>
      <c r="E295" s="124">
        <v>4.9926899999999996</v>
      </c>
    </row>
    <row r="296" spans="2:5" x14ac:dyDescent="0.3">
      <c r="B296" s="4">
        <v>295</v>
      </c>
      <c r="C296" s="119">
        <v>8.51</v>
      </c>
      <c r="D296" s="121">
        <v>90.2</v>
      </c>
      <c r="E296" s="124">
        <v>4.9921199999999999</v>
      </c>
    </row>
    <row r="297" spans="2:5" ht="15" thickBot="1" x14ac:dyDescent="0.35">
      <c r="B297" s="7">
        <v>296</v>
      </c>
      <c r="C297" s="120">
        <v>8.52</v>
      </c>
      <c r="D297" s="122">
        <v>90.1</v>
      </c>
      <c r="E297" s="125">
        <v>5.0082100000000001</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D1A38-4AAA-427E-89CD-1E25226E8535}">
  <dimension ref="B1:R26"/>
  <sheetViews>
    <sheetView workbookViewId="0">
      <selection activeCell="B1" sqref="B1:R1"/>
    </sheetView>
  </sheetViews>
  <sheetFormatPr defaultRowHeight="14.4" x14ac:dyDescent="0.3"/>
  <cols>
    <col min="1" max="1" width="0.88671875" customWidth="1"/>
  </cols>
  <sheetData>
    <row r="1" spans="2:18" ht="15.6" x14ac:dyDescent="0.3">
      <c r="B1" s="78" t="s">
        <v>23</v>
      </c>
      <c r="C1" s="78"/>
      <c r="D1" s="78"/>
      <c r="E1" s="78"/>
      <c r="F1" s="78"/>
      <c r="G1" s="78"/>
      <c r="H1" s="78"/>
      <c r="I1" s="78"/>
      <c r="J1" s="78"/>
      <c r="K1" s="78"/>
      <c r="L1" s="78"/>
      <c r="M1" s="78"/>
      <c r="N1" s="78"/>
      <c r="O1" s="78"/>
      <c r="P1" s="78"/>
      <c r="Q1" s="78"/>
      <c r="R1" s="78"/>
    </row>
    <row r="2" spans="2:18" ht="15" thickBot="1" x14ac:dyDescent="0.35"/>
    <row r="3" spans="2:18" ht="15" thickBot="1" x14ac:dyDescent="0.35">
      <c r="B3" s="15" t="s">
        <v>24</v>
      </c>
      <c r="C3" s="16" t="s">
        <v>26</v>
      </c>
      <c r="D3" s="16" t="s">
        <v>27</v>
      </c>
      <c r="E3" s="17" t="s">
        <v>28</v>
      </c>
    </row>
    <row r="4" spans="2:18" x14ac:dyDescent="0.3">
      <c r="B4" s="126">
        <v>0</v>
      </c>
      <c r="C4" s="128">
        <v>100</v>
      </c>
      <c r="D4" s="5">
        <v>0</v>
      </c>
      <c r="E4" s="6">
        <v>0</v>
      </c>
    </row>
    <row r="5" spans="2:18" x14ac:dyDescent="0.3">
      <c r="B5" s="126">
        <v>1</v>
      </c>
      <c r="C5" s="121">
        <v>72.400000000000006</v>
      </c>
      <c r="D5" s="5">
        <v>19.399999999999999</v>
      </c>
      <c r="E5" s="6">
        <v>6.5</v>
      </c>
    </row>
    <row r="6" spans="2:18" x14ac:dyDescent="0.3">
      <c r="B6" s="126">
        <v>2</v>
      </c>
      <c r="C6" s="121">
        <v>66.400000000000006</v>
      </c>
      <c r="D6" s="5">
        <v>24.9</v>
      </c>
      <c r="E6" s="6">
        <v>7.6</v>
      </c>
    </row>
    <row r="7" spans="2:18" x14ac:dyDescent="0.3">
      <c r="B7" s="126">
        <v>3</v>
      </c>
      <c r="C7" s="121">
        <v>56.4</v>
      </c>
      <c r="D7" s="5">
        <v>35.1</v>
      </c>
      <c r="E7" s="6">
        <v>8.1999999999999993</v>
      </c>
    </row>
    <row r="8" spans="2:18" x14ac:dyDescent="0.3">
      <c r="B8" s="126">
        <v>4</v>
      </c>
      <c r="C8" s="121">
        <v>50.8</v>
      </c>
      <c r="D8" s="5">
        <v>40.299999999999997</v>
      </c>
      <c r="E8" s="6">
        <v>8.1</v>
      </c>
    </row>
    <row r="9" spans="2:18" x14ac:dyDescent="0.3">
      <c r="B9" s="126">
        <v>5</v>
      </c>
      <c r="C9" s="121">
        <v>40.700000000000003</v>
      </c>
      <c r="D9" s="5">
        <v>50.5</v>
      </c>
      <c r="E9" s="6">
        <v>8.1999999999999993</v>
      </c>
    </row>
    <row r="10" spans="2:18" x14ac:dyDescent="0.3">
      <c r="B10" s="126">
        <v>6.0000099999999996</v>
      </c>
      <c r="C10" s="121">
        <v>34.9</v>
      </c>
      <c r="D10" s="5">
        <v>57.2</v>
      </c>
      <c r="E10" s="6">
        <v>7.9</v>
      </c>
    </row>
    <row r="11" spans="2:18" x14ac:dyDescent="0.3">
      <c r="B11" s="126">
        <v>7.8333300000000001</v>
      </c>
      <c r="C11" s="121">
        <v>18.899999999999999</v>
      </c>
      <c r="D11" s="5">
        <v>72.5</v>
      </c>
      <c r="E11" s="6">
        <v>7.7</v>
      </c>
    </row>
    <row r="12" spans="2:18" x14ac:dyDescent="0.3">
      <c r="B12" s="126">
        <v>9.0000099999999996</v>
      </c>
      <c r="C12" s="121">
        <v>13.8</v>
      </c>
      <c r="D12" s="5">
        <v>77.7</v>
      </c>
      <c r="E12" s="6">
        <v>7.7</v>
      </c>
    </row>
    <row r="13" spans="2:18" x14ac:dyDescent="0.3">
      <c r="B13" s="126">
        <v>10.00001</v>
      </c>
      <c r="C13" s="121">
        <v>8.4</v>
      </c>
      <c r="D13" s="5">
        <v>82.6</v>
      </c>
      <c r="E13" s="6">
        <v>7.6</v>
      </c>
    </row>
    <row r="14" spans="2:18" x14ac:dyDescent="0.3">
      <c r="B14" s="126">
        <v>11.18333</v>
      </c>
      <c r="C14" s="121">
        <v>4.3</v>
      </c>
      <c r="D14" s="5">
        <v>86.6</v>
      </c>
      <c r="E14" s="6">
        <v>7.7</v>
      </c>
    </row>
    <row r="15" spans="2:18" x14ac:dyDescent="0.3">
      <c r="B15" s="126">
        <v>12.3</v>
      </c>
      <c r="C15" s="121">
        <v>1.6</v>
      </c>
      <c r="D15" s="5">
        <v>88.9</v>
      </c>
      <c r="E15" s="6">
        <v>7.8</v>
      </c>
    </row>
    <row r="16" spans="2:18" x14ac:dyDescent="0.3">
      <c r="B16" s="126">
        <v>13.41667</v>
      </c>
      <c r="C16" s="121">
        <v>0.4</v>
      </c>
      <c r="D16" s="5">
        <v>89.6</v>
      </c>
      <c r="E16" s="6">
        <v>8.1</v>
      </c>
    </row>
    <row r="17" spans="2:5" x14ac:dyDescent="0.3">
      <c r="B17" s="126">
        <v>14.533329999999999</v>
      </c>
      <c r="C17" s="121">
        <v>0.1</v>
      </c>
      <c r="D17" s="5">
        <v>89.7</v>
      </c>
      <c r="E17" s="6">
        <v>8.3000000000000007</v>
      </c>
    </row>
    <row r="18" spans="2:5" x14ac:dyDescent="0.3">
      <c r="B18" s="126">
        <v>15.65</v>
      </c>
      <c r="C18" s="121">
        <v>0.1</v>
      </c>
      <c r="D18" s="5">
        <v>89.5</v>
      </c>
      <c r="E18" s="6">
        <v>8.4</v>
      </c>
    </row>
    <row r="19" spans="2:5" x14ac:dyDescent="0.3">
      <c r="B19" s="126">
        <v>16.766670000000001</v>
      </c>
      <c r="C19" s="121">
        <v>0.1</v>
      </c>
      <c r="D19" s="5">
        <v>89.5</v>
      </c>
      <c r="E19" s="6">
        <v>8.5</v>
      </c>
    </row>
    <row r="20" spans="2:5" x14ac:dyDescent="0.3">
      <c r="B20" s="126">
        <v>17.883330000000001</v>
      </c>
      <c r="C20" s="121">
        <v>0</v>
      </c>
      <c r="D20" s="5">
        <v>89.4</v>
      </c>
      <c r="E20" s="6">
        <v>8.6999999999999993</v>
      </c>
    </row>
    <row r="21" spans="2:5" x14ac:dyDescent="0.3">
      <c r="B21" s="126">
        <v>19.000019999999999</v>
      </c>
      <c r="C21" s="121">
        <v>0</v>
      </c>
      <c r="D21" s="5">
        <v>89.2</v>
      </c>
      <c r="E21" s="6">
        <v>8.9</v>
      </c>
    </row>
    <row r="22" spans="2:5" x14ac:dyDescent="0.3">
      <c r="B22" s="126">
        <v>20.116669999999999</v>
      </c>
      <c r="C22" s="121">
        <v>0</v>
      </c>
      <c r="D22" s="5">
        <v>89.1</v>
      </c>
      <c r="E22" s="6">
        <v>9.1</v>
      </c>
    </row>
    <row r="23" spans="2:5" x14ac:dyDescent="0.3">
      <c r="B23" s="126">
        <v>21.233329999999999</v>
      </c>
      <c r="C23" s="121">
        <v>0</v>
      </c>
      <c r="D23" s="5">
        <v>88.9</v>
      </c>
      <c r="E23" s="6">
        <v>9.1999999999999993</v>
      </c>
    </row>
    <row r="24" spans="2:5" x14ac:dyDescent="0.3">
      <c r="B24" s="126">
        <v>22.35</v>
      </c>
      <c r="C24" s="121">
        <v>0</v>
      </c>
      <c r="D24" s="5">
        <v>88.8</v>
      </c>
      <c r="E24" s="6">
        <v>9.1999999999999993</v>
      </c>
    </row>
    <row r="25" spans="2:5" x14ac:dyDescent="0.3">
      <c r="B25" s="126">
        <v>23.466670000000001</v>
      </c>
      <c r="C25" s="121">
        <v>0</v>
      </c>
      <c r="D25" s="5">
        <v>88.7</v>
      </c>
      <c r="E25" s="6">
        <v>9.5</v>
      </c>
    </row>
    <row r="26" spans="2:5" ht="15" thickBot="1" x14ac:dyDescent="0.35">
      <c r="B26" s="127">
        <v>23.91667</v>
      </c>
      <c r="C26" s="122">
        <v>0</v>
      </c>
      <c r="D26" s="8">
        <v>88.9</v>
      </c>
      <c r="E26" s="9">
        <v>9.6</v>
      </c>
    </row>
  </sheetData>
  <mergeCells count="1">
    <mergeCell ref="B1:R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26265-0829-4294-B8FE-B6709507281F}">
  <dimension ref="B1:X248"/>
  <sheetViews>
    <sheetView workbookViewId="0">
      <selection activeCell="B1" sqref="B1:X2"/>
    </sheetView>
  </sheetViews>
  <sheetFormatPr defaultRowHeight="14.4" x14ac:dyDescent="0.3"/>
  <cols>
    <col min="1" max="1" width="1.109375" customWidth="1"/>
  </cols>
  <sheetData>
    <row r="1" spans="2:24" ht="15.75" customHeight="1" x14ac:dyDescent="0.3">
      <c r="B1" s="82" t="s">
        <v>30</v>
      </c>
      <c r="C1" s="82"/>
      <c r="D1" s="82"/>
      <c r="E1" s="82"/>
      <c r="F1" s="82"/>
      <c r="G1" s="82"/>
      <c r="H1" s="82"/>
      <c r="I1" s="82"/>
      <c r="J1" s="82"/>
      <c r="K1" s="82"/>
      <c r="L1" s="82"/>
      <c r="M1" s="82"/>
      <c r="N1" s="82"/>
      <c r="O1" s="82"/>
      <c r="P1" s="82"/>
      <c r="Q1" s="82"/>
      <c r="R1" s="82"/>
      <c r="S1" s="82"/>
      <c r="T1" s="82"/>
      <c r="U1" s="82"/>
      <c r="V1" s="82"/>
      <c r="W1" s="82"/>
      <c r="X1" s="82"/>
    </row>
    <row r="2" spans="2:24" x14ac:dyDescent="0.3">
      <c r="B2" s="82"/>
      <c r="C2" s="82"/>
      <c r="D2" s="82"/>
      <c r="E2" s="82"/>
      <c r="F2" s="82"/>
      <c r="G2" s="82"/>
      <c r="H2" s="82"/>
      <c r="I2" s="82"/>
      <c r="J2" s="82"/>
      <c r="K2" s="82"/>
      <c r="L2" s="82"/>
      <c r="M2" s="82"/>
      <c r="N2" s="82"/>
      <c r="O2" s="82"/>
      <c r="P2" s="82"/>
      <c r="Q2" s="82"/>
      <c r="R2" s="82"/>
      <c r="S2" s="82"/>
      <c r="T2" s="82"/>
      <c r="U2" s="82"/>
      <c r="V2" s="82"/>
      <c r="W2" s="82"/>
      <c r="X2" s="82"/>
    </row>
    <row r="3" spans="2:24" ht="15" thickBot="1" x14ac:dyDescent="0.35">
      <c r="B3" s="26"/>
      <c r="C3" s="26"/>
      <c r="D3" s="26"/>
      <c r="E3" s="26"/>
      <c r="F3" s="26"/>
      <c r="G3" s="26"/>
      <c r="H3" s="26"/>
      <c r="I3" s="26"/>
      <c r="J3" s="26"/>
      <c r="K3" s="26"/>
      <c r="L3" s="26"/>
      <c r="M3" s="26"/>
      <c r="N3" s="26"/>
      <c r="O3" s="26"/>
      <c r="P3" s="26"/>
      <c r="Q3" s="26"/>
      <c r="R3" s="26"/>
      <c r="S3" s="26"/>
      <c r="T3" s="26"/>
      <c r="U3" s="26"/>
      <c r="V3" s="26"/>
      <c r="W3" s="26"/>
      <c r="X3" s="26"/>
    </row>
    <row r="4" spans="2:24" x14ac:dyDescent="0.3">
      <c r="B4" s="83" t="s">
        <v>33</v>
      </c>
      <c r="C4" s="84"/>
      <c r="D4" s="84"/>
      <c r="E4" s="85"/>
      <c r="F4" s="83" t="s">
        <v>34</v>
      </c>
      <c r="G4" s="84"/>
      <c r="H4" s="84"/>
      <c r="I4" s="85"/>
      <c r="J4" s="83" t="s">
        <v>31</v>
      </c>
      <c r="K4" s="84"/>
      <c r="L4" s="84"/>
      <c r="M4" s="85"/>
    </row>
    <row r="5" spans="2:24" x14ac:dyDescent="0.3">
      <c r="B5" s="79" t="s">
        <v>35</v>
      </c>
      <c r="C5" s="80"/>
      <c r="D5" s="80" t="s">
        <v>29</v>
      </c>
      <c r="E5" s="81"/>
      <c r="F5" s="79" t="s">
        <v>35</v>
      </c>
      <c r="G5" s="80"/>
      <c r="H5" s="80" t="s">
        <v>29</v>
      </c>
      <c r="I5" s="81"/>
      <c r="J5" s="79" t="s">
        <v>35</v>
      </c>
      <c r="K5" s="80"/>
      <c r="L5" s="80" t="s">
        <v>29</v>
      </c>
      <c r="M5" s="81"/>
    </row>
    <row r="6" spans="2:24" ht="15" thickBot="1" x14ac:dyDescent="0.35">
      <c r="B6" s="13" t="s">
        <v>32</v>
      </c>
      <c r="C6" s="23" t="s">
        <v>14</v>
      </c>
      <c r="D6" s="23" t="s">
        <v>32</v>
      </c>
      <c r="E6" s="24" t="s">
        <v>14</v>
      </c>
      <c r="F6" s="13" t="s">
        <v>32</v>
      </c>
      <c r="G6" s="23" t="s">
        <v>14</v>
      </c>
      <c r="H6" s="23" t="s">
        <v>32</v>
      </c>
      <c r="I6" s="24" t="s">
        <v>14</v>
      </c>
      <c r="J6" s="13" t="s">
        <v>32</v>
      </c>
      <c r="K6" s="23" t="s">
        <v>14</v>
      </c>
      <c r="L6" s="23" t="s">
        <v>32</v>
      </c>
      <c r="M6" s="24" t="s">
        <v>14</v>
      </c>
    </row>
    <row r="7" spans="2:24" x14ac:dyDescent="0.3">
      <c r="B7" s="27">
        <v>0.44900000000000001</v>
      </c>
      <c r="C7" s="28">
        <v>7.65</v>
      </c>
      <c r="D7" s="5">
        <v>0.45600000000000002</v>
      </c>
      <c r="E7" s="5">
        <v>7.62</v>
      </c>
      <c r="F7" s="4">
        <v>0.183</v>
      </c>
      <c r="G7" s="5">
        <v>8.15</v>
      </c>
      <c r="H7" s="5">
        <v>0.44500000000000001</v>
      </c>
      <c r="I7" s="5">
        <v>7.85</v>
      </c>
      <c r="J7" s="4">
        <v>0.29799999999999999</v>
      </c>
      <c r="K7" s="5">
        <v>8.09</v>
      </c>
      <c r="L7" s="5">
        <v>0.33239999999999997</v>
      </c>
      <c r="M7" s="6">
        <v>8.0500000000000007</v>
      </c>
    </row>
    <row r="8" spans="2:24" x14ac:dyDescent="0.3">
      <c r="B8" s="115">
        <v>0.45</v>
      </c>
      <c r="C8" s="5">
        <v>7.65</v>
      </c>
      <c r="D8" s="5">
        <v>0.40100000000000002</v>
      </c>
      <c r="E8" s="5">
        <v>7.66</v>
      </c>
      <c r="F8" s="4">
        <v>0.19400000000000001</v>
      </c>
      <c r="G8" s="5">
        <v>8.1300000000000008</v>
      </c>
      <c r="H8" s="5">
        <v>0.39100000000000001</v>
      </c>
      <c r="I8" s="5">
        <v>7.88</v>
      </c>
      <c r="J8" s="4">
        <v>0.29899999999999999</v>
      </c>
      <c r="K8" s="5">
        <v>8.0500000000000007</v>
      </c>
      <c r="L8" s="5">
        <v>0.30209999999999998</v>
      </c>
      <c r="M8" s="124">
        <v>8.1</v>
      </c>
    </row>
    <row r="9" spans="2:24" x14ac:dyDescent="0.3">
      <c r="B9" s="4">
        <v>0.45200000000000001</v>
      </c>
      <c r="C9" s="5">
        <v>7.63</v>
      </c>
      <c r="D9" s="5">
        <v>0.36299999999999999</v>
      </c>
      <c r="E9" s="5">
        <v>7.72</v>
      </c>
      <c r="F9" s="4">
        <v>0.191</v>
      </c>
      <c r="G9" s="5">
        <v>8.1300000000000008</v>
      </c>
      <c r="H9" s="5">
        <v>0.36299999999999999</v>
      </c>
      <c r="I9" s="119">
        <v>7.9</v>
      </c>
      <c r="J9" s="4">
        <v>0.28899999999999998</v>
      </c>
      <c r="K9" s="5">
        <v>8.08</v>
      </c>
      <c r="L9" s="5">
        <v>0.27439999999999998</v>
      </c>
      <c r="M9" s="6">
        <v>8.11</v>
      </c>
    </row>
    <row r="10" spans="2:24" x14ac:dyDescent="0.3">
      <c r="B10" s="4">
        <v>0.45100000000000001</v>
      </c>
      <c r="C10" s="5">
        <v>7.62</v>
      </c>
      <c r="D10" s="5">
        <v>0.33400000000000002</v>
      </c>
      <c r="E10" s="5">
        <v>7.76</v>
      </c>
      <c r="F10" s="4">
        <v>0.17899999999999999</v>
      </c>
      <c r="G10" s="5">
        <v>8.15</v>
      </c>
      <c r="H10" s="5">
        <v>0.33100000000000002</v>
      </c>
      <c r="I10" s="5">
        <v>7.93</v>
      </c>
      <c r="J10" s="4">
        <v>0.30399999999999999</v>
      </c>
      <c r="K10" s="5">
        <v>8.0500000000000007</v>
      </c>
      <c r="L10" s="5">
        <v>0.2392</v>
      </c>
      <c r="M10" s="6">
        <v>8.19</v>
      </c>
    </row>
    <row r="11" spans="2:24" x14ac:dyDescent="0.3">
      <c r="B11" s="4">
        <v>0.44900000000000001</v>
      </c>
      <c r="C11" s="5">
        <v>7.66</v>
      </c>
      <c r="D11" s="5">
        <v>0.29799999999999999</v>
      </c>
      <c r="E11" s="5">
        <v>7.81</v>
      </c>
      <c r="F11" s="4">
        <v>0.19800000000000001</v>
      </c>
      <c r="G11" s="5">
        <v>8.1300000000000008</v>
      </c>
      <c r="H11" s="5">
        <v>0.29699999999999999</v>
      </c>
      <c r="I11" s="5">
        <v>7.96</v>
      </c>
      <c r="J11" s="4">
        <v>0.29599999999999999</v>
      </c>
      <c r="K11" s="5">
        <v>8.11</v>
      </c>
      <c r="L11" s="5">
        <v>0.19320000000000001</v>
      </c>
      <c r="M11" s="6">
        <v>8.2799999999999994</v>
      </c>
    </row>
    <row r="12" spans="2:24" x14ac:dyDescent="0.3">
      <c r="B12" s="4">
        <v>0.45400000000000001</v>
      </c>
      <c r="C12" s="5">
        <v>7.65</v>
      </c>
      <c r="D12" s="5">
        <v>0.25700000000000001</v>
      </c>
      <c r="E12" s="5">
        <v>7.86</v>
      </c>
      <c r="F12" s="4">
        <v>0.17899999999999999</v>
      </c>
      <c r="G12" s="5">
        <v>8.1300000000000008</v>
      </c>
      <c r="H12" s="5">
        <v>0.25800000000000001</v>
      </c>
      <c r="I12" s="5">
        <v>8.02</v>
      </c>
      <c r="J12" s="115">
        <v>0.3</v>
      </c>
      <c r="K12" s="5">
        <v>8.07</v>
      </c>
      <c r="L12" s="5">
        <v>0.14660000000000001</v>
      </c>
      <c r="M12" s="6">
        <v>8.31</v>
      </c>
    </row>
    <row r="13" spans="2:24" x14ac:dyDescent="0.3">
      <c r="B13" s="4">
        <v>0.44400000000000001</v>
      </c>
      <c r="C13" s="5">
        <v>7.69</v>
      </c>
      <c r="D13" s="5">
        <v>0.215</v>
      </c>
      <c r="E13" s="5">
        <v>7.94</v>
      </c>
      <c r="F13" s="4">
        <v>0.19700000000000001</v>
      </c>
      <c r="G13" s="5">
        <v>8.1199999999999992</v>
      </c>
      <c r="H13" s="5">
        <v>0.219</v>
      </c>
      <c r="I13" s="5">
        <v>8.08</v>
      </c>
      <c r="J13" s="4">
        <v>0.30099999999999999</v>
      </c>
      <c r="K13" s="5">
        <v>8.06</v>
      </c>
      <c r="L13" s="123">
        <v>7.2539999999999993E-2</v>
      </c>
      <c r="M13" s="6">
        <v>8.58</v>
      </c>
    </row>
    <row r="14" spans="2:24" x14ac:dyDescent="0.3">
      <c r="B14" s="4">
        <v>0.44700000000000001</v>
      </c>
      <c r="C14" s="5">
        <v>7.71</v>
      </c>
      <c r="D14" s="5">
        <v>0.16900000000000001</v>
      </c>
      <c r="E14" s="5">
        <v>8.0399999999999991</v>
      </c>
      <c r="F14" s="4">
        <v>0.193</v>
      </c>
      <c r="G14" s="5">
        <v>8.1199999999999992</v>
      </c>
      <c r="H14" s="5">
        <v>0.17699999999999999</v>
      </c>
      <c r="I14" s="5">
        <v>8.17</v>
      </c>
      <c r="J14" s="4">
        <v>0.30599999999999999</v>
      </c>
      <c r="K14" s="5">
        <v>8.0500000000000007</v>
      </c>
      <c r="L14" s="5" t="s">
        <v>16</v>
      </c>
      <c r="M14" s="6" t="s">
        <v>16</v>
      </c>
    </row>
    <row r="15" spans="2:24" x14ac:dyDescent="0.3">
      <c r="B15" s="4">
        <v>0.45400000000000001</v>
      </c>
      <c r="C15" s="5">
        <v>7.64</v>
      </c>
      <c r="D15" s="5">
        <v>0.127</v>
      </c>
      <c r="E15" s="5">
        <v>8.1300000000000008</v>
      </c>
      <c r="F15" s="4">
        <v>0.17100000000000001</v>
      </c>
      <c r="G15" s="5">
        <v>8.1199999999999992</v>
      </c>
      <c r="H15" s="5">
        <v>0.14099999999999999</v>
      </c>
      <c r="I15" s="5">
        <v>8.23</v>
      </c>
      <c r="J15" s="4">
        <v>0.29899999999999999</v>
      </c>
      <c r="K15" s="5">
        <v>8.06</v>
      </c>
      <c r="L15" s="5" t="s">
        <v>16</v>
      </c>
      <c r="M15" s="6" t="s">
        <v>16</v>
      </c>
    </row>
    <row r="16" spans="2:24" x14ac:dyDescent="0.3">
      <c r="B16" s="4">
        <v>0.45300000000000001</v>
      </c>
      <c r="C16" s="5">
        <v>7.68</v>
      </c>
      <c r="D16" s="118">
        <v>9.8299999999999998E-2</v>
      </c>
      <c r="E16" s="5">
        <v>8.23</v>
      </c>
      <c r="F16" s="4">
        <v>0.17499999999999999</v>
      </c>
      <c r="G16" s="5">
        <v>8.11</v>
      </c>
      <c r="H16" s="5"/>
      <c r="I16" s="5"/>
      <c r="J16" s="115">
        <v>0.3</v>
      </c>
      <c r="K16" s="5">
        <v>8.06</v>
      </c>
      <c r="L16" s="5" t="s">
        <v>16</v>
      </c>
      <c r="M16" s="6" t="s">
        <v>16</v>
      </c>
    </row>
    <row r="17" spans="2:13" x14ac:dyDescent="0.3">
      <c r="B17" s="4">
        <v>0.45400000000000001</v>
      </c>
      <c r="C17" s="5">
        <v>7.63</v>
      </c>
      <c r="D17" s="5"/>
      <c r="E17" s="5"/>
      <c r="F17" s="4">
        <v>0.17399999999999999</v>
      </c>
      <c r="G17" s="5">
        <v>8.14</v>
      </c>
      <c r="H17" s="5"/>
      <c r="I17" s="5"/>
      <c r="J17" s="4">
        <v>0.29699999999999999</v>
      </c>
      <c r="K17" s="5">
        <v>8.0399999999999991</v>
      </c>
      <c r="L17" s="5" t="s">
        <v>16</v>
      </c>
      <c r="M17" s="6" t="s">
        <v>16</v>
      </c>
    </row>
    <row r="18" spans="2:13" x14ac:dyDescent="0.3">
      <c r="B18" s="4">
        <v>0.45200000000000001</v>
      </c>
      <c r="C18" s="5">
        <v>7.65</v>
      </c>
      <c r="D18" s="5"/>
      <c r="E18" s="5"/>
      <c r="F18" s="4">
        <v>0.186</v>
      </c>
      <c r="G18" s="119">
        <v>8.1</v>
      </c>
      <c r="H18" s="5"/>
      <c r="I18" s="5"/>
      <c r="J18" s="4">
        <v>0.30599999999999999</v>
      </c>
      <c r="K18" s="5">
        <v>8.07</v>
      </c>
      <c r="L18" s="5" t="s">
        <v>16</v>
      </c>
      <c r="M18" s="6" t="s">
        <v>16</v>
      </c>
    </row>
    <row r="19" spans="2:13" x14ac:dyDescent="0.3">
      <c r="B19" s="4">
        <v>0.45300000000000001</v>
      </c>
      <c r="C19" s="5">
        <v>7.63</v>
      </c>
      <c r="D19" s="5"/>
      <c r="E19" s="5"/>
      <c r="F19" s="4">
        <v>0.188</v>
      </c>
      <c r="G19" s="5">
        <v>8.11</v>
      </c>
      <c r="H19" s="5"/>
      <c r="I19" s="5"/>
      <c r="J19" s="4">
        <v>0.30199999999999999</v>
      </c>
      <c r="K19" s="5">
        <v>8.07</v>
      </c>
      <c r="L19" s="5" t="s">
        <v>16</v>
      </c>
      <c r="M19" s="6" t="s">
        <v>16</v>
      </c>
    </row>
    <row r="20" spans="2:13" x14ac:dyDescent="0.3">
      <c r="B20" s="4">
        <v>0.45100000000000001</v>
      </c>
      <c r="C20" s="5">
        <v>7.67</v>
      </c>
      <c r="D20" s="5"/>
      <c r="E20" s="5"/>
      <c r="F20" s="4">
        <v>0.185</v>
      </c>
      <c r="G20" s="5">
        <v>8.09</v>
      </c>
      <c r="H20" s="5"/>
      <c r="I20" s="5"/>
      <c r="J20" s="4">
        <v>0.28299999999999997</v>
      </c>
      <c r="K20" s="5">
        <v>8.0399999999999991</v>
      </c>
      <c r="L20" s="5" t="s">
        <v>16</v>
      </c>
      <c r="M20" s="6" t="s">
        <v>16</v>
      </c>
    </row>
    <row r="21" spans="2:13" x14ac:dyDescent="0.3">
      <c r="B21" s="4">
        <v>0.41099999999999998</v>
      </c>
      <c r="C21" s="5">
        <v>7.69</v>
      </c>
      <c r="D21" s="5"/>
      <c r="E21" s="5"/>
      <c r="F21" s="4">
        <v>0.186</v>
      </c>
      <c r="G21" s="5">
        <v>8.1199999999999992</v>
      </c>
      <c r="H21" s="5"/>
      <c r="I21" s="5"/>
      <c r="J21" s="4">
        <v>0.314</v>
      </c>
      <c r="K21" s="5">
        <v>8.0500000000000007</v>
      </c>
      <c r="L21" s="5" t="s">
        <v>16</v>
      </c>
      <c r="M21" s="6" t="s">
        <v>16</v>
      </c>
    </row>
    <row r="22" spans="2:13" x14ac:dyDescent="0.3">
      <c r="B22" s="4">
        <v>0.41299999999999998</v>
      </c>
      <c r="C22" s="5">
        <v>7.68</v>
      </c>
      <c r="D22" s="5"/>
      <c r="E22" s="5"/>
      <c r="F22" s="4">
        <v>0.191</v>
      </c>
      <c r="G22" s="5">
        <v>8.1199999999999992</v>
      </c>
      <c r="H22" s="5"/>
      <c r="I22" s="5"/>
      <c r="J22" s="4">
        <v>0.28899999999999998</v>
      </c>
      <c r="K22" s="5">
        <v>8.06</v>
      </c>
      <c r="L22" s="5" t="s">
        <v>16</v>
      </c>
      <c r="M22" s="6" t="s">
        <v>16</v>
      </c>
    </row>
    <row r="23" spans="2:13" x14ac:dyDescent="0.3">
      <c r="B23" s="4">
        <v>0.41299999999999998</v>
      </c>
      <c r="C23" s="5">
        <v>7.67</v>
      </c>
      <c r="D23" s="5"/>
      <c r="E23" s="5"/>
      <c r="F23" s="4">
        <v>0.19800000000000001</v>
      </c>
      <c r="G23" s="5">
        <v>8.08</v>
      </c>
      <c r="H23" s="5"/>
      <c r="I23" s="5"/>
      <c r="J23" s="4">
        <v>0.28100000000000003</v>
      </c>
      <c r="K23" s="5">
        <v>8.09</v>
      </c>
      <c r="L23" s="5" t="s">
        <v>16</v>
      </c>
      <c r="M23" s="6" t="s">
        <v>16</v>
      </c>
    </row>
    <row r="24" spans="2:13" x14ac:dyDescent="0.3">
      <c r="B24" s="4">
        <v>0.41599999999999998</v>
      </c>
      <c r="C24" s="5">
        <v>7.69</v>
      </c>
      <c r="D24" s="5"/>
      <c r="E24" s="5"/>
      <c r="F24" s="4">
        <v>0.21099999999999999</v>
      </c>
      <c r="G24" s="5">
        <v>8.01</v>
      </c>
      <c r="H24" s="5"/>
      <c r="I24" s="5"/>
      <c r="J24" s="4">
        <v>0.27600000000000002</v>
      </c>
      <c r="K24" s="5">
        <v>8.1300000000000008</v>
      </c>
      <c r="L24" s="5" t="s">
        <v>16</v>
      </c>
      <c r="M24" s="6" t="s">
        <v>16</v>
      </c>
    </row>
    <row r="25" spans="2:13" x14ac:dyDescent="0.3">
      <c r="B25" s="4">
        <v>0.40200000000000002</v>
      </c>
      <c r="C25" s="5">
        <v>7.69</v>
      </c>
      <c r="D25" s="5"/>
      <c r="E25" s="5"/>
      <c r="F25" s="4">
        <v>0.218</v>
      </c>
      <c r="G25" s="5">
        <v>8.0500000000000007</v>
      </c>
      <c r="H25" s="5"/>
      <c r="I25" s="5"/>
      <c r="J25" s="4">
        <v>0.27400000000000002</v>
      </c>
      <c r="K25" s="5">
        <v>8.0500000000000007</v>
      </c>
      <c r="L25" s="5" t="s">
        <v>16</v>
      </c>
      <c r="M25" s="6" t="s">
        <v>16</v>
      </c>
    </row>
    <row r="26" spans="2:13" x14ac:dyDescent="0.3">
      <c r="B26" s="4">
        <v>0.39300000000000002</v>
      </c>
      <c r="C26" s="5">
        <v>7.69</v>
      </c>
      <c r="D26" s="5"/>
      <c r="E26" s="5"/>
      <c r="F26" s="4">
        <v>0.223</v>
      </c>
      <c r="G26" s="5">
        <v>8.0500000000000007</v>
      </c>
      <c r="H26" s="5"/>
      <c r="I26" s="5"/>
      <c r="J26" s="4">
        <v>0.27200000000000002</v>
      </c>
      <c r="K26" s="5">
        <v>8.06</v>
      </c>
      <c r="L26" s="5" t="s">
        <v>16</v>
      </c>
      <c r="M26" s="6" t="s">
        <v>16</v>
      </c>
    </row>
    <row r="27" spans="2:13" x14ac:dyDescent="0.3">
      <c r="B27" s="4">
        <v>0.39200000000000002</v>
      </c>
      <c r="C27" s="119">
        <v>7.7</v>
      </c>
      <c r="D27" s="5"/>
      <c r="E27" s="5"/>
      <c r="F27" s="115">
        <v>0.23</v>
      </c>
      <c r="G27" s="5">
        <v>8.0399999999999991</v>
      </c>
      <c r="H27" s="5"/>
      <c r="I27" s="5"/>
      <c r="J27" s="4">
        <v>0.26200000000000001</v>
      </c>
      <c r="K27" s="5">
        <v>8.11</v>
      </c>
      <c r="L27" s="5" t="s">
        <v>16</v>
      </c>
      <c r="M27" s="6" t="s">
        <v>16</v>
      </c>
    </row>
    <row r="28" spans="2:13" x14ac:dyDescent="0.3">
      <c r="B28" s="4">
        <v>0.38400000000000001</v>
      </c>
      <c r="C28" s="5">
        <v>7.71</v>
      </c>
      <c r="D28" s="5"/>
      <c r="E28" s="5"/>
      <c r="F28" s="4">
        <v>0.24199999999999999</v>
      </c>
      <c r="G28" s="5">
        <v>8.02</v>
      </c>
      <c r="H28" s="5"/>
      <c r="I28" s="5"/>
      <c r="J28" s="4">
        <v>0.27200000000000002</v>
      </c>
      <c r="K28" s="5">
        <v>8.1199999999999992</v>
      </c>
      <c r="L28" s="5" t="s">
        <v>16</v>
      </c>
      <c r="M28" s="6" t="s">
        <v>16</v>
      </c>
    </row>
    <row r="29" spans="2:13" x14ac:dyDescent="0.3">
      <c r="B29" s="4">
        <v>0.373</v>
      </c>
      <c r="C29" s="5">
        <v>7.74</v>
      </c>
      <c r="D29" s="5"/>
      <c r="E29" s="5"/>
      <c r="F29" s="4">
        <v>0.253</v>
      </c>
      <c r="G29" s="5">
        <v>8.01</v>
      </c>
      <c r="H29" s="5"/>
      <c r="I29" s="5"/>
      <c r="J29" s="4">
        <v>0.27100000000000002</v>
      </c>
      <c r="K29" s="5">
        <v>8.08</v>
      </c>
      <c r="L29" s="5" t="s">
        <v>16</v>
      </c>
      <c r="M29" s="6" t="s">
        <v>16</v>
      </c>
    </row>
    <row r="30" spans="2:13" x14ac:dyDescent="0.3">
      <c r="B30" s="4">
        <v>0.371</v>
      </c>
      <c r="C30" s="5">
        <v>7.75</v>
      </c>
      <c r="D30" s="5"/>
      <c r="E30" s="5"/>
      <c r="F30" s="4">
        <v>0.27300000000000002</v>
      </c>
      <c r="G30" s="5">
        <v>7.98</v>
      </c>
      <c r="H30" s="5"/>
      <c r="I30" s="5"/>
      <c r="J30" s="4">
        <v>0.26700000000000002</v>
      </c>
      <c r="K30" s="5">
        <v>8.09</v>
      </c>
      <c r="L30" s="5" t="s">
        <v>16</v>
      </c>
      <c r="M30" s="6" t="s">
        <v>16</v>
      </c>
    </row>
    <row r="31" spans="2:13" x14ac:dyDescent="0.3">
      <c r="B31" s="4">
        <v>0.36199999999999999</v>
      </c>
      <c r="C31" s="5">
        <v>7.77</v>
      </c>
      <c r="D31" s="5"/>
      <c r="E31" s="5"/>
      <c r="F31" s="4">
        <v>0.28899999999999998</v>
      </c>
      <c r="G31" s="5">
        <v>7.97</v>
      </c>
      <c r="H31" s="5"/>
      <c r="I31" s="5"/>
      <c r="J31" s="4">
        <v>0.29399999999999998</v>
      </c>
      <c r="K31" s="5">
        <v>8.08</v>
      </c>
      <c r="L31" s="5" t="s">
        <v>16</v>
      </c>
      <c r="M31" s="6" t="s">
        <v>16</v>
      </c>
    </row>
    <row r="32" spans="2:13" x14ac:dyDescent="0.3">
      <c r="B32" s="4">
        <v>0.36199999999999999</v>
      </c>
      <c r="C32" s="5">
        <v>7.79</v>
      </c>
      <c r="D32" s="5"/>
      <c r="E32" s="5"/>
      <c r="F32" s="4">
        <v>0.29899999999999999</v>
      </c>
      <c r="G32" s="5">
        <v>7.98</v>
      </c>
      <c r="H32" s="5"/>
      <c r="I32" s="5"/>
      <c r="J32" s="4">
        <v>0.25600000000000001</v>
      </c>
      <c r="K32" s="5">
        <v>8.06</v>
      </c>
      <c r="L32" s="5" t="s">
        <v>16</v>
      </c>
      <c r="M32" s="6" t="s">
        <v>16</v>
      </c>
    </row>
    <row r="33" spans="2:13" x14ac:dyDescent="0.3">
      <c r="B33" s="4">
        <v>0.34799999999999998</v>
      </c>
      <c r="C33" s="5">
        <v>7.79</v>
      </c>
      <c r="D33" s="5"/>
      <c r="E33" s="5"/>
      <c r="F33" s="115">
        <v>0.3</v>
      </c>
      <c r="G33" s="5">
        <v>7.98</v>
      </c>
      <c r="H33" s="5"/>
      <c r="I33" s="5"/>
      <c r="J33" s="4">
        <v>0.26100000000000001</v>
      </c>
      <c r="K33" s="5">
        <v>8.09</v>
      </c>
      <c r="L33" s="5" t="s">
        <v>16</v>
      </c>
      <c r="M33" s="6" t="s">
        <v>16</v>
      </c>
    </row>
    <row r="34" spans="2:13" x14ac:dyDescent="0.3">
      <c r="B34" s="4">
        <v>0.34799999999999998</v>
      </c>
      <c r="C34" s="5">
        <v>7.79</v>
      </c>
      <c r="D34" s="5"/>
      <c r="E34" s="5"/>
      <c r="F34" s="4">
        <v>0.314</v>
      </c>
      <c r="G34" s="5">
        <v>7.93</v>
      </c>
      <c r="H34" s="5"/>
      <c r="I34" s="5"/>
      <c r="J34" s="4">
        <v>0.249</v>
      </c>
      <c r="K34" s="5">
        <v>8.16</v>
      </c>
      <c r="L34" s="5" t="s">
        <v>16</v>
      </c>
      <c r="M34" s="6" t="s">
        <v>16</v>
      </c>
    </row>
    <row r="35" spans="2:13" x14ac:dyDescent="0.3">
      <c r="B35" s="4">
        <v>0.33200000000000002</v>
      </c>
      <c r="C35" s="119">
        <v>7.8</v>
      </c>
      <c r="D35" s="5"/>
      <c r="E35" s="5"/>
      <c r="F35" s="4">
        <v>0.32800000000000001</v>
      </c>
      <c r="G35" s="5">
        <v>7.93</v>
      </c>
      <c r="H35" s="5"/>
      <c r="I35" s="5"/>
      <c r="J35" s="4">
        <v>0.24199999999999999</v>
      </c>
      <c r="K35" s="5">
        <v>8.18</v>
      </c>
      <c r="L35" s="5" t="s">
        <v>16</v>
      </c>
      <c r="M35" s="6" t="s">
        <v>16</v>
      </c>
    </row>
    <row r="36" spans="2:13" x14ac:dyDescent="0.3">
      <c r="B36" s="4">
        <v>0.33900000000000002</v>
      </c>
      <c r="C36" s="5">
        <v>7.81</v>
      </c>
      <c r="D36" s="5"/>
      <c r="E36" s="5"/>
      <c r="F36" s="4">
        <v>0.32500000000000001</v>
      </c>
      <c r="G36" s="5">
        <v>7.93</v>
      </c>
      <c r="H36" s="5"/>
      <c r="I36" s="5"/>
      <c r="J36" s="4">
        <v>0.23400000000000001</v>
      </c>
      <c r="K36" s="5">
        <v>8.14</v>
      </c>
      <c r="L36" s="5" t="s">
        <v>16</v>
      </c>
      <c r="M36" s="6" t="s">
        <v>16</v>
      </c>
    </row>
    <row r="37" spans="2:13" x14ac:dyDescent="0.3">
      <c r="B37" s="4">
        <v>0.32300000000000001</v>
      </c>
      <c r="C37" s="5">
        <v>7.84</v>
      </c>
      <c r="D37" s="5"/>
      <c r="E37" s="5"/>
      <c r="F37" s="4">
        <v>0.34899999999999998</v>
      </c>
      <c r="G37" s="5">
        <v>7.95</v>
      </c>
      <c r="H37" s="5"/>
      <c r="I37" s="5"/>
      <c r="J37" s="4">
        <v>0.23599999999999999</v>
      </c>
      <c r="K37" s="5">
        <v>8.09</v>
      </c>
      <c r="L37" s="5" t="s">
        <v>16</v>
      </c>
      <c r="M37" s="6" t="s">
        <v>16</v>
      </c>
    </row>
    <row r="38" spans="2:13" x14ac:dyDescent="0.3">
      <c r="B38" s="4">
        <v>0.31900000000000001</v>
      </c>
      <c r="C38" s="5">
        <v>7.81</v>
      </c>
      <c r="D38" s="5"/>
      <c r="E38" s="5"/>
      <c r="F38" s="4">
        <v>0.35799999999999998</v>
      </c>
      <c r="G38" s="5">
        <v>7.92</v>
      </c>
      <c r="H38" s="5"/>
      <c r="I38" s="5"/>
      <c r="J38" s="4">
        <v>0.23799999999999999</v>
      </c>
      <c r="K38" s="5">
        <v>8.09</v>
      </c>
      <c r="L38" s="5" t="s">
        <v>16</v>
      </c>
      <c r="M38" s="6" t="s">
        <v>16</v>
      </c>
    </row>
    <row r="39" spans="2:13" x14ac:dyDescent="0.3">
      <c r="B39" s="4">
        <v>0.312</v>
      </c>
      <c r="C39" s="5">
        <v>7.79</v>
      </c>
      <c r="D39" s="5"/>
      <c r="E39" s="5"/>
      <c r="F39" s="4">
        <v>0.35599999999999998</v>
      </c>
      <c r="G39" s="119">
        <v>7.9</v>
      </c>
      <c r="H39" s="5"/>
      <c r="I39" s="5"/>
      <c r="J39" s="4">
        <v>0.23499999999999999</v>
      </c>
      <c r="K39" s="119">
        <v>8.1</v>
      </c>
      <c r="L39" s="5" t="s">
        <v>16</v>
      </c>
      <c r="M39" s="6" t="s">
        <v>16</v>
      </c>
    </row>
    <row r="40" spans="2:13" x14ac:dyDescent="0.3">
      <c r="B40" s="4">
        <v>0.30099999999999999</v>
      </c>
      <c r="C40" s="5">
        <v>7.81</v>
      </c>
      <c r="D40" s="5"/>
      <c r="E40" s="5"/>
      <c r="F40" s="4">
        <v>0.377</v>
      </c>
      <c r="G40" s="5">
        <v>7.86</v>
      </c>
      <c r="H40" s="5"/>
      <c r="I40" s="5"/>
      <c r="J40" s="4">
        <v>0.21099999999999999</v>
      </c>
      <c r="K40" s="5">
        <v>8.1300000000000008</v>
      </c>
      <c r="L40" s="5" t="s">
        <v>16</v>
      </c>
      <c r="M40" s="6" t="s">
        <v>16</v>
      </c>
    </row>
    <row r="41" spans="2:13" x14ac:dyDescent="0.3">
      <c r="B41" s="4">
        <v>0.29899999999999999</v>
      </c>
      <c r="C41" s="5">
        <v>7.84</v>
      </c>
      <c r="D41" s="5"/>
      <c r="E41" s="5"/>
      <c r="F41" s="4">
        <v>0.38700000000000001</v>
      </c>
      <c r="G41" s="5">
        <v>7.89</v>
      </c>
      <c r="H41" s="5"/>
      <c r="I41" s="5"/>
      <c r="J41" s="4">
        <v>0.23200000000000001</v>
      </c>
      <c r="K41" s="5">
        <v>8.17</v>
      </c>
      <c r="L41" s="5" t="s">
        <v>16</v>
      </c>
      <c r="M41" s="6" t="s">
        <v>16</v>
      </c>
    </row>
    <row r="42" spans="2:13" x14ac:dyDescent="0.3">
      <c r="B42" s="4">
        <v>0.28100000000000003</v>
      </c>
      <c r="C42" s="5">
        <v>7.87</v>
      </c>
      <c r="D42" s="5"/>
      <c r="E42" s="5"/>
      <c r="F42" s="4">
        <v>0.39500000000000002</v>
      </c>
      <c r="G42" s="5">
        <v>7.89</v>
      </c>
      <c r="H42" s="5"/>
      <c r="I42" s="5"/>
      <c r="J42" s="4">
        <v>0.23699999999999999</v>
      </c>
      <c r="K42" s="5">
        <v>8.06</v>
      </c>
      <c r="L42" s="5" t="s">
        <v>16</v>
      </c>
      <c r="M42" s="6" t="s">
        <v>16</v>
      </c>
    </row>
    <row r="43" spans="2:13" x14ac:dyDescent="0.3">
      <c r="B43" s="4">
        <v>0.28199999999999997</v>
      </c>
      <c r="C43" s="5">
        <v>7.84</v>
      </c>
      <c r="D43" s="5"/>
      <c r="E43" s="5"/>
      <c r="F43" s="4">
        <v>0.41599999999999998</v>
      </c>
      <c r="G43" s="5">
        <v>7.83</v>
      </c>
      <c r="H43" s="5"/>
      <c r="I43" s="5"/>
      <c r="J43" s="4">
        <v>0.246</v>
      </c>
      <c r="K43" s="5">
        <v>8.11</v>
      </c>
      <c r="L43" s="5" t="s">
        <v>16</v>
      </c>
      <c r="M43" s="6" t="s">
        <v>16</v>
      </c>
    </row>
    <row r="44" spans="2:13" x14ac:dyDescent="0.3">
      <c r="B44" s="4">
        <v>0.28199999999999997</v>
      </c>
      <c r="C44" s="5">
        <v>7.84</v>
      </c>
      <c r="D44" s="5"/>
      <c r="E44" s="5"/>
      <c r="F44" s="4">
        <v>0.40899999999999997</v>
      </c>
      <c r="G44" s="5">
        <v>7.86</v>
      </c>
      <c r="H44" s="5"/>
      <c r="I44" s="5"/>
      <c r="J44" s="4">
        <v>0.23300000000000001</v>
      </c>
      <c r="K44" s="5">
        <v>8.1199999999999992</v>
      </c>
      <c r="L44" s="5" t="s">
        <v>16</v>
      </c>
      <c r="M44" s="6" t="s">
        <v>16</v>
      </c>
    </row>
    <row r="45" spans="2:13" x14ac:dyDescent="0.3">
      <c r="B45" s="4">
        <v>0.25900000000000001</v>
      </c>
      <c r="C45" s="5">
        <v>7.85</v>
      </c>
      <c r="D45" s="5"/>
      <c r="E45" s="5"/>
      <c r="F45" s="4">
        <v>0.41599999999999998</v>
      </c>
      <c r="G45" s="5">
        <v>7.86</v>
      </c>
      <c r="H45" s="5"/>
      <c r="I45" s="5"/>
      <c r="J45" s="4">
        <v>0.22800000000000001</v>
      </c>
      <c r="K45" s="5">
        <v>8.1300000000000008</v>
      </c>
      <c r="L45" s="5" t="s">
        <v>16</v>
      </c>
      <c r="M45" s="6" t="s">
        <v>16</v>
      </c>
    </row>
    <row r="46" spans="2:13" x14ac:dyDescent="0.3">
      <c r="B46" s="4">
        <v>0.255</v>
      </c>
      <c r="C46" s="5">
        <v>7.88</v>
      </c>
      <c r="D46" s="5"/>
      <c r="E46" s="5"/>
      <c r="F46" s="4">
        <v>0.42299999999999999</v>
      </c>
      <c r="G46" s="5">
        <v>7.85</v>
      </c>
      <c r="H46" s="5"/>
      <c r="I46" s="5"/>
      <c r="J46" s="4">
        <v>0.224</v>
      </c>
      <c r="K46" s="5">
        <v>8.1199999999999992</v>
      </c>
      <c r="L46" s="5" t="s">
        <v>16</v>
      </c>
      <c r="M46" s="6" t="s">
        <v>16</v>
      </c>
    </row>
    <row r="47" spans="2:13" x14ac:dyDescent="0.3">
      <c r="B47" s="4">
        <v>0.24399999999999999</v>
      </c>
      <c r="C47" s="5">
        <v>7.86</v>
      </c>
      <c r="D47" s="5"/>
      <c r="E47" s="5"/>
      <c r="F47" s="4">
        <v>0.39600000000000002</v>
      </c>
      <c r="G47" s="5">
        <v>7.88</v>
      </c>
      <c r="H47" s="5"/>
      <c r="I47" s="5"/>
      <c r="J47" s="4">
        <v>0.23799999999999999</v>
      </c>
      <c r="K47" s="5">
        <v>8.07</v>
      </c>
      <c r="L47" s="5" t="s">
        <v>16</v>
      </c>
      <c r="M47" s="6" t="s">
        <v>16</v>
      </c>
    </row>
    <row r="48" spans="2:13" x14ac:dyDescent="0.3">
      <c r="B48" s="4">
        <v>0.245</v>
      </c>
      <c r="C48" s="119">
        <v>7.9</v>
      </c>
      <c r="D48" s="5"/>
      <c r="E48" s="5"/>
      <c r="F48" s="4">
        <v>0.39200000000000002</v>
      </c>
      <c r="G48" s="5">
        <v>7.89</v>
      </c>
      <c r="H48" s="5"/>
      <c r="I48" s="5"/>
      <c r="J48" s="4">
        <v>0.218</v>
      </c>
      <c r="K48" s="5">
        <v>8.1300000000000008</v>
      </c>
      <c r="L48" s="5" t="s">
        <v>16</v>
      </c>
      <c r="M48" s="6" t="s">
        <v>16</v>
      </c>
    </row>
    <row r="49" spans="2:13" x14ac:dyDescent="0.3">
      <c r="B49" s="4">
        <v>0.22900000000000001</v>
      </c>
      <c r="C49" s="5">
        <v>7.93</v>
      </c>
      <c r="D49" s="5"/>
      <c r="E49" s="5"/>
      <c r="F49" s="4">
        <v>0.38900000000000001</v>
      </c>
      <c r="G49" s="119">
        <v>7.9</v>
      </c>
      <c r="H49" s="5"/>
      <c r="I49" s="5"/>
      <c r="J49" s="4">
        <v>0.21299999999999999</v>
      </c>
      <c r="K49" s="5">
        <v>8.18</v>
      </c>
      <c r="L49" s="5" t="s">
        <v>16</v>
      </c>
      <c r="M49" s="6" t="s">
        <v>16</v>
      </c>
    </row>
    <row r="50" spans="2:13" x14ac:dyDescent="0.3">
      <c r="B50" s="4">
        <v>0.223</v>
      </c>
      <c r="C50" s="5">
        <v>7.98</v>
      </c>
      <c r="D50" s="5"/>
      <c r="E50" s="5"/>
      <c r="F50" s="4">
        <v>0.38900000000000001</v>
      </c>
      <c r="G50" s="5">
        <v>7.89</v>
      </c>
      <c r="H50" s="5"/>
      <c r="I50" s="5"/>
      <c r="J50" s="4">
        <v>0.20399999999999999</v>
      </c>
      <c r="K50" s="5">
        <v>8.17</v>
      </c>
      <c r="L50" s="5" t="s">
        <v>16</v>
      </c>
      <c r="M50" s="6" t="s">
        <v>16</v>
      </c>
    </row>
    <row r="51" spans="2:13" x14ac:dyDescent="0.3">
      <c r="B51" s="4">
        <v>0.215</v>
      </c>
      <c r="C51" s="5">
        <v>7.98</v>
      </c>
      <c r="D51" s="5"/>
      <c r="E51" s="5"/>
      <c r="F51" s="4">
        <v>0.36899999999999999</v>
      </c>
      <c r="G51" s="5">
        <v>7.93</v>
      </c>
      <c r="H51" s="5"/>
      <c r="I51" s="5"/>
      <c r="J51" s="4">
        <v>0.20899999999999999</v>
      </c>
      <c r="K51" s="5">
        <v>8.16</v>
      </c>
      <c r="L51" s="5" t="s">
        <v>16</v>
      </c>
      <c r="M51" s="6" t="s">
        <v>16</v>
      </c>
    </row>
    <row r="52" spans="2:13" x14ac:dyDescent="0.3">
      <c r="B52" s="4">
        <v>0.218</v>
      </c>
      <c r="C52" s="5">
        <v>7.96</v>
      </c>
      <c r="D52" s="5"/>
      <c r="E52" s="5"/>
      <c r="F52" s="4">
        <v>0.36399999999999999</v>
      </c>
      <c r="G52" s="5">
        <v>7.92</v>
      </c>
      <c r="H52" s="5"/>
      <c r="I52" s="5"/>
      <c r="J52" s="4">
        <v>0.20499999999999999</v>
      </c>
      <c r="K52" s="5">
        <v>8.17</v>
      </c>
      <c r="L52" s="5" t="s">
        <v>16</v>
      </c>
      <c r="M52" s="6" t="s">
        <v>16</v>
      </c>
    </row>
    <row r="53" spans="2:13" x14ac:dyDescent="0.3">
      <c r="B53" s="4">
        <v>0.20200000000000001</v>
      </c>
      <c r="C53" s="5">
        <v>7.99</v>
      </c>
      <c r="D53" s="5"/>
      <c r="E53" s="5"/>
      <c r="F53" s="4">
        <v>0.36399999999999999</v>
      </c>
      <c r="G53" s="5">
        <v>7.92</v>
      </c>
      <c r="H53" s="5"/>
      <c r="I53" s="5"/>
      <c r="J53" s="4">
        <v>0.20599999999999999</v>
      </c>
      <c r="K53" s="5">
        <v>8.19</v>
      </c>
      <c r="L53" s="5" t="s">
        <v>16</v>
      </c>
      <c r="M53" s="6" t="s">
        <v>16</v>
      </c>
    </row>
    <row r="54" spans="2:13" x14ac:dyDescent="0.3">
      <c r="B54" s="4">
        <v>0.19500000000000001</v>
      </c>
      <c r="C54" s="5">
        <v>7.99</v>
      </c>
      <c r="D54" s="5"/>
      <c r="E54" s="5"/>
      <c r="F54" s="4">
        <v>0.35599999999999998</v>
      </c>
      <c r="G54" s="5">
        <v>7.93</v>
      </c>
      <c r="H54" s="5"/>
      <c r="I54" s="5"/>
      <c r="J54" s="4">
        <v>0.20399999999999999</v>
      </c>
      <c r="K54" s="5">
        <v>8.19</v>
      </c>
      <c r="L54" s="5" t="s">
        <v>16</v>
      </c>
      <c r="M54" s="6" t="s">
        <v>16</v>
      </c>
    </row>
    <row r="55" spans="2:13" x14ac:dyDescent="0.3">
      <c r="B55" s="4">
        <v>0.189</v>
      </c>
      <c r="C55" s="119">
        <v>8</v>
      </c>
      <c r="D55" s="5"/>
      <c r="E55" s="5"/>
      <c r="F55" s="4">
        <v>0.33800000000000002</v>
      </c>
      <c r="G55" s="5">
        <v>7.95</v>
      </c>
      <c r="H55" s="5"/>
      <c r="I55" s="5"/>
      <c r="J55" s="115">
        <v>0.2</v>
      </c>
      <c r="K55" s="5">
        <v>8.18</v>
      </c>
      <c r="L55" s="5" t="s">
        <v>16</v>
      </c>
      <c r="M55" s="6" t="s">
        <v>16</v>
      </c>
    </row>
    <row r="56" spans="2:13" x14ac:dyDescent="0.3">
      <c r="B56" s="4">
        <v>0.187</v>
      </c>
      <c r="C56" s="5">
        <v>7.98</v>
      </c>
      <c r="D56" s="5"/>
      <c r="E56" s="5"/>
      <c r="F56" s="4">
        <v>0.34100000000000003</v>
      </c>
      <c r="G56" s="5">
        <v>7.94</v>
      </c>
      <c r="H56" s="5"/>
      <c r="I56" s="5"/>
      <c r="J56" s="115">
        <v>0.2</v>
      </c>
      <c r="K56" s="5">
        <v>8.2200000000000006</v>
      </c>
      <c r="L56" s="5" t="s">
        <v>16</v>
      </c>
      <c r="M56" s="6" t="s">
        <v>16</v>
      </c>
    </row>
    <row r="57" spans="2:13" x14ac:dyDescent="0.3">
      <c r="B57" s="4">
        <v>0.185</v>
      </c>
      <c r="C57" s="5">
        <v>7.99</v>
      </c>
      <c r="D57" s="5"/>
      <c r="E57" s="5"/>
      <c r="F57" s="4">
        <v>0.33900000000000002</v>
      </c>
      <c r="G57" s="5">
        <v>7.92</v>
      </c>
      <c r="H57" s="5"/>
      <c r="I57" s="5"/>
      <c r="J57" s="4">
        <v>0.19500000000000001</v>
      </c>
      <c r="K57" s="5">
        <v>8.18</v>
      </c>
      <c r="L57" s="5" t="s">
        <v>16</v>
      </c>
      <c r="M57" s="6" t="s">
        <v>16</v>
      </c>
    </row>
    <row r="58" spans="2:13" x14ac:dyDescent="0.3">
      <c r="B58" s="4">
        <v>0.189</v>
      </c>
      <c r="C58" s="5">
        <v>7.99</v>
      </c>
      <c r="D58" s="5"/>
      <c r="E58" s="5"/>
      <c r="F58" s="4">
        <v>0.32900000000000001</v>
      </c>
      <c r="G58" s="5">
        <v>7.96</v>
      </c>
      <c r="H58" s="5"/>
      <c r="I58" s="5"/>
      <c r="J58" s="4">
        <v>0.192</v>
      </c>
      <c r="K58" s="5">
        <v>8.17</v>
      </c>
      <c r="L58" s="5" t="s">
        <v>16</v>
      </c>
      <c r="M58" s="6" t="s">
        <v>16</v>
      </c>
    </row>
    <row r="59" spans="2:13" x14ac:dyDescent="0.3">
      <c r="B59" s="4">
        <v>0.16300000000000001</v>
      </c>
      <c r="C59" s="5">
        <v>8.07</v>
      </c>
      <c r="D59" s="5"/>
      <c r="E59" s="5"/>
      <c r="F59" s="4">
        <v>0.309</v>
      </c>
      <c r="G59" s="5">
        <v>7.96</v>
      </c>
      <c r="H59" s="5"/>
      <c r="I59" s="5"/>
      <c r="J59" s="4">
        <v>0.19600000000000001</v>
      </c>
      <c r="K59" s="5">
        <v>8.17</v>
      </c>
      <c r="L59" s="5" t="s">
        <v>16</v>
      </c>
      <c r="M59" s="6" t="s">
        <v>16</v>
      </c>
    </row>
    <row r="60" spans="2:13" x14ac:dyDescent="0.3">
      <c r="B60" s="4">
        <v>0.157</v>
      </c>
      <c r="C60" s="5">
        <v>8.07</v>
      </c>
      <c r="D60" s="5"/>
      <c r="E60" s="5"/>
      <c r="F60" s="4">
        <v>0.313</v>
      </c>
      <c r="G60" s="5">
        <v>7.97</v>
      </c>
      <c r="H60" s="5"/>
      <c r="I60" s="5"/>
      <c r="J60" s="4">
        <v>0.20599999999999999</v>
      </c>
      <c r="K60" s="5">
        <v>8.17</v>
      </c>
      <c r="L60" s="5" t="s">
        <v>16</v>
      </c>
      <c r="M60" s="6" t="s">
        <v>16</v>
      </c>
    </row>
    <row r="61" spans="2:13" x14ac:dyDescent="0.3">
      <c r="B61" s="4">
        <v>0.153</v>
      </c>
      <c r="C61" s="5">
        <v>8.08</v>
      </c>
      <c r="D61" s="5"/>
      <c r="E61" s="5"/>
      <c r="F61" s="4">
        <v>0.30099999999999999</v>
      </c>
      <c r="G61" s="5">
        <v>7.97</v>
      </c>
      <c r="H61" s="5"/>
      <c r="I61" s="5"/>
      <c r="J61" s="4">
        <v>0.20100000000000001</v>
      </c>
      <c r="K61" s="5">
        <v>8.19</v>
      </c>
      <c r="L61" s="5" t="s">
        <v>16</v>
      </c>
      <c r="M61" s="6" t="s">
        <v>16</v>
      </c>
    </row>
    <row r="62" spans="2:13" x14ac:dyDescent="0.3">
      <c r="B62" s="4">
        <v>0.161</v>
      </c>
      <c r="C62" s="119">
        <v>8.1</v>
      </c>
      <c r="D62" s="5"/>
      <c r="E62" s="5"/>
      <c r="F62" s="115">
        <v>0.3</v>
      </c>
      <c r="G62" s="5">
        <v>7.97</v>
      </c>
      <c r="H62" s="5"/>
      <c r="I62" s="5"/>
      <c r="J62" s="4">
        <v>0.19500000000000001</v>
      </c>
      <c r="K62" s="5">
        <v>8.18</v>
      </c>
      <c r="L62" s="5" t="s">
        <v>16</v>
      </c>
      <c r="M62" s="6" t="s">
        <v>16</v>
      </c>
    </row>
    <row r="63" spans="2:13" x14ac:dyDescent="0.3">
      <c r="B63" s="4">
        <v>0.14899999999999999</v>
      </c>
      <c r="C63" s="5">
        <v>8.16</v>
      </c>
      <c r="D63" s="5"/>
      <c r="E63" s="5"/>
      <c r="F63" s="4">
        <v>0.28699999999999998</v>
      </c>
      <c r="G63" s="5">
        <v>8.01</v>
      </c>
      <c r="H63" s="5"/>
      <c r="I63" s="5"/>
      <c r="J63" s="4">
        <v>0.186</v>
      </c>
      <c r="K63" s="5">
        <v>8.26</v>
      </c>
      <c r="L63" s="5" t="s">
        <v>16</v>
      </c>
      <c r="M63" s="6" t="s">
        <v>16</v>
      </c>
    </row>
    <row r="64" spans="2:13" x14ac:dyDescent="0.3">
      <c r="B64" s="4">
        <v>0.14899999999999999</v>
      </c>
      <c r="C64" s="5">
        <v>8.15</v>
      </c>
      <c r="D64" s="5"/>
      <c r="E64" s="5"/>
      <c r="F64" s="4">
        <v>0.26800000000000002</v>
      </c>
      <c r="G64" s="5">
        <v>8.0299999999999994</v>
      </c>
      <c r="H64" s="5"/>
      <c r="I64" s="5"/>
      <c r="J64" s="4">
        <v>0.187</v>
      </c>
      <c r="K64" s="5">
        <v>8.27</v>
      </c>
      <c r="L64" s="5" t="s">
        <v>16</v>
      </c>
      <c r="M64" s="6" t="s">
        <v>16</v>
      </c>
    </row>
    <row r="65" spans="2:13" x14ac:dyDescent="0.3">
      <c r="B65" s="4">
        <v>0.155</v>
      </c>
      <c r="C65" s="5">
        <v>8.11</v>
      </c>
      <c r="D65" s="5"/>
      <c r="E65" s="5"/>
      <c r="F65" s="4">
        <v>0.28100000000000003</v>
      </c>
      <c r="G65" s="5">
        <v>8.06</v>
      </c>
      <c r="H65" s="5"/>
      <c r="I65" s="5"/>
      <c r="J65" s="4">
        <v>0.186</v>
      </c>
      <c r="K65" s="5">
        <v>8.25</v>
      </c>
      <c r="L65" s="5" t="s">
        <v>16</v>
      </c>
      <c r="M65" s="6" t="s">
        <v>16</v>
      </c>
    </row>
    <row r="66" spans="2:13" x14ac:dyDescent="0.3">
      <c r="B66" s="4">
        <v>0.14599999999999999</v>
      </c>
      <c r="C66" s="5">
        <v>8.14</v>
      </c>
      <c r="D66" s="5"/>
      <c r="E66" s="5"/>
      <c r="F66" s="4">
        <v>0.28799999999999998</v>
      </c>
      <c r="G66" s="5">
        <v>8.0299999999999994</v>
      </c>
      <c r="H66" s="5"/>
      <c r="I66" s="5"/>
      <c r="J66" s="4">
        <v>0.2</v>
      </c>
      <c r="K66" s="5">
        <v>8.24</v>
      </c>
      <c r="L66" s="5" t="s">
        <v>16</v>
      </c>
      <c r="M66" s="6" t="s">
        <v>16</v>
      </c>
    </row>
    <row r="67" spans="2:13" x14ac:dyDescent="0.3">
      <c r="B67" s="4">
        <v>0.14699999999999999</v>
      </c>
      <c r="C67" s="5">
        <v>8.14</v>
      </c>
      <c r="D67" s="5"/>
      <c r="E67" s="5"/>
      <c r="F67" s="4">
        <v>0.28399999999999997</v>
      </c>
      <c r="G67" s="5">
        <v>8.0399999999999991</v>
      </c>
      <c r="H67" s="5"/>
      <c r="I67" s="5"/>
      <c r="J67" s="4">
        <v>0.193</v>
      </c>
      <c r="K67" s="5">
        <v>8.2200000000000006</v>
      </c>
      <c r="L67" s="5" t="s">
        <v>16</v>
      </c>
      <c r="M67" s="6" t="s">
        <v>16</v>
      </c>
    </row>
    <row r="68" spans="2:13" x14ac:dyDescent="0.3">
      <c r="B68" s="4">
        <v>0.14299999999999999</v>
      </c>
      <c r="C68" s="5">
        <v>8.15</v>
      </c>
      <c r="D68" s="5"/>
      <c r="E68" s="5"/>
      <c r="F68" s="4">
        <v>0.27400000000000002</v>
      </c>
      <c r="G68" s="5">
        <v>8.0399999999999991</v>
      </c>
      <c r="H68" s="5"/>
      <c r="I68" s="5"/>
      <c r="J68" s="4">
        <v>0.192</v>
      </c>
      <c r="K68" s="5">
        <v>8.24</v>
      </c>
      <c r="L68" s="5" t="s">
        <v>16</v>
      </c>
      <c r="M68" s="6" t="s">
        <v>16</v>
      </c>
    </row>
    <row r="69" spans="2:13" x14ac:dyDescent="0.3">
      <c r="B69" s="4">
        <v>0.128</v>
      </c>
      <c r="C69" s="5">
        <v>8.2200000000000006</v>
      </c>
      <c r="D69" s="5"/>
      <c r="E69" s="5"/>
      <c r="F69" s="4">
        <v>0.26200000000000001</v>
      </c>
      <c r="G69" s="5">
        <v>8.09</v>
      </c>
      <c r="H69" s="5"/>
      <c r="I69" s="5"/>
      <c r="J69" s="4">
        <v>0.18</v>
      </c>
      <c r="K69" s="5">
        <v>8.23</v>
      </c>
      <c r="L69" s="5" t="s">
        <v>16</v>
      </c>
      <c r="M69" s="6" t="s">
        <v>16</v>
      </c>
    </row>
    <row r="70" spans="2:13" x14ac:dyDescent="0.3">
      <c r="B70" s="4">
        <v>0.11799999999999999</v>
      </c>
      <c r="C70" s="5">
        <v>8.24</v>
      </c>
      <c r="D70" s="5"/>
      <c r="E70" s="5"/>
      <c r="F70" s="4">
        <v>0.251</v>
      </c>
      <c r="G70" s="5">
        <v>8.06</v>
      </c>
      <c r="H70" s="5"/>
      <c r="I70" s="5"/>
      <c r="J70" s="4">
        <v>0.182</v>
      </c>
      <c r="K70" s="5">
        <v>8.2100000000000009</v>
      </c>
      <c r="L70" s="5" t="s">
        <v>16</v>
      </c>
      <c r="M70" s="6" t="s">
        <v>16</v>
      </c>
    </row>
    <row r="71" spans="2:13" x14ac:dyDescent="0.3">
      <c r="B71" s="4">
        <v>0.109</v>
      </c>
      <c r="C71" s="5">
        <v>8.26</v>
      </c>
      <c r="D71" s="5"/>
      <c r="E71" s="5"/>
      <c r="F71" s="4">
        <v>0.23400000000000001</v>
      </c>
      <c r="G71" s="5">
        <v>8.08</v>
      </c>
      <c r="H71" s="5"/>
      <c r="I71" s="5"/>
      <c r="J71" s="4">
        <v>0.182</v>
      </c>
      <c r="K71" s="5">
        <v>8.25</v>
      </c>
      <c r="L71" s="5" t="s">
        <v>16</v>
      </c>
      <c r="M71" s="6" t="s">
        <v>16</v>
      </c>
    </row>
    <row r="72" spans="2:13" x14ac:dyDescent="0.3">
      <c r="B72" s="4">
        <v>0.104</v>
      </c>
      <c r="C72" s="5">
        <v>8.23</v>
      </c>
      <c r="D72" s="5"/>
      <c r="E72" s="5"/>
      <c r="F72" s="4">
        <v>0.224</v>
      </c>
      <c r="G72" s="119">
        <v>8.1</v>
      </c>
      <c r="H72" s="5"/>
      <c r="I72" s="5"/>
      <c r="J72" s="4">
        <v>0.186</v>
      </c>
      <c r="K72" s="5">
        <v>8.24</v>
      </c>
      <c r="L72" s="5" t="s">
        <v>16</v>
      </c>
      <c r="M72" s="6" t="s">
        <v>16</v>
      </c>
    </row>
    <row r="73" spans="2:13" x14ac:dyDescent="0.3">
      <c r="B73" s="4">
        <v>0.10299999999999999</v>
      </c>
      <c r="C73" s="5">
        <v>8.2200000000000006</v>
      </c>
      <c r="D73" s="5"/>
      <c r="E73" s="5"/>
      <c r="F73" s="4">
        <v>0.21099999999999999</v>
      </c>
      <c r="G73" s="119">
        <v>8.08</v>
      </c>
      <c r="H73" s="5"/>
      <c r="I73" s="5"/>
      <c r="J73" s="4">
        <v>0.185</v>
      </c>
      <c r="K73" s="5">
        <v>8.2200000000000006</v>
      </c>
      <c r="L73" s="5" t="s">
        <v>16</v>
      </c>
      <c r="M73" s="6" t="s">
        <v>16</v>
      </c>
    </row>
    <row r="74" spans="2:13" x14ac:dyDescent="0.3">
      <c r="B74" s="4">
        <v>9.4E-2</v>
      </c>
      <c r="C74" s="5">
        <v>8.27</v>
      </c>
      <c r="D74" s="5"/>
      <c r="E74" s="5"/>
      <c r="F74" s="4">
        <v>0.20599999999999999</v>
      </c>
      <c r="G74" s="119">
        <v>8.07</v>
      </c>
      <c r="H74" s="5"/>
      <c r="I74" s="5"/>
      <c r="J74" s="4">
        <v>0.18099999999999999</v>
      </c>
      <c r="K74" s="5">
        <v>8.2200000000000006</v>
      </c>
      <c r="L74" s="5" t="s">
        <v>16</v>
      </c>
      <c r="M74" s="6" t="s">
        <v>16</v>
      </c>
    </row>
    <row r="75" spans="2:13" x14ac:dyDescent="0.3">
      <c r="B75" s="4">
        <v>9.0999999999999998E-2</v>
      </c>
      <c r="C75" s="5">
        <v>8.26</v>
      </c>
      <c r="D75" s="5"/>
      <c r="E75" s="5"/>
      <c r="F75" s="4">
        <v>0.192</v>
      </c>
      <c r="G75" s="119">
        <v>8.1</v>
      </c>
      <c r="H75" s="5"/>
      <c r="I75" s="5"/>
      <c r="J75" s="4">
        <v>0.182</v>
      </c>
      <c r="K75" s="5">
        <v>8.23</v>
      </c>
      <c r="L75" s="5" t="s">
        <v>16</v>
      </c>
      <c r="M75" s="6" t="s">
        <v>16</v>
      </c>
    </row>
    <row r="76" spans="2:13" x14ac:dyDescent="0.3">
      <c r="B76" s="4">
        <v>9.0999999999999998E-2</v>
      </c>
      <c r="C76" s="5">
        <v>8.25</v>
      </c>
      <c r="D76" s="5"/>
      <c r="E76" s="5"/>
      <c r="F76" s="4">
        <v>0.189</v>
      </c>
      <c r="G76" s="5">
        <v>8.1300000000000008</v>
      </c>
      <c r="H76" s="5"/>
      <c r="I76" s="5"/>
      <c r="J76" s="4">
        <v>0.188</v>
      </c>
      <c r="K76" s="5">
        <v>8.19</v>
      </c>
      <c r="L76" s="5" t="s">
        <v>16</v>
      </c>
      <c r="M76" s="6" t="s">
        <v>16</v>
      </c>
    </row>
    <row r="77" spans="2:13" x14ac:dyDescent="0.3">
      <c r="B77" s="4">
        <v>9.5000000000000001E-2</v>
      </c>
      <c r="C77" s="5">
        <v>8.26</v>
      </c>
      <c r="D77" s="5"/>
      <c r="E77" s="5"/>
      <c r="F77" s="4">
        <v>0.183</v>
      </c>
      <c r="G77" s="5">
        <v>8.14</v>
      </c>
      <c r="H77" s="5"/>
      <c r="I77" s="5"/>
      <c r="J77" s="4">
        <v>0.192</v>
      </c>
      <c r="K77" s="5">
        <v>8.24</v>
      </c>
      <c r="L77" s="5" t="s">
        <v>16</v>
      </c>
      <c r="M77" s="6" t="s">
        <v>16</v>
      </c>
    </row>
    <row r="78" spans="2:13" x14ac:dyDescent="0.3">
      <c r="B78" s="115">
        <v>0.45</v>
      </c>
      <c r="C78" s="5">
        <v>7.68</v>
      </c>
      <c r="D78" s="5"/>
      <c r="E78" s="5"/>
      <c r="F78" s="4">
        <v>0.189</v>
      </c>
      <c r="G78" s="5">
        <v>8.15</v>
      </c>
      <c r="H78" s="5"/>
      <c r="I78" s="5"/>
      <c r="J78" s="4">
        <v>0.185</v>
      </c>
      <c r="K78" s="5">
        <v>8.2200000000000006</v>
      </c>
      <c r="L78" s="5" t="s">
        <v>16</v>
      </c>
      <c r="M78" s="6" t="s">
        <v>16</v>
      </c>
    </row>
    <row r="79" spans="2:13" x14ac:dyDescent="0.3">
      <c r="B79" s="4">
        <v>0.443</v>
      </c>
      <c r="C79" s="5">
        <v>7.67</v>
      </c>
      <c r="D79" s="5"/>
      <c r="E79" s="5"/>
      <c r="F79" s="4">
        <v>0.193</v>
      </c>
      <c r="G79" s="5">
        <v>8.15</v>
      </c>
      <c r="H79" s="5"/>
      <c r="I79" s="5"/>
      <c r="J79" s="4">
        <v>0.186</v>
      </c>
      <c r="K79" s="5">
        <v>8.26</v>
      </c>
      <c r="L79" s="5" t="s">
        <v>16</v>
      </c>
      <c r="M79" s="6" t="s">
        <v>16</v>
      </c>
    </row>
    <row r="80" spans="2:13" x14ac:dyDescent="0.3">
      <c r="B80" s="4">
        <v>0.45500000000000002</v>
      </c>
      <c r="C80" s="5">
        <v>7.67</v>
      </c>
      <c r="D80" s="5"/>
      <c r="E80" s="5"/>
      <c r="F80" s="4">
        <v>0.187</v>
      </c>
      <c r="G80" s="5">
        <v>8.16</v>
      </c>
      <c r="H80" s="5"/>
      <c r="I80" s="5"/>
      <c r="J80" s="4">
        <v>0.19400000000000001</v>
      </c>
      <c r="K80" s="5">
        <v>8.25</v>
      </c>
      <c r="L80" s="5" t="s">
        <v>16</v>
      </c>
      <c r="M80" s="6" t="s">
        <v>16</v>
      </c>
    </row>
    <row r="81" spans="2:13" x14ac:dyDescent="0.3">
      <c r="B81" s="4">
        <v>0.45800000000000002</v>
      </c>
      <c r="C81" s="5">
        <v>7.65</v>
      </c>
      <c r="D81" s="5"/>
      <c r="E81" s="5"/>
      <c r="F81" s="4">
        <v>0.187</v>
      </c>
      <c r="G81" s="5">
        <v>8.16</v>
      </c>
      <c r="H81" s="5"/>
      <c r="I81" s="5"/>
      <c r="J81" s="4">
        <v>0.186</v>
      </c>
      <c r="K81" s="5">
        <v>8.25</v>
      </c>
      <c r="L81" s="5" t="s">
        <v>16</v>
      </c>
      <c r="M81" s="6" t="s">
        <v>16</v>
      </c>
    </row>
    <row r="82" spans="2:13" x14ac:dyDescent="0.3">
      <c r="B82" s="4">
        <v>0.45900000000000002</v>
      </c>
      <c r="C82" s="5">
        <v>7.69</v>
      </c>
      <c r="D82" s="5"/>
      <c r="E82" s="5"/>
      <c r="F82" s="4">
        <v>0.189</v>
      </c>
      <c r="G82" s="5">
        <v>8.17</v>
      </c>
      <c r="H82" s="5"/>
      <c r="I82" s="5"/>
      <c r="J82" s="4">
        <v>0.186</v>
      </c>
      <c r="K82" s="5">
        <v>8.2100000000000009</v>
      </c>
      <c r="L82" s="5" t="s">
        <v>16</v>
      </c>
      <c r="M82" s="6" t="s">
        <v>16</v>
      </c>
    </row>
    <row r="83" spans="2:13" x14ac:dyDescent="0.3">
      <c r="B83" s="4">
        <v>0.45500000000000002</v>
      </c>
      <c r="C83" s="5">
        <v>7.66</v>
      </c>
      <c r="D83" s="5"/>
      <c r="E83" s="5"/>
      <c r="F83" s="4">
        <v>0.192</v>
      </c>
      <c r="G83" s="5">
        <v>8.18</v>
      </c>
      <c r="H83" s="5"/>
      <c r="I83" s="5"/>
      <c r="J83" s="4">
        <v>0.188</v>
      </c>
      <c r="K83" s="119">
        <v>8.1999999999999993</v>
      </c>
      <c r="L83" s="5" t="s">
        <v>16</v>
      </c>
      <c r="M83" s="6" t="s">
        <v>16</v>
      </c>
    </row>
    <row r="84" spans="2:13" x14ac:dyDescent="0.3">
      <c r="B84" s="4">
        <v>0.443</v>
      </c>
      <c r="C84" s="5">
        <v>7.67</v>
      </c>
      <c r="D84" s="5"/>
      <c r="E84" s="5"/>
      <c r="F84" s="4">
        <v>0.192</v>
      </c>
      <c r="G84" s="5">
        <v>8.17</v>
      </c>
      <c r="H84" s="5"/>
      <c r="I84" s="5"/>
      <c r="J84" s="4">
        <v>0.17599999999999999</v>
      </c>
      <c r="K84" s="5">
        <v>8.32</v>
      </c>
      <c r="L84" s="5" t="s">
        <v>16</v>
      </c>
      <c r="M84" s="6" t="s">
        <v>16</v>
      </c>
    </row>
    <row r="85" spans="2:13" x14ac:dyDescent="0.3">
      <c r="B85" s="115">
        <v>0.45</v>
      </c>
      <c r="C85" s="5">
        <v>7.66</v>
      </c>
      <c r="D85" s="5"/>
      <c r="E85" s="5"/>
      <c r="F85" s="4">
        <v>0.183</v>
      </c>
      <c r="G85" s="5">
        <v>8.17</v>
      </c>
      <c r="H85" s="5"/>
      <c r="I85" s="5"/>
      <c r="J85" s="4">
        <v>0.17199999999999999</v>
      </c>
      <c r="K85" s="5">
        <v>8.31</v>
      </c>
      <c r="L85" s="5" t="s">
        <v>16</v>
      </c>
      <c r="M85" s="6" t="s">
        <v>16</v>
      </c>
    </row>
    <row r="86" spans="2:13" x14ac:dyDescent="0.3">
      <c r="B86" s="4">
        <v>0.45600000000000002</v>
      </c>
      <c r="C86" s="5">
        <v>7.69</v>
      </c>
      <c r="D86" s="5"/>
      <c r="E86" s="5"/>
      <c r="F86" s="4">
        <v>0.18099999999999999</v>
      </c>
      <c r="G86" s="5">
        <v>8.18</v>
      </c>
      <c r="H86" s="5"/>
      <c r="I86" s="5"/>
      <c r="J86" s="4">
        <v>0.16400000000000001</v>
      </c>
      <c r="K86" s="5">
        <v>8.2899999999999991</v>
      </c>
      <c r="L86" s="5" t="s">
        <v>16</v>
      </c>
      <c r="M86" s="6" t="s">
        <v>16</v>
      </c>
    </row>
    <row r="87" spans="2:13" x14ac:dyDescent="0.3">
      <c r="B87" s="4">
        <v>0.45700000000000002</v>
      </c>
      <c r="C87" s="5">
        <v>7.73</v>
      </c>
      <c r="D87" s="5"/>
      <c r="E87" s="5"/>
      <c r="F87" s="4">
        <v>0.17899999999999999</v>
      </c>
      <c r="G87" s="5">
        <v>8.18</v>
      </c>
      <c r="H87" s="5"/>
      <c r="I87" s="5"/>
      <c r="J87" s="115">
        <v>0.17</v>
      </c>
      <c r="K87" s="5">
        <v>8.2899999999999991</v>
      </c>
      <c r="L87" s="5" t="s">
        <v>16</v>
      </c>
      <c r="M87" s="6" t="s">
        <v>16</v>
      </c>
    </row>
    <row r="88" spans="2:13" x14ac:dyDescent="0.3">
      <c r="B88" s="4">
        <v>0.45800000000000002</v>
      </c>
      <c r="C88" s="5">
        <v>7.67</v>
      </c>
      <c r="D88" s="5"/>
      <c r="E88" s="5"/>
      <c r="F88" s="4">
        <v>0.182</v>
      </c>
      <c r="G88" s="5">
        <v>8.19</v>
      </c>
      <c r="H88" s="5"/>
      <c r="I88" s="5"/>
      <c r="J88" s="4">
        <v>0.17599999999999999</v>
      </c>
      <c r="K88" s="5">
        <v>8.31</v>
      </c>
      <c r="L88" s="5" t="s">
        <v>16</v>
      </c>
      <c r="M88" s="6" t="s">
        <v>16</v>
      </c>
    </row>
    <row r="89" spans="2:13" x14ac:dyDescent="0.3">
      <c r="B89" s="4">
        <v>0.45800000000000002</v>
      </c>
      <c r="C89" s="5">
        <v>7.64</v>
      </c>
      <c r="D89" s="5"/>
      <c r="E89" s="5"/>
      <c r="F89" s="4">
        <v>0.187</v>
      </c>
      <c r="G89" s="5">
        <v>8.14</v>
      </c>
      <c r="H89" s="5"/>
      <c r="I89" s="5"/>
      <c r="J89" s="4">
        <v>0.157</v>
      </c>
      <c r="K89" s="5">
        <v>8.2200000000000006</v>
      </c>
      <c r="L89" s="5" t="s">
        <v>16</v>
      </c>
      <c r="M89" s="6" t="s">
        <v>16</v>
      </c>
    </row>
    <row r="90" spans="2:13" x14ac:dyDescent="0.3">
      <c r="B90" s="4">
        <v>0.45600000000000002</v>
      </c>
      <c r="C90" s="5">
        <v>7.65</v>
      </c>
      <c r="D90" s="5"/>
      <c r="E90" s="5"/>
      <c r="F90" s="4">
        <v>0.184</v>
      </c>
      <c r="G90" s="5">
        <v>8.15</v>
      </c>
      <c r="H90" s="5"/>
      <c r="I90" s="5"/>
      <c r="J90" s="4">
        <v>0.151</v>
      </c>
      <c r="K90" s="5">
        <v>8.18</v>
      </c>
      <c r="L90" s="5" t="s">
        <v>16</v>
      </c>
      <c r="M90" s="6" t="s">
        <v>16</v>
      </c>
    </row>
    <row r="91" spans="2:13" x14ac:dyDescent="0.3">
      <c r="B91" s="4">
        <v>0.45600000000000002</v>
      </c>
      <c r="C91" s="5">
        <v>7.65</v>
      </c>
      <c r="D91" s="5"/>
      <c r="E91" s="5"/>
      <c r="F91" s="4">
        <v>0.185</v>
      </c>
      <c r="G91" s="5">
        <v>8.16</v>
      </c>
      <c r="H91" s="5"/>
      <c r="I91" s="5"/>
      <c r="J91" s="4">
        <v>0.16700000000000001</v>
      </c>
      <c r="K91" s="5">
        <v>8.18</v>
      </c>
      <c r="L91" s="5" t="s">
        <v>16</v>
      </c>
      <c r="M91" s="6" t="s">
        <v>16</v>
      </c>
    </row>
    <row r="92" spans="2:13" x14ac:dyDescent="0.3">
      <c r="B92" s="4">
        <v>0.31900000000000001</v>
      </c>
      <c r="C92" s="5">
        <v>7.79</v>
      </c>
      <c r="D92" s="5"/>
      <c r="E92" s="5"/>
      <c r="F92" s="4">
        <v>0.184</v>
      </c>
      <c r="G92" s="5">
        <v>8.15</v>
      </c>
      <c r="H92" s="5"/>
      <c r="I92" s="5"/>
      <c r="J92" s="4">
        <v>0.16900000000000001</v>
      </c>
      <c r="K92" s="5">
        <v>8.24</v>
      </c>
      <c r="L92" s="5" t="s">
        <v>16</v>
      </c>
      <c r="M92" s="6" t="s">
        <v>16</v>
      </c>
    </row>
    <row r="93" spans="2:13" x14ac:dyDescent="0.3">
      <c r="B93" s="4">
        <v>0.36599999999999999</v>
      </c>
      <c r="C93" s="5">
        <v>7.71</v>
      </c>
      <c r="D93" s="5"/>
      <c r="E93" s="5"/>
      <c r="F93" s="4">
        <v>0.20300000000000001</v>
      </c>
      <c r="G93" s="5">
        <v>8.14</v>
      </c>
      <c r="H93" s="5"/>
      <c r="I93" s="5"/>
      <c r="J93" s="4">
        <v>0.16700000000000001</v>
      </c>
      <c r="K93" s="5">
        <v>8.16</v>
      </c>
      <c r="L93" s="5" t="s">
        <v>16</v>
      </c>
      <c r="M93" s="6" t="s">
        <v>16</v>
      </c>
    </row>
    <row r="94" spans="2:13" x14ac:dyDescent="0.3">
      <c r="B94" s="4">
        <v>0.39600000000000002</v>
      </c>
      <c r="C94" s="5">
        <v>7.67</v>
      </c>
      <c r="D94" s="5"/>
      <c r="E94" s="5"/>
      <c r="F94" s="4">
        <v>0.191</v>
      </c>
      <c r="G94" s="5">
        <v>8.15</v>
      </c>
      <c r="H94" s="5"/>
      <c r="I94" s="5"/>
      <c r="J94" s="4">
        <v>0.16800000000000001</v>
      </c>
      <c r="K94" s="5">
        <v>8.2100000000000009</v>
      </c>
      <c r="L94" s="5" t="s">
        <v>16</v>
      </c>
      <c r="M94" s="6" t="s">
        <v>16</v>
      </c>
    </row>
    <row r="95" spans="2:13" x14ac:dyDescent="0.3">
      <c r="B95" s="4">
        <v>0.40100000000000002</v>
      </c>
      <c r="C95" s="5">
        <v>7.73</v>
      </c>
      <c r="D95" s="5"/>
      <c r="E95" s="5"/>
      <c r="F95" s="4">
        <v>0.21099999999999999</v>
      </c>
      <c r="G95" s="5">
        <v>8.08</v>
      </c>
      <c r="H95" s="5"/>
      <c r="I95" s="5"/>
      <c r="J95" s="4">
        <v>0.16600000000000001</v>
      </c>
      <c r="K95" s="5">
        <v>8.19</v>
      </c>
      <c r="L95" s="5" t="s">
        <v>16</v>
      </c>
      <c r="M95" s="6" t="s">
        <v>16</v>
      </c>
    </row>
    <row r="96" spans="2:13" x14ac:dyDescent="0.3">
      <c r="B96" s="4">
        <v>0.39700000000000002</v>
      </c>
      <c r="C96" s="5">
        <v>7.69</v>
      </c>
      <c r="D96" s="5"/>
      <c r="E96" s="5"/>
      <c r="F96" s="4">
        <v>0.19800000000000001</v>
      </c>
      <c r="G96" s="119">
        <v>8.1</v>
      </c>
      <c r="H96" s="5"/>
      <c r="I96" s="5"/>
      <c r="J96" s="4">
        <v>0.16500000000000001</v>
      </c>
      <c r="K96" s="5">
        <v>8.18</v>
      </c>
      <c r="L96" s="5" t="s">
        <v>16</v>
      </c>
      <c r="M96" s="6" t="s">
        <v>16</v>
      </c>
    </row>
    <row r="97" spans="2:13" x14ac:dyDescent="0.3">
      <c r="B97" s="4">
        <v>0.39400000000000002</v>
      </c>
      <c r="C97" s="119">
        <v>7.7</v>
      </c>
      <c r="D97" s="5"/>
      <c r="E97" s="5"/>
      <c r="F97" s="4">
        <v>0.187</v>
      </c>
      <c r="G97" s="119">
        <v>8.11</v>
      </c>
      <c r="H97" s="5"/>
      <c r="I97" s="5"/>
      <c r="J97" s="4">
        <v>0.161</v>
      </c>
      <c r="K97" s="5">
        <v>8.24</v>
      </c>
      <c r="L97" s="5" t="s">
        <v>16</v>
      </c>
      <c r="M97" s="6" t="s">
        <v>16</v>
      </c>
    </row>
    <row r="98" spans="2:13" x14ac:dyDescent="0.3">
      <c r="B98" s="4">
        <v>0.38600000000000001</v>
      </c>
      <c r="C98" s="5">
        <v>7.73</v>
      </c>
      <c r="D98" s="5"/>
      <c r="E98" s="5"/>
      <c r="F98" s="4">
        <v>0.17799999999999999</v>
      </c>
      <c r="G98" s="119">
        <v>8.1</v>
      </c>
      <c r="H98" s="5"/>
      <c r="I98" s="5"/>
      <c r="J98" s="4">
        <v>0.16200000000000001</v>
      </c>
      <c r="K98" s="5">
        <v>8.2200000000000006</v>
      </c>
      <c r="L98" s="5" t="s">
        <v>16</v>
      </c>
      <c r="M98" s="6" t="s">
        <v>16</v>
      </c>
    </row>
    <row r="99" spans="2:13" x14ac:dyDescent="0.3">
      <c r="B99" s="4">
        <v>0.38400000000000001</v>
      </c>
      <c r="C99" s="5">
        <v>7.73</v>
      </c>
      <c r="D99" s="5"/>
      <c r="E99" s="5"/>
      <c r="F99" s="4">
        <v>0.183</v>
      </c>
      <c r="G99" s="5">
        <v>8.1199999999999992</v>
      </c>
      <c r="H99" s="5"/>
      <c r="I99" s="5"/>
      <c r="J99" s="4">
        <v>0.161</v>
      </c>
      <c r="K99" s="5">
        <v>8.2200000000000006</v>
      </c>
      <c r="L99" s="5" t="s">
        <v>16</v>
      </c>
      <c r="M99" s="6" t="s">
        <v>16</v>
      </c>
    </row>
    <row r="100" spans="2:13" x14ac:dyDescent="0.3">
      <c r="B100" s="4">
        <v>0.371</v>
      </c>
      <c r="C100" s="5">
        <v>7.75</v>
      </c>
      <c r="D100" s="5"/>
      <c r="E100" s="5"/>
      <c r="F100" s="4">
        <v>0.186</v>
      </c>
      <c r="G100" s="119">
        <v>8.1</v>
      </c>
      <c r="H100" s="5"/>
      <c r="I100" s="5"/>
      <c r="J100" s="4">
        <v>0.158</v>
      </c>
      <c r="K100" s="5">
        <v>8.23</v>
      </c>
      <c r="L100" s="5" t="s">
        <v>16</v>
      </c>
      <c r="M100" s="6" t="s">
        <v>16</v>
      </c>
    </row>
    <row r="101" spans="2:13" x14ac:dyDescent="0.3">
      <c r="B101" s="4">
        <v>0.371</v>
      </c>
      <c r="C101" s="5">
        <v>7.76</v>
      </c>
      <c r="D101" s="5"/>
      <c r="E101" s="5"/>
      <c r="F101" s="4">
        <v>0.187</v>
      </c>
      <c r="G101" s="5">
        <v>8.09</v>
      </c>
      <c r="H101" s="5"/>
      <c r="I101" s="5"/>
      <c r="J101" s="4">
        <v>0.156</v>
      </c>
      <c r="K101" s="5">
        <v>8.2200000000000006</v>
      </c>
      <c r="L101" s="5" t="s">
        <v>16</v>
      </c>
      <c r="M101" s="6" t="s">
        <v>16</v>
      </c>
    </row>
    <row r="102" spans="2:13" x14ac:dyDescent="0.3">
      <c r="B102" s="4">
        <v>0.36499999999999999</v>
      </c>
      <c r="C102" s="5">
        <v>7.77</v>
      </c>
      <c r="D102" s="5"/>
      <c r="E102" s="5"/>
      <c r="F102" s="4">
        <v>0.185</v>
      </c>
      <c r="G102" s="5">
        <v>8.1199999999999992</v>
      </c>
      <c r="H102" s="5"/>
      <c r="I102" s="5"/>
      <c r="J102" s="4">
        <v>0.158</v>
      </c>
      <c r="K102" s="5">
        <v>8.24</v>
      </c>
      <c r="L102" s="5" t="s">
        <v>16</v>
      </c>
      <c r="M102" s="6" t="s">
        <v>16</v>
      </c>
    </row>
    <row r="103" spans="2:13" x14ac:dyDescent="0.3">
      <c r="B103" s="4">
        <v>0.36599999999999999</v>
      </c>
      <c r="C103" s="5">
        <v>7.79</v>
      </c>
      <c r="D103" s="5"/>
      <c r="E103" s="5"/>
      <c r="F103" s="4">
        <v>0.18099999999999999</v>
      </c>
      <c r="G103" s="5">
        <v>8.11</v>
      </c>
      <c r="H103" s="5"/>
      <c r="I103" s="5"/>
      <c r="J103" s="4">
        <v>0.152</v>
      </c>
      <c r="K103" s="5">
        <v>8.24</v>
      </c>
      <c r="L103" s="5" t="s">
        <v>16</v>
      </c>
      <c r="M103" s="6" t="s">
        <v>16</v>
      </c>
    </row>
    <row r="104" spans="2:13" x14ac:dyDescent="0.3">
      <c r="B104" s="4">
        <v>0.34799999999999998</v>
      </c>
      <c r="C104" s="119">
        <v>7.8</v>
      </c>
      <c r="D104" s="5"/>
      <c r="E104" s="5"/>
      <c r="F104" s="4">
        <v>0.192</v>
      </c>
      <c r="G104" s="5">
        <v>8.08</v>
      </c>
      <c r="H104" s="5"/>
      <c r="I104" s="5"/>
      <c r="J104" s="4">
        <v>0.14899999999999999</v>
      </c>
      <c r="K104" s="5">
        <v>8.2200000000000006</v>
      </c>
      <c r="L104" s="5" t="s">
        <v>16</v>
      </c>
      <c r="M104" s="6" t="s">
        <v>16</v>
      </c>
    </row>
    <row r="105" spans="2:13" x14ac:dyDescent="0.3">
      <c r="B105" s="4">
        <v>0.34599999999999997</v>
      </c>
      <c r="C105" s="5">
        <v>7.78</v>
      </c>
      <c r="D105" s="5"/>
      <c r="E105" s="5"/>
      <c r="F105" s="4">
        <v>0.20100000000000001</v>
      </c>
      <c r="G105" s="5">
        <v>8.09</v>
      </c>
      <c r="H105" s="5"/>
      <c r="I105" s="5"/>
      <c r="J105" s="4">
        <v>0.13800000000000001</v>
      </c>
      <c r="K105" s="5">
        <v>8.27</v>
      </c>
      <c r="L105" s="5" t="s">
        <v>16</v>
      </c>
      <c r="M105" s="6" t="s">
        <v>16</v>
      </c>
    </row>
    <row r="106" spans="2:13" x14ac:dyDescent="0.3">
      <c r="B106" s="4">
        <v>0.33500000000000002</v>
      </c>
      <c r="C106" s="5">
        <v>7.79</v>
      </c>
      <c r="D106" s="5"/>
      <c r="E106" s="5"/>
      <c r="F106" s="4">
        <v>0.21199999999999999</v>
      </c>
      <c r="G106" s="5">
        <v>8.0399999999999991</v>
      </c>
      <c r="H106" s="5"/>
      <c r="I106" s="5"/>
      <c r="J106" s="4">
        <v>0.13400000000000001</v>
      </c>
      <c r="K106" s="5">
        <v>8.26</v>
      </c>
      <c r="L106" s="5" t="s">
        <v>16</v>
      </c>
      <c r="M106" s="6" t="s">
        <v>16</v>
      </c>
    </row>
    <row r="107" spans="2:13" x14ac:dyDescent="0.3">
      <c r="B107" s="4">
        <v>0.33800000000000002</v>
      </c>
      <c r="C107" s="5">
        <v>7.79</v>
      </c>
      <c r="D107" s="5"/>
      <c r="E107" s="5"/>
      <c r="F107" s="4">
        <v>0.217</v>
      </c>
      <c r="G107" s="5">
        <v>8.06</v>
      </c>
      <c r="H107" s="5"/>
      <c r="I107" s="5"/>
      <c r="J107" s="4">
        <v>0.13100000000000001</v>
      </c>
      <c r="K107" s="5">
        <v>8.26</v>
      </c>
      <c r="L107" s="5" t="s">
        <v>16</v>
      </c>
      <c r="M107" s="6" t="s">
        <v>16</v>
      </c>
    </row>
    <row r="108" spans="2:13" x14ac:dyDescent="0.3">
      <c r="B108" s="4">
        <v>0.32200000000000001</v>
      </c>
      <c r="C108" s="119">
        <v>7.82</v>
      </c>
      <c r="D108" s="5"/>
      <c r="E108" s="5"/>
      <c r="F108" s="4">
        <v>0.22600000000000001</v>
      </c>
      <c r="G108" s="5">
        <v>8.0299999999999994</v>
      </c>
      <c r="H108" s="5"/>
      <c r="I108" s="5"/>
      <c r="J108" s="4">
        <v>0.13300000000000001</v>
      </c>
      <c r="K108" s="5">
        <v>8.35</v>
      </c>
      <c r="L108" s="5" t="s">
        <v>16</v>
      </c>
      <c r="M108" s="6" t="s">
        <v>16</v>
      </c>
    </row>
    <row r="109" spans="2:13" x14ac:dyDescent="0.3">
      <c r="B109" s="4">
        <v>0.313</v>
      </c>
      <c r="C109" s="119">
        <v>7.8</v>
      </c>
      <c r="D109" s="5"/>
      <c r="E109" s="5"/>
      <c r="F109" s="4">
        <v>0.23200000000000001</v>
      </c>
      <c r="G109" s="5">
        <v>8.0500000000000007</v>
      </c>
      <c r="H109" s="5"/>
      <c r="I109" s="5"/>
      <c r="J109" s="115">
        <v>0.13</v>
      </c>
      <c r="K109" s="5">
        <v>8.3699999999999992</v>
      </c>
      <c r="L109" s="5" t="s">
        <v>16</v>
      </c>
      <c r="M109" s="6" t="s">
        <v>16</v>
      </c>
    </row>
    <row r="110" spans="2:13" x14ac:dyDescent="0.3">
      <c r="B110" s="4">
        <v>0.311</v>
      </c>
      <c r="C110" s="119">
        <v>7.79</v>
      </c>
      <c r="D110" s="5"/>
      <c r="E110" s="5"/>
      <c r="F110" s="4">
        <v>0.24299999999999999</v>
      </c>
      <c r="G110" s="5">
        <v>8.0299999999999994</v>
      </c>
      <c r="H110" s="5"/>
      <c r="I110" s="5"/>
      <c r="J110" s="4">
        <v>0.124</v>
      </c>
      <c r="K110" s="5">
        <v>8.36</v>
      </c>
      <c r="L110" s="5" t="s">
        <v>16</v>
      </c>
      <c r="M110" s="6" t="s">
        <v>16</v>
      </c>
    </row>
    <row r="111" spans="2:13" x14ac:dyDescent="0.3">
      <c r="B111" s="4">
        <v>0.30599999999999999</v>
      </c>
      <c r="C111" s="119">
        <v>7.8</v>
      </c>
      <c r="D111" s="5"/>
      <c r="E111" s="5"/>
      <c r="F111" s="4">
        <v>0.254</v>
      </c>
      <c r="G111" s="5">
        <v>8.02</v>
      </c>
      <c r="H111" s="5"/>
      <c r="I111" s="5"/>
      <c r="J111" s="4">
        <v>0.123</v>
      </c>
      <c r="K111" s="5">
        <v>8.35</v>
      </c>
      <c r="L111" s="5" t="s">
        <v>16</v>
      </c>
      <c r="M111" s="6" t="s">
        <v>16</v>
      </c>
    </row>
    <row r="112" spans="2:13" x14ac:dyDescent="0.3">
      <c r="B112" s="115">
        <v>0.28999999999999998</v>
      </c>
      <c r="C112" s="119">
        <v>7.81</v>
      </c>
      <c r="D112" s="5"/>
      <c r="E112" s="5"/>
      <c r="F112" s="4">
        <v>0.27800000000000002</v>
      </c>
      <c r="G112" s="5">
        <v>7.98</v>
      </c>
      <c r="H112" s="5"/>
      <c r="I112" s="5"/>
      <c r="J112" s="4">
        <v>0.11899999999999999</v>
      </c>
      <c r="K112" s="5">
        <v>8.33</v>
      </c>
      <c r="L112" s="5" t="s">
        <v>16</v>
      </c>
      <c r="M112" s="6" t="s">
        <v>16</v>
      </c>
    </row>
    <row r="113" spans="2:13" x14ac:dyDescent="0.3">
      <c r="B113" s="4">
        <v>0.27700000000000002</v>
      </c>
      <c r="C113" s="5">
        <v>7.86</v>
      </c>
      <c r="D113" s="5"/>
      <c r="E113" s="5"/>
      <c r="F113" s="4">
        <v>0.29299999999999998</v>
      </c>
      <c r="G113" s="5">
        <v>7.98</v>
      </c>
      <c r="H113" s="5"/>
      <c r="I113" s="5"/>
      <c r="J113" s="4">
        <v>0.11600000000000001</v>
      </c>
      <c r="K113" s="5">
        <v>8.34</v>
      </c>
      <c r="L113" s="5" t="s">
        <v>16</v>
      </c>
      <c r="M113" s="6" t="s">
        <v>16</v>
      </c>
    </row>
    <row r="114" spans="2:13" x14ac:dyDescent="0.3">
      <c r="B114" s="4">
        <v>0.27900000000000003</v>
      </c>
      <c r="C114" s="5">
        <v>7.82</v>
      </c>
      <c r="D114" s="5"/>
      <c r="E114" s="5"/>
      <c r="F114" s="4">
        <v>0.29599999999999999</v>
      </c>
      <c r="G114" s="5">
        <v>7.97</v>
      </c>
      <c r="H114" s="5"/>
      <c r="I114" s="5"/>
      <c r="J114" s="4">
        <v>0.11799999999999999</v>
      </c>
      <c r="K114" s="5">
        <v>8.35</v>
      </c>
      <c r="L114" s="5" t="s">
        <v>16</v>
      </c>
      <c r="M114" s="6" t="s">
        <v>16</v>
      </c>
    </row>
    <row r="115" spans="2:13" x14ac:dyDescent="0.3">
      <c r="B115" s="4">
        <v>0.28199999999999997</v>
      </c>
      <c r="C115" s="5">
        <v>7.83</v>
      </c>
      <c r="D115" s="5"/>
      <c r="E115" s="5"/>
      <c r="F115" s="115">
        <v>0.3</v>
      </c>
      <c r="G115" s="5">
        <v>7.98</v>
      </c>
      <c r="H115" s="5"/>
      <c r="I115" s="5"/>
      <c r="J115" s="4">
        <v>0.11600000000000001</v>
      </c>
      <c r="K115" s="5">
        <v>8.36</v>
      </c>
      <c r="L115" s="5" t="s">
        <v>16</v>
      </c>
      <c r="M115" s="6" t="s">
        <v>16</v>
      </c>
    </row>
    <row r="116" spans="2:13" x14ac:dyDescent="0.3">
      <c r="B116" s="4">
        <v>0.26300000000000001</v>
      </c>
      <c r="C116" s="5">
        <v>7.86</v>
      </c>
      <c r="D116" s="5"/>
      <c r="E116" s="5"/>
      <c r="F116" s="4">
        <v>0.314</v>
      </c>
      <c r="G116" s="5">
        <v>7.92</v>
      </c>
      <c r="H116" s="5"/>
      <c r="I116" s="5"/>
      <c r="J116" s="4">
        <v>0.114</v>
      </c>
      <c r="K116" s="5">
        <v>8.36</v>
      </c>
      <c r="L116" s="5" t="s">
        <v>16</v>
      </c>
      <c r="M116" s="6" t="s">
        <v>16</v>
      </c>
    </row>
    <row r="117" spans="2:13" x14ac:dyDescent="0.3">
      <c r="B117" s="4">
        <v>0.26600000000000001</v>
      </c>
      <c r="C117" s="5">
        <v>7.88</v>
      </c>
      <c r="D117" s="5"/>
      <c r="E117" s="5"/>
      <c r="F117" s="4">
        <v>0.31900000000000001</v>
      </c>
      <c r="G117" s="5">
        <v>7.93</v>
      </c>
      <c r="H117" s="5"/>
      <c r="I117" s="5"/>
      <c r="J117" s="4">
        <v>0.111</v>
      </c>
      <c r="K117" s="5">
        <v>8.3699999999999992</v>
      </c>
      <c r="L117" s="5" t="s">
        <v>16</v>
      </c>
      <c r="M117" s="6" t="s">
        <v>16</v>
      </c>
    </row>
    <row r="118" spans="2:13" x14ac:dyDescent="0.3">
      <c r="B118" s="4">
        <v>0.247</v>
      </c>
      <c r="C118" s="5">
        <v>7.86</v>
      </c>
      <c r="D118" s="5"/>
      <c r="E118" s="5"/>
      <c r="F118" s="4">
        <v>0.32200000000000001</v>
      </c>
      <c r="G118" s="5">
        <v>7.92</v>
      </c>
      <c r="H118" s="5"/>
      <c r="I118" s="5"/>
      <c r="J118" s="4">
        <v>0.105</v>
      </c>
      <c r="K118" s="5">
        <v>8.42</v>
      </c>
      <c r="L118" s="5" t="s">
        <v>16</v>
      </c>
      <c r="M118" s="6" t="s">
        <v>16</v>
      </c>
    </row>
    <row r="119" spans="2:13" x14ac:dyDescent="0.3">
      <c r="B119" s="4">
        <v>0.247</v>
      </c>
      <c r="C119" s="5">
        <v>7.88</v>
      </c>
      <c r="D119" s="5"/>
      <c r="E119" s="5"/>
      <c r="F119" s="4">
        <v>0.34300000000000003</v>
      </c>
      <c r="G119" s="5">
        <v>7.93</v>
      </c>
      <c r="H119" s="5"/>
      <c r="I119" s="5"/>
      <c r="J119" s="4">
        <v>0.105</v>
      </c>
      <c r="K119" s="5">
        <v>8.39</v>
      </c>
      <c r="L119" s="5" t="s">
        <v>16</v>
      </c>
      <c r="M119" s="6" t="s">
        <v>16</v>
      </c>
    </row>
    <row r="120" spans="2:13" x14ac:dyDescent="0.3">
      <c r="B120" s="4">
        <v>0.23499999999999999</v>
      </c>
      <c r="C120" s="119">
        <v>7.9</v>
      </c>
      <c r="D120" s="5"/>
      <c r="E120" s="5"/>
      <c r="F120" s="4">
        <v>0.35299999999999998</v>
      </c>
      <c r="G120" s="5">
        <v>7.89</v>
      </c>
      <c r="H120" s="5"/>
      <c r="I120" s="5"/>
      <c r="J120" s="4">
        <v>9.5000000000000001E-2</v>
      </c>
      <c r="K120" s="119">
        <v>8.4</v>
      </c>
      <c r="L120" s="5" t="s">
        <v>16</v>
      </c>
      <c r="M120" s="6" t="s">
        <v>16</v>
      </c>
    </row>
    <row r="121" spans="2:13" x14ac:dyDescent="0.3">
      <c r="B121" s="4">
        <v>0.22900000000000001</v>
      </c>
      <c r="C121" s="5">
        <v>7.96</v>
      </c>
      <c r="D121" s="5"/>
      <c r="E121" s="5"/>
      <c r="F121" s="4">
        <v>0.35499999999999998</v>
      </c>
      <c r="G121" s="5">
        <v>7.89</v>
      </c>
      <c r="H121" s="5"/>
      <c r="I121" s="5"/>
      <c r="J121" s="4">
        <v>9.8000000000000004E-2</v>
      </c>
      <c r="K121" s="119">
        <v>8.44</v>
      </c>
      <c r="L121" s="5" t="s">
        <v>16</v>
      </c>
      <c r="M121" s="6" t="s">
        <v>16</v>
      </c>
    </row>
    <row r="122" spans="2:13" x14ac:dyDescent="0.3">
      <c r="B122" s="4">
        <v>0.224</v>
      </c>
      <c r="C122" s="5">
        <v>7.97</v>
      </c>
      <c r="D122" s="5"/>
      <c r="E122" s="5"/>
      <c r="F122" s="4">
        <v>0.372</v>
      </c>
      <c r="G122" s="5">
        <v>7.86</v>
      </c>
      <c r="H122" s="5"/>
      <c r="I122" s="5"/>
      <c r="J122" s="4">
        <v>9.2999999999999999E-2</v>
      </c>
      <c r="K122" s="119">
        <v>8.43</v>
      </c>
      <c r="L122" s="5" t="s">
        <v>16</v>
      </c>
      <c r="M122" s="6" t="s">
        <v>16</v>
      </c>
    </row>
    <row r="123" spans="2:13" x14ac:dyDescent="0.3">
      <c r="B123" s="4">
        <v>0.22600000000000001</v>
      </c>
      <c r="C123" s="5">
        <v>7.96</v>
      </c>
      <c r="D123" s="5"/>
      <c r="E123" s="5"/>
      <c r="F123" s="4">
        <v>0.38500000000000001</v>
      </c>
      <c r="G123" s="5">
        <v>7.86</v>
      </c>
      <c r="H123" s="5"/>
      <c r="I123" s="5"/>
      <c r="J123" s="4">
        <v>9.8000000000000004E-2</v>
      </c>
      <c r="K123" s="119">
        <v>8.4</v>
      </c>
      <c r="L123" s="5" t="s">
        <v>16</v>
      </c>
      <c r="M123" s="6" t="s">
        <v>16</v>
      </c>
    </row>
    <row r="124" spans="2:13" x14ac:dyDescent="0.3">
      <c r="B124" s="4">
        <v>0.21099999999999999</v>
      </c>
      <c r="C124" s="5">
        <v>7.97</v>
      </c>
      <c r="D124" s="5"/>
      <c r="E124" s="5"/>
      <c r="F124" s="4">
        <v>0.39400000000000002</v>
      </c>
      <c r="G124" s="5">
        <v>7.86</v>
      </c>
      <c r="H124" s="5"/>
      <c r="I124" s="5"/>
      <c r="J124" s="4">
        <v>9.7000000000000003E-2</v>
      </c>
      <c r="K124" s="119">
        <v>8.39</v>
      </c>
      <c r="L124" s="5" t="s">
        <v>16</v>
      </c>
      <c r="M124" s="6" t="s">
        <v>16</v>
      </c>
    </row>
    <row r="125" spans="2:13" x14ac:dyDescent="0.3">
      <c r="B125" s="4">
        <v>0.216</v>
      </c>
      <c r="C125" s="5">
        <v>7.96</v>
      </c>
      <c r="D125" s="5"/>
      <c r="E125" s="5"/>
      <c r="F125" s="4">
        <v>0.41099999999999998</v>
      </c>
      <c r="G125" s="5">
        <v>7.82</v>
      </c>
      <c r="H125" s="5"/>
      <c r="I125" s="5"/>
      <c r="J125" s="4">
        <v>9.7000000000000003E-2</v>
      </c>
      <c r="K125" s="5">
        <v>8.41</v>
      </c>
      <c r="L125" s="5" t="s">
        <v>16</v>
      </c>
      <c r="M125" s="6" t="s">
        <v>16</v>
      </c>
    </row>
    <row r="126" spans="2:13" x14ac:dyDescent="0.3">
      <c r="B126" s="4">
        <v>0.20100000000000001</v>
      </c>
      <c r="C126" s="5">
        <v>7.98</v>
      </c>
      <c r="D126" s="5"/>
      <c r="E126" s="5"/>
      <c r="F126" s="4">
        <v>0.41799999999999998</v>
      </c>
      <c r="G126" s="5">
        <v>7.87</v>
      </c>
      <c r="H126" s="5"/>
      <c r="I126" s="5"/>
      <c r="J126" s="4">
        <v>9.7000000000000003E-2</v>
      </c>
      <c r="K126" s="5">
        <v>8.41</v>
      </c>
      <c r="L126" s="5" t="s">
        <v>16</v>
      </c>
      <c r="M126" s="6" t="s">
        <v>16</v>
      </c>
    </row>
    <row r="127" spans="2:13" x14ac:dyDescent="0.3">
      <c r="B127" s="4">
        <v>0.191</v>
      </c>
      <c r="C127" s="5">
        <v>7.97</v>
      </c>
      <c r="D127" s="5"/>
      <c r="E127" s="5"/>
      <c r="F127" s="4">
        <v>0.42099999999999999</v>
      </c>
      <c r="G127" s="5">
        <v>7.86</v>
      </c>
      <c r="H127" s="5"/>
      <c r="I127" s="5"/>
      <c r="J127" s="4">
        <v>9.6000000000000002E-2</v>
      </c>
      <c r="K127" s="5">
        <v>8.39</v>
      </c>
      <c r="L127" s="5" t="s">
        <v>16</v>
      </c>
      <c r="M127" s="6" t="s">
        <v>16</v>
      </c>
    </row>
    <row r="128" spans="2:13" x14ac:dyDescent="0.3">
      <c r="B128" s="4">
        <v>0.19900000000000001</v>
      </c>
      <c r="C128" s="5">
        <v>7.97</v>
      </c>
      <c r="D128" s="5"/>
      <c r="E128" s="5"/>
      <c r="F128" s="4">
        <v>0.42099999999999999</v>
      </c>
      <c r="G128" s="5">
        <v>7.85</v>
      </c>
      <c r="H128" s="5"/>
      <c r="I128" s="5"/>
      <c r="J128" s="4">
        <v>9.7000000000000003E-2</v>
      </c>
      <c r="K128" s="5">
        <v>8.3699999999999992</v>
      </c>
      <c r="L128" s="5" t="s">
        <v>16</v>
      </c>
      <c r="M128" s="6" t="s">
        <v>16</v>
      </c>
    </row>
    <row r="129" spans="2:13" x14ac:dyDescent="0.3">
      <c r="B129" s="4">
        <v>0.185</v>
      </c>
      <c r="C129" s="5">
        <v>8.01</v>
      </c>
      <c r="D129" s="5"/>
      <c r="E129" s="5"/>
      <c r="F129" s="4">
        <v>0.39300000000000002</v>
      </c>
      <c r="G129" s="5">
        <v>7.88</v>
      </c>
      <c r="H129" s="5"/>
      <c r="I129" s="5"/>
      <c r="J129" s="4">
        <v>9.7000000000000003E-2</v>
      </c>
      <c r="K129" s="5">
        <v>8.44</v>
      </c>
      <c r="L129" s="5" t="s">
        <v>16</v>
      </c>
      <c r="M129" s="6" t="s">
        <v>16</v>
      </c>
    </row>
    <row r="130" spans="2:13" x14ac:dyDescent="0.3">
      <c r="B130" s="4">
        <v>0.17499999999999999</v>
      </c>
      <c r="C130" s="5">
        <v>8.06</v>
      </c>
      <c r="D130" s="5"/>
      <c r="E130" s="5"/>
      <c r="F130" s="4">
        <v>0.38500000000000001</v>
      </c>
      <c r="G130" s="5">
        <v>7.89</v>
      </c>
      <c r="H130" s="5"/>
      <c r="I130" s="5"/>
      <c r="J130" s="4">
        <v>9.5000000000000001E-2</v>
      </c>
      <c r="K130" s="5">
        <v>8.41</v>
      </c>
      <c r="L130" s="5" t="s">
        <v>16</v>
      </c>
      <c r="M130" s="6" t="s">
        <v>16</v>
      </c>
    </row>
    <row r="131" spans="2:13" x14ac:dyDescent="0.3">
      <c r="B131" s="4">
        <v>0.16700000000000001</v>
      </c>
      <c r="C131" s="5">
        <v>8.08</v>
      </c>
      <c r="D131" s="5"/>
      <c r="E131" s="5"/>
      <c r="F131" s="4">
        <v>0.376</v>
      </c>
      <c r="G131" s="5">
        <v>7.88</v>
      </c>
      <c r="H131" s="5"/>
      <c r="I131" s="5"/>
      <c r="J131" s="4">
        <v>9.1999999999999998E-2</v>
      </c>
      <c r="K131" s="5">
        <v>8.42</v>
      </c>
      <c r="L131" s="5" t="s">
        <v>16</v>
      </c>
      <c r="M131" s="6" t="s">
        <v>16</v>
      </c>
    </row>
    <row r="132" spans="2:13" x14ac:dyDescent="0.3">
      <c r="B132" s="4">
        <v>0.17699999999999999</v>
      </c>
      <c r="C132" s="5">
        <v>8.09</v>
      </c>
      <c r="D132" s="5"/>
      <c r="E132" s="5"/>
      <c r="F132" s="4">
        <v>0.38600000000000001</v>
      </c>
      <c r="G132" s="5">
        <v>7.88</v>
      </c>
      <c r="H132" s="5"/>
      <c r="I132" s="5"/>
      <c r="J132" s="4">
        <v>8.5999999999999993E-2</v>
      </c>
      <c r="K132" s="5">
        <v>8.3800000000000008</v>
      </c>
      <c r="L132" s="5" t="s">
        <v>16</v>
      </c>
      <c r="M132" s="6" t="s">
        <v>16</v>
      </c>
    </row>
    <row r="133" spans="2:13" x14ac:dyDescent="0.3">
      <c r="B133" s="115">
        <v>0.18</v>
      </c>
      <c r="C133" s="5">
        <v>8.09</v>
      </c>
      <c r="D133" s="5"/>
      <c r="E133" s="5"/>
      <c r="F133" s="4">
        <v>0.377</v>
      </c>
      <c r="G133" s="5">
        <v>7.93</v>
      </c>
      <c r="H133" s="5"/>
      <c r="I133" s="5"/>
      <c r="J133" s="4">
        <v>8.6999999999999994E-2</v>
      </c>
      <c r="K133" s="5">
        <v>8.3699999999999992</v>
      </c>
      <c r="L133" s="5" t="s">
        <v>16</v>
      </c>
      <c r="M133" s="6" t="s">
        <v>16</v>
      </c>
    </row>
    <row r="134" spans="2:13" x14ac:dyDescent="0.3">
      <c r="B134" s="4">
        <v>0.14799999999999999</v>
      </c>
      <c r="C134" s="5">
        <v>8.17</v>
      </c>
      <c r="D134" s="5"/>
      <c r="E134" s="5"/>
      <c r="F134" s="4">
        <v>0.36399999999999999</v>
      </c>
      <c r="G134" s="119">
        <v>7.9</v>
      </c>
      <c r="H134" s="5"/>
      <c r="I134" s="5"/>
      <c r="J134" s="4">
        <v>8.2000000000000003E-2</v>
      </c>
      <c r="K134" s="5">
        <v>8.44</v>
      </c>
      <c r="L134" s="5" t="s">
        <v>16</v>
      </c>
      <c r="M134" s="6" t="s">
        <v>16</v>
      </c>
    </row>
    <row r="135" spans="2:13" x14ac:dyDescent="0.3">
      <c r="B135" s="4">
        <v>0.14499999999999999</v>
      </c>
      <c r="C135" s="5">
        <v>8.16</v>
      </c>
      <c r="D135" s="5"/>
      <c r="E135" s="5"/>
      <c r="F135" s="115">
        <v>0.36</v>
      </c>
      <c r="G135" s="5">
        <v>7.91</v>
      </c>
      <c r="H135" s="5"/>
      <c r="I135" s="5"/>
      <c r="J135" s="4">
        <v>8.1000000000000003E-2</v>
      </c>
      <c r="K135" s="5">
        <v>8.43</v>
      </c>
      <c r="L135" s="5" t="s">
        <v>16</v>
      </c>
      <c r="M135" s="6" t="s">
        <v>16</v>
      </c>
    </row>
    <row r="136" spans="2:13" x14ac:dyDescent="0.3">
      <c r="B136" s="4">
        <v>0.14199999999999999</v>
      </c>
      <c r="C136" s="5">
        <v>8.14</v>
      </c>
      <c r="D136" s="5"/>
      <c r="E136" s="5"/>
      <c r="F136" s="4">
        <v>0.35199999999999998</v>
      </c>
      <c r="G136" s="5">
        <v>7.93</v>
      </c>
      <c r="H136" s="5"/>
      <c r="I136" s="5"/>
      <c r="J136" s="4">
        <v>7.8E-2</v>
      </c>
      <c r="K136" s="5">
        <v>8.4499999999999993</v>
      </c>
      <c r="L136" s="5" t="s">
        <v>16</v>
      </c>
      <c r="M136" s="6" t="s">
        <v>16</v>
      </c>
    </row>
    <row r="137" spans="2:13" x14ac:dyDescent="0.3">
      <c r="B137" s="4">
        <v>0.14099999999999999</v>
      </c>
      <c r="C137" s="5">
        <v>8.15</v>
      </c>
      <c r="D137" s="5"/>
      <c r="E137" s="5"/>
      <c r="F137" s="4">
        <v>0.33900000000000002</v>
      </c>
      <c r="G137" s="5">
        <v>7.94</v>
      </c>
      <c r="H137" s="5"/>
      <c r="I137" s="5"/>
      <c r="J137" s="4" t="s">
        <v>16</v>
      </c>
      <c r="K137" s="5"/>
      <c r="L137" s="5" t="s">
        <v>16</v>
      </c>
      <c r="M137" s="6" t="s">
        <v>16</v>
      </c>
    </row>
    <row r="138" spans="2:13" x14ac:dyDescent="0.3">
      <c r="B138" s="4">
        <v>0.14299999999999999</v>
      </c>
      <c r="C138" s="5">
        <v>8.16</v>
      </c>
      <c r="D138" s="5"/>
      <c r="E138" s="5"/>
      <c r="F138" s="4">
        <v>0.33800000000000002</v>
      </c>
      <c r="G138" s="5">
        <v>7.96</v>
      </c>
      <c r="H138" s="5"/>
      <c r="I138" s="5"/>
      <c r="J138" s="4" t="s">
        <v>16</v>
      </c>
      <c r="K138" s="5"/>
      <c r="L138" s="5" t="s">
        <v>16</v>
      </c>
      <c r="M138" s="6" t="s">
        <v>16</v>
      </c>
    </row>
    <row r="139" spans="2:13" x14ac:dyDescent="0.3">
      <c r="B139" s="4">
        <v>0.14299999999999999</v>
      </c>
      <c r="C139" s="5">
        <v>8.15</v>
      </c>
      <c r="D139" s="5"/>
      <c r="E139" s="5"/>
      <c r="F139" s="4">
        <v>0.34100000000000003</v>
      </c>
      <c r="G139" s="5">
        <v>7.93</v>
      </c>
      <c r="H139" s="5"/>
      <c r="I139" s="5"/>
      <c r="J139" s="115">
        <v>0.13</v>
      </c>
      <c r="K139" s="5">
        <v>8.31</v>
      </c>
      <c r="L139" s="5" t="s">
        <v>16</v>
      </c>
      <c r="M139" s="6" t="s">
        <v>16</v>
      </c>
    </row>
    <row r="140" spans="2:13" x14ac:dyDescent="0.3">
      <c r="B140" s="115">
        <v>0.13</v>
      </c>
      <c r="C140" s="5">
        <v>8.23</v>
      </c>
      <c r="D140" s="5"/>
      <c r="E140" s="5"/>
      <c r="F140" s="4">
        <v>0.33200000000000002</v>
      </c>
      <c r="G140" s="5">
        <v>7.95</v>
      </c>
      <c r="H140" s="5"/>
      <c r="I140" s="5"/>
      <c r="J140" s="4">
        <v>0.13900000000000001</v>
      </c>
      <c r="K140" s="5">
        <v>8.27</v>
      </c>
      <c r="L140" s="5" t="s">
        <v>16</v>
      </c>
      <c r="M140" s="6" t="s">
        <v>16</v>
      </c>
    </row>
    <row r="141" spans="2:13" x14ac:dyDescent="0.3">
      <c r="B141" s="115">
        <v>0.123</v>
      </c>
      <c r="C141" s="5">
        <v>8.2100000000000009</v>
      </c>
      <c r="D141" s="5"/>
      <c r="E141" s="5"/>
      <c r="F141" s="4">
        <v>0.313</v>
      </c>
      <c r="G141" s="5">
        <v>7.97</v>
      </c>
      <c r="H141" s="5"/>
      <c r="I141" s="5"/>
      <c r="J141" s="4">
        <v>0.11899999999999999</v>
      </c>
      <c r="K141" s="5">
        <v>8.36</v>
      </c>
      <c r="L141" s="5" t="s">
        <v>16</v>
      </c>
      <c r="M141" s="6" t="s">
        <v>16</v>
      </c>
    </row>
    <row r="142" spans="2:13" x14ac:dyDescent="0.3">
      <c r="B142" s="115">
        <v>0.11</v>
      </c>
      <c r="C142" s="5">
        <v>8.24</v>
      </c>
      <c r="D142" s="5"/>
      <c r="E142" s="5"/>
      <c r="F142" s="4">
        <v>0.32100000000000001</v>
      </c>
      <c r="G142" s="5">
        <v>7.98</v>
      </c>
      <c r="H142" s="5"/>
      <c r="I142" s="5"/>
      <c r="J142" s="4">
        <v>9.8000000000000004E-2</v>
      </c>
      <c r="K142" s="5">
        <v>8.33</v>
      </c>
      <c r="L142" s="5" t="s">
        <v>16</v>
      </c>
      <c r="M142" s="6" t="s">
        <v>16</v>
      </c>
    </row>
    <row r="143" spans="2:13" x14ac:dyDescent="0.3">
      <c r="B143" s="4">
        <v>0.115</v>
      </c>
      <c r="C143" s="5">
        <v>8.23</v>
      </c>
      <c r="D143" s="5"/>
      <c r="E143" s="5"/>
      <c r="F143" s="4">
        <v>0.309</v>
      </c>
      <c r="G143" s="5">
        <v>7.98</v>
      </c>
      <c r="H143" s="5"/>
      <c r="I143" s="5"/>
      <c r="J143" s="4">
        <v>0.106</v>
      </c>
      <c r="K143" s="5">
        <v>8.42</v>
      </c>
      <c r="L143" s="5" t="s">
        <v>16</v>
      </c>
      <c r="M143" s="6" t="s">
        <v>16</v>
      </c>
    </row>
    <row r="144" spans="2:13" x14ac:dyDescent="0.3">
      <c r="B144" s="4">
        <v>0.10199999999999999</v>
      </c>
      <c r="C144" s="5">
        <v>8.25</v>
      </c>
      <c r="D144" s="5"/>
      <c r="E144" s="5"/>
      <c r="F144" s="4">
        <v>0.311</v>
      </c>
      <c r="G144" s="5">
        <v>7.97</v>
      </c>
      <c r="H144" s="5"/>
      <c r="I144" s="5"/>
      <c r="J144" s="4">
        <v>9.2999999999999999E-2</v>
      </c>
      <c r="K144" s="5">
        <v>8.42</v>
      </c>
      <c r="L144" s="5" t="s">
        <v>16</v>
      </c>
      <c r="M144" s="6" t="s">
        <v>16</v>
      </c>
    </row>
    <row r="145" spans="2:13" x14ac:dyDescent="0.3">
      <c r="B145" s="4">
        <v>0.10299999999999999</v>
      </c>
      <c r="C145" s="5">
        <v>8.25</v>
      </c>
      <c r="D145" s="5"/>
      <c r="E145" s="5"/>
      <c r="F145" s="4">
        <v>0.30499999999999999</v>
      </c>
      <c r="G145" s="5">
        <v>8.0299999999999994</v>
      </c>
      <c r="H145" s="5"/>
      <c r="I145" s="5"/>
      <c r="J145" s="4">
        <v>7.9000000000000001E-2</v>
      </c>
      <c r="K145" s="5">
        <v>8.49</v>
      </c>
      <c r="L145" s="5" t="s">
        <v>16</v>
      </c>
      <c r="M145" s="6" t="s">
        <v>16</v>
      </c>
    </row>
    <row r="146" spans="2:13" x14ac:dyDescent="0.3">
      <c r="B146" s="4">
        <v>0.104</v>
      </c>
      <c r="C146" s="5">
        <v>8.24</v>
      </c>
      <c r="D146" s="5"/>
      <c r="E146" s="5"/>
      <c r="F146" s="4">
        <v>0.28399999999999997</v>
      </c>
      <c r="G146" s="5">
        <v>8.0500000000000007</v>
      </c>
      <c r="H146" s="5"/>
      <c r="I146" s="5"/>
      <c r="J146" s="4">
        <v>8.1000000000000003E-2</v>
      </c>
      <c r="K146" s="5">
        <v>8.51</v>
      </c>
      <c r="L146" s="5" t="s">
        <v>16</v>
      </c>
      <c r="M146" s="6" t="s">
        <v>16</v>
      </c>
    </row>
    <row r="147" spans="2:13" x14ac:dyDescent="0.3">
      <c r="B147" s="4">
        <v>9.7000000000000003E-2</v>
      </c>
      <c r="C147" s="5">
        <v>8.27</v>
      </c>
      <c r="D147" s="5"/>
      <c r="E147" s="5"/>
      <c r="F147" s="4">
        <v>0.27700000000000002</v>
      </c>
      <c r="G147" s="5">
        <v>8.0299999999999994</v>
      </c>
      <c r="H147" s="5"/>
      <c r="I147" s="5"/>
      <c r="J147" s="4">
        <v>7.6999999999999999E-2</v>
      </c>
      <c r="K147" s="5">
        <v>8.5500000000000007</v>
      </c>
      <c r="L147" s="5" t="s">
        <v>16</v>
      </c>
      <c r="M147" s="6" t="s">
        <v>16</v>
      </c>
    </row>
    <row r="148" spans="2:13" ht="15" thickBot="1" x14ac:dyDescent="0.35">
      <c r="B148" s="7">
        <v>0.114</v>
      </c>
      <c r="C148" s="8">
        <v>8.23</v>
      </c>
      <c r="D148" s="8"/>
      <c r="E148" s="8"/>
      <c r="F148" s="4">
        <v>0.27400000000000002</v>
      </c>
      <c r="G148" s="5">
        <v>8.02</v>
      </c>
      <c r="H148" s="5"/>
      <c r="I148" s="5"/>
      <c r="J148" s="4">
        <v>7.4999999999999997E-2</v>
      </c>
      <c r="K148" s="119">
        <v>8.5</v>
      </c>
      <c r="L148" s="5" t="s">
        <v>16</v>
      </c>
      <c r="M148" s="6" t="s">
        <v>16</v>
      </c>
    </row>
    <row r="149" spans="2:13" x14ac:dyDescent="0.3">
      <c r="F149" s="4">
        <v>0.25600000000000001</v>
      </c>
      <c r="G149" s="5">
        <v>8.0500000000000007</v>
      </c>
      <c r="H149" s="5"/>
      <c r="I149" s="5"/>
      <c r="J149" s="4">
        <v>7.3999999999999996E-2</v>
      </c>
      <c r="K149" s="5">
        <v>8.59</v>
      </c>
      <c r="L149" s="5" t="s">
        <v>16</v>
      </c>
      <c r="M149" s="6" t="s">
        <v>16</v>
      </c>
    </row>
    <row r="150" spans="2:13" x14ac:dyDescent="0.3">
      <c r="F150" s="4">
        <v>0.252</v>
      </c>
      <c r="G150" s="5">
        <v>8.0399999999999991</v>
      </c>
      <c r="H150" s="5"/>
      <c r="I150" s="5"/>
      <c r="J150" s="4">
        <v>7.4999999999999997E-2</v>
      </c>
      <c r="K150" s="5">
        <v>8.5299999999999994</v>
      </c>
      <c r="L150" s="5" t="s">
        <v>16</v>
      </c>
      <c r="M150" s="6" t="s">
        <v>16</v>
      </c>
    </row>
    <row r="151" spans="2:13" x14ac:dyDescent="0.3">
      <c r="F151" s="4">
        <v>0.249</v>
      </c>
      <c r="G151" s="5">
        <v>8.0500000000000007</v>
      </c>
      <c r="H151" s="5"/>
      <c r="I151" s="5"/>
      <c r="J151" s="4">
        <v>6.7000000000000004E-2</v>
      </c>
      <c r="K151" s="5">
        <v>8.5399999999999991</v>
      </c>
      <c r="L151" s="5" t="s">
        <v>16</v>
      </c>
      <c r="M151" s="6" t="s">
        <v>16</v>
      </c>
    </row>
    <row r="152" spans="2:13" x14ac:dyDescent="0.3">
      <c r="F152" s="4">
        <v>0.23899999999999999</v>
      </c>
      <c r="G152" s="5">
        <v>8.08</v>
      </c>
      <c r="H152" s="5"/>
      <c r="I152" s="5"/>
      <c r="J152" s="4">
        <v>6.0999999999999999E-2</v>
      </c>
      <c r="K152" s="5">
        <v>8.5399999999999991</v>
      </c>
      <c r="L152" s="5" t="s">
        <v>16</v>
      </c>
      <c r="M152" s="6" t="s">
        <v>16</v>
      </c>
    </row>
    <row r="153" spans="2:13" x14ac:dyDescent="0.3">
      <c r="F153" s="4">
        <v>0.22600000000000001</v>
      </c>
      <c r="G153" s="5">
        <v>8.09</v>
      </c>
      <c r="H153" s="5"/>
      <c r="I153" s="5"/>
      <c r="J153" s="4">
        <v>5.0999999999999997E-2</v>
      </c>
      <c r="K153" s="5">
        <v>8.59</v>
      </c>
      <c r="L153" s="5" t="s">
        <v>16</v>
      </c>
      <c r="M153" s="6" t="s">
        <v>16</v>
      </c>
    </row>
    <row r="154" spans="2:13" x14ac:dyDescent="0.3">
      <c r="F154" s="4">
        <v>0.22800000000000001</v>
      </c>
      <c r="G154" s="5">
        <v>8.11</v>
      </c>
      <c r="H154" s="5"/>
      <c r="I154" s="5"/>
      <c r="J154" s="4">
        <v>5.3999999999999999E-2</v>
      </c>
      <c r="K154" s="119">
        <v>8.6</v>
      </c>
      <c r="L154" s="5" t="s">
        <v>16</v>
      </c>
      <c r="M154" s="6" t="s">
        <v>16</v>
      </c>
    </row>
    <row r="155" spans="2:13" x14ac:dyDescent="0.3">
      <c r="F155" s="4">
        <v>0.221</v>
      </c>
      <c r="G155" s="5">
        <v>8.08</v>
      </c>
      <c r="H155" s="5"/>
      <c r="I155" s="5"/>
      <c r="J155" s="4">
        <v>5.8999999999999997E-2</v>
      </c>
      <c r="K155" s="5">
        <v>8.61</v>
      </c>
      <c r="L155" s="5" t="s">
        <v>16</v>
      </c>
      <c r="M155" s="6" t="s">
        <v>16</v>
      </c>
    </row>
    <row r="156" spans="2:13" x14ac:dyDescent="0.3">
      <c r="F156" s="4">
        <v>0.224</v>
      </c>
      <c r="G156" s="5">
        <v>8.09</v>
      </c>
      <c r="H156" s="5"/>
      <c r="I156" s="5"/>
      <c r="J156" s="4">
        <v>4.9000000000000002E-2</v>
      </c>
      <c r="K156" s="5">
        <v>8.6300000000000008</v>
      </c>
      <c r="L156" s="5" t="s">
        <v>16</v>
      </c>
      <c r="M156" s="6" t="s">
        <v>16</v>
      </c>
    </row>
    <row r="157" spans="2:13" x14ac:dyDescent="0.3">
      <c r="F157" s="4">
        <v>0.20899999999999999</v>
      </c>
      <c r="G157" s="119">
        <v>8.1</v>
      </c>
      <c r="H157" s="5"/>
      <c r="I157" s="5"/>
      <c r="J157" s="4">
        <v>5.1999999999999998E-2</v>
      </c>
      <c r="K157" s="119">
        <v>8.6</v>
      </c>
      <c r="L157" s="5" t="s">
        <v>16</v>
      </c>
      <c r="M157" s="6" t="s">
        <v>16</v>
      </c>
    </row>
    <row r="158" spans="2:13" x14ac:dyDescent="0.3">
      <c r="F158" s="4">
        <v>0.19800000000000001</v>
      </c>
      <c r="G158" s="5">
        <v>8.18</v>
      </c>
      <c r="H158" s="5"/>
      <c r="I158" s="5"/>
      <c r="J158" s="4" t="s">
        <v>16</v>
      </c>
      <c r="K158" s="5"/>
      <c r="L158" s="5" t="s">
        <v>16</v>
      </c>
      <c r="M158" s="6" t="s">
        <v>16</v>
      </c>
    </row>
    <row r="159" spans="2:13" x14ac:dyDescent="0.3">
      <c r="F159" s="4">
        <v>0.191</v>
      </c>
      <c r="G159" s="5">
        <v>8.19</v>
      </c>
      <c r="H159" s="5"/>
      <c r="I159" s="5"/>
      <c r="J159" s="4">
        <v>6.4000000000000001E-2</v>
      </c>
      <c r="K159" s="5">
        <v>8.5500000000000007</v>
      </c>
      <c r="L159" s="5" t="s">
        <v>16</v>
      </c>
      <c r="M159" s="6" t="s">
        <v>16</v>
      </c>
    </row>
    <row r="160" spans="2:13" x14ac:dyDescent="0.3">
      <c r="F160" s="4">
        <v>0.191</v>
      </c>
      <c r="G160" s="5">
        <v>8.18</v>
      </c>
      <c r="H160" s="5"/>
      <c r="I160" s="5"/>
      <c r="J160" s="4">
        <v>5.8999999999999997E-2</v>
      </c>
      <c r="K160" s="5">
        <v>8.5500000000000007</v>
      </c>
      <c r="L160" s="5" t="s">
        <v>16</v>
      </c>
      <c r="M160" s="6" t="s">
        <v>16</v>
      </c>
    </row>
    <row r="161" spans="6:13" x14ac:dyDescent="0.3">
      <c r="F161" s="4">
        <v>0.184</v>
      </c>
      <c r="G161" s="5">
        <v>8.17</v>
      </c>
      <c r="H161" s="5"/>
      <c r="I161" s="5"/>
      <c r="J161" s="4">
        <v>5.8999999999999997E-2</v>
      </c>
      <c r="K161" s="5">
        <v>8.6300000000000008</v>
      </c>
      <c r="L161" s="5" t="s">
        <v>16</v>
      </c>
      <c r="M161" s="6" t="s">
        <v>16</v>
      </c>
    </row>
    <row r="162" spans="6:13" x14ac:dyDescent="0.3">
      <c r="F162" s="4">
        <v>0.185</v>
      </c>
      <c r="G162" s="5">
        <v>8.19</v>
      </c>
      <c r="H162" s="5"/>
      <c r="I162" s="5"/>
      <c r="J162" s="4" t="s">
        <v>16</v>
      </c>
      <c r="K162" s="5"/>
      <c r="L162" s="5" t="s">
        <v>16</v>
      </c>
      <c r="M162" s="6" t="s">
        <v>16</v>
      </c>
    </row>
    <row r="163" spans="6:13" x14ac:dyDescent="0.3">
      <c r="F163" s="4">
        <v>0.18099999999999999</v>
      </c>
      <c r="G163" s="5">
        <v>8.18</v>
      </c>
      <c r="H163" s="5"/>
      <c r="I163" s="5"/>
      <c r="J163" s="4">
        <v>6.7000000000000004E-2</v>
      </c>
      <c r="K163" s="5">
        <v>8.5399999999999991</v>
      </c>
      <c r="L163" s="5" t="s">
        <v>16</v>
      </c>
      <c r="M163" s="6" t="s">
        <v>16</v>
      </c>
    </row>
    <row r="164" spans="6:13" x14ac:dyDescent="0.3">
      <c r="F164" s="4">
        <v>0.17899999999999999</v>
      </c>
      <c r="G164" s="5">
        <v>8.19</v>
      </c>
      <c r="H164" s="5"/>
      <c r="I164" s="5"/>
      <c r="J164" s="4">
        <v>0.112</v>
      </c>
      <c r="K164" s="5">
        <v>8.43</v>
      </c>
      <c r="L164" s="5" t="s">
        <v>16</v>
      </c>
      <c r="M164" s="6" t="s">
        <v>16</v>
      </c>
    </row>
    <row r="165" spans="6:13" x14ac:dyDescent="0.3">
      <c r="F165" s="4">
        <v>0.18099999999999999</v>
      </c>
      <c r="G165" s="5">
        <v>8.16</v>
      </c>
      <c r="H165" s="5"/>
      <c r="I165" s="5"/>
      <c r="J165" s="4">
        <v>0.16600000000000001</v>
      </c>
      <c r="K165" s="5">
        <v>8.26</v>
      </c>
      <c r="L165" s="5" t="s">
        <v>16</v>
      </c>
      <c r="M165" s="6" t="s">
        <v>16</v>
      </c>
    </row>
    <row r="166" spans="6:13" x14ac:dyDescent="0.3">
      <c r="F166" s="4">
        <v>0.184</v>
      </c>
      <c r="G166" s="5">
        <v>8.17</v>
      </c>
      <c r="H166" s="5"/>
      <c r="I166" s="5"/>
      <c r="J166" s="4">
        <v>0.20100000000000001</v>
      </c>
      <c r="K166" s="5">
        <v>8.24</v>
      </c>
      <c r="L166" s="5" t="s">
        <v>16</v>
      </c>
      <c r="M166" s="6" t="s">
        <v>16</v>
      </c>
    </row>
    <row r="167" spans="6:13" x14ac:dyDescent="0.3">
      <c r="F167" s="4">
        <v>0.183</v>
      </c>
      <c r="G167" s="5">
        <v>8.18</v>
      </c>
      <c r="H167" s="5"/>
      <c r="I167" s="5"/>
      <c r="J167" s="4">
        <v>0.22600000000000001</v>
      </c>
      <c r="K167" s="5">
        <v>8.17</v>
      </c>
      <c r="L167" s="5" t="s">
        <v>16</v>
      </c>
      <c r="M167" s="6" t="s">
        <v>16</v>
      </c>
    </row>
    <row r="168" spans="6:13" x14ac:dyDescent="0.3">
      <c r="F168" s="4">
        <v>0.17899999999999999</v>
      </c>
      <c r="G168" s="5">
        <v>8.19</v>
      </c>
      <c r="H168" s="5"/>
      <c r="I168" s="5"/>
      <c r="J168" s="4">
        <v>0.20799999999999999</v>
      </c>
      <c r="K168" s="5">
        <v>8.24</v>
      </c>
      <c r="L168" s="5" t="s">
        <v>16</v>
      </c>
      <c r="M168" s="6" t="s">
        <v>16</v>
      </c>
    </row>
    <row r="169" spans="6:13" x14ac:dyDescent="0.3">
      <c r="F169" s="4">
        <v>0.18099999999999999</v>
      </c>
      <c r="G169" s="5">
        <v>8.18</v>
      </c>
      <c r="H169" s="5"/>
      <c r="I169" s="5"/>
      <c r="J169" s="115">
        <v>0.19</v>
      </c>
      <c r="K169" s="5">
        <v>8.2799999999999994</v>
      </c>
      <c r="L169" s="5" t="s">
        <v>16</v>
      </c>
      <c r="M169" s="6" t="s">
        <v>16</v>
      </c>
    </row>
    <row r="170" spans="6:13" ht="15" thickBot="1" x14ac:dyDescent="0.35">
      <c r="F170" s="7">
        <v>0.183</v>
      </c>
      <c r="G170" s="8">
        <v>8.18</v>
      </c>
      <c r="H170" s="8"/>
      <c r="I170" s="8"/>
      <c r="J170" s="4">
        <v>0.187</v>
      </c>
      <c r="K170" s="5">
        <v>8.2899999999999991</v>
      </c>
      <c r="L170" s="5" t="s">
        <v>16</v>
      </c>
      <c r="M170" s="6" t="s">
        <v>16</v>
      </c>
    </row>
    <row r="171" spans="6:13" x14ac:dyDescent="0.3">
      <c r="J171" s="4">
        <v>0.191</v>
      </c>
      <c r="K171" s="5">
        <v>8.18</v>
      </c>
      <c r="L171" s="5" t="s">
        <v>16</v>
      </c>
      <c r="M171" s="6" t="s">
        <v>16</v>
      </c>
    </row>
    <row r="172" spans="6:13" x14ac:dyDescent="0.3">
      <c r="J172" s="4">
        <v>0.17699999999999999</v>
      </c>
      <c r="K172" s="5">
        <v>8.33</v>
      </c>
      <c r="L172" s="5" t="s">
        <v>16</v>
      </c>
      <c r="M172" s="6" t="s">
        <v>16</v>
      </c>
    </row>
    <row r="173" spans="6:13" x14ac:dyDescent="0.3">
      <c r="J173" s="4">
        <v>0.17399999999999999</v>
      </c>
      <c r="K173" s="5">
        <v>8.2799999999999994</v>
      </c>
      <c r="L173" s="5" t="s">
        <v>16</v>
      </c>
      <c r="M173" s="6" t="s">
        <v>16</v>
      </c>
    </row>
    <row r="174" spans="6:13" x14ac:dyDescent="0.3">
      <c r="J174" s="4">
        <v>0.17100000000000001</v>
      </c>
      <c r="K174" s="5">
        <v>8.2899999999999991</v>
      </c>
      <c r="L174" s="5" t="s">
        <v>16</v>
      </c>
      <c r="M174" s="6" t="s">
        <v>16</v>
      </c>
    </row>
    <row r="175" spans="6:13" x14ac:dyDescent="0.3">
      <c r="J175" s="4">
        <v>0.17100000000000001</v>
      </c>
      <c r="K175" s="5">
        <v>8.2799999999999994</v>
      </c>
      <c r="L175" s="5" t="s">
        <v>16</v>
      </c>
      <c r="M175" s="6" t="s">
        <v>16</v>
      </c>
    </row>
    <row r="176" spans="6:13" x14ac:dyDescent="0.3">
      <c r="J176" s="4">
        <v>0.17100000000000001</v>
      </c>
      <c r="K176" s="119">
        <v>8.3000000000000007</v>
      </c>
      <c r="L176" s="5" t="s">
        <v>16</v>
      </c>
      <c r="M176" s="6" t="s">
        <v>16</v>
      </c>
    </row>
    <row r="177" spans="10:13" x14ac:dyDescent="0.3">
      <c r="J177" s="4">
        <v>0.158</v>
      </c>
      <c r="K177" s="5">
        <v>8.32</v>
      </c>
      <c r="L177" s="5" t="s">
        <v>16</v>
      </c>
      <c r="M177" s="6" t="s">
        <v>16</v>
      </c>
    </row>
    <row r="178" spans="10:13" x14ac:dyDescent="0.3">
      <c r="J178" s="4">
        <v>0.14799999999999999</v>
      </c>
      <c r="K178" s="5">
        <v>8.34</v>
      </c>
      <c r="L178" s="5" t="s">
        <v>16</v>
      </c>
      <c r="M178" s="6" t="s">
        <v>16</v>
      </c>
    </row>
    <row r="179" spans="10:13" x14ac:dyDescent="0.3">
      <c r="J179" s="4">
        <v>0.123</v>
      </c>
      <c r="K179" s="5">
        <v>8.44</v>
      </c>
      <c r="L179" s="5" t="s">
        <v>16</v>
      </c>
      <c r="M179" s="6" t="s">
        <v>16</v>
      </c>
    </row>
    <row r="180" spans="10:13" x14ac:dyDescent="0.3">
      <c r="J180" s="4">
        <v>0.11799999999999999</v>
      </c>
      <c r="K180" s="5">
        <v>8.41</v>
      </c>
      <c r="L180" s="5" t="s">
        <v>16</v>
      </c>
      <c r="M180" s="6" t="s">
        <v>16</v>
      </c>
    </row>
    <row r="181" spans="10:13" x14ac:dyDescent="0.3">
      <c r="J181" s="4">
        <v>0.109</v>
      </c>
      <c r="K181" s="5">
        <v>8.4499999999999993</v>
      </c>
      <c r="L181" s="5" t="s">
        <v>16</v>
      </c>
      <c r="M181" s="6" t="s">
        <v>16</v>
      </c>
    </row>
    <row r="182" spans="10:13" x14ac:dyDescent="0.3">
      <c r="J182" s="4">
        <v>0.104</v>
      </c>
      <c r="K182" s="5">
        <v>8.4600000000000009</v>
      </c>
      <c r="L182" s="5" t="s">
        <v>16</v>
      </c>
      <c r="M182" s="6" t="s">
        <v>16</v>
      </c>
    </row>
    <row r="183" spans="10:13" x14ac:dyDescent="0.3">
      <c r="J183" s="4">
        <v>9.6000000000000002E-2</v>
      </c>
      <c r="K183" s="119">
        <v>8.5</v>
      </c>
      <c r="L183" s="5" t="s">
        <v>16</v>
      </c>
      <c r="M183" s="6" t="s">
        <v>16</v>
      </c>
    </row>
    <row r="184" spans="10:13" x14ac:dyDescent="0.3">
      <c r="J184" s="4">
        <v>9.1999999999999998E-2</v>
      </c>
      <c r="K184" s="5">
        <v>8.51</v>
      </c>
      <c r="L184" s="5" t="s">
        <v>16</v>
      </c>
      <c r="M184" s="6" t="s">
        <v>16</v>
      </c>
    </row>
    <row r="185" spans="10:13" x14ac:dyDescent="0.3">
      <c r="J185" s="4">
        <v>8.8999999999999996E-2</v>
      </c>
      <c r="K185" s="5">
        <v>8.52</v>
      </c>
      <c r="L185" s="5" t="s">
        <v>16</v>
      </c>
      <c r="M185" s="6" t="s">
        <v>16</v>
      </c>
    </row>
    <row r="186" spans="10:13" x14ac:dyDescent="0.3">
      <c r="J186" s="4">
        <v>8.7999999999999995E-2</v>
      </c>
      <c r="K186" s="5">
        <v>8.51</v>
      </c>
      <c r="L186" s="5" t="s">
        <v>16</v>
      </c>
      <c r="M186" s="6" t="s">
        <v>16</v>
      </c>
    </row>
    <row r="187" spans="10:13" x14ac:dyDescent="0.3">
      <c r="J187" s="4">
        <v>8.6999999999999994E-2</v>
      </c>
      <c r="K187" s="119">
        <v>8.5</v>
      </c>
      <c r="L187" s="5" t="s">
        <v>16</v>
      </c>
      <c r="M187" s="6" t="s">
        <v>16</v>
      </c>
    </row>
    <row r="188" spans="10:13" x14ac:dyDescent="0.3">
      <c r="J188" s="4">
        <v>8.7999999999999995E-2</v>
      </c>
      <c r="K188" s="5">
        <v>8.52</v>
      </c>
      <c r="L188" s="5" t="s">
        <v>16</v>
      </c>
      <c r="M188" s="6" t="s">
        <v>16</v>
      </c>
    </row>
    <row r="189" spans="10:13" x14ac:dyDescent="0.3">
      <c r="J189" s="4">
        <v>9.0999999999999998E-2</v>
      </c>
      <c r="K189" s="5">
        <v>8.52</v>
      </c>
      <c r="L189" s="5" t="s">
        <v>16</v>
      </c>
      <c r="M189" s="6" t="s">
        <v>16</v>
      </c>
    </row>
    <row r="190" spans="10:13" x14ac:dyDescent="0.3">
      <c r="J190" s="4">
        <v>9.0999999999999998E-2</v>
      </c>
      <c r="K190" s="5">
        <v>8.51</v>
      </c>
      <c r="L190" s="5" t="s">
        <v>16</v>
      </c>
      <c r="M190" s="6" t="s">
        <v>16</v>
      </c>
    </row>
    <row r="191" spans="10:13" x14ac:dyDescent="0.3">
      <c r="J191" s="4">
        <v>9.2999999999999999E-2</v>
      </c>
      <c r="K191" s="5">
        <v>8.52</v>
      </c>
      <c r="L191" s="5" t="s">
        <v>16</v>
      </c>
      <c r="M191" s="6" t="s">
        <v>16</v>
      </c>
    </row>
    <row r="192" spans="10:13" x14ac:dyDescent="0.3">
      <c r="J192" s="4">
        <v>9.0999999999999998E-2</v>
      </c>
      <c r="K192" s="5">
        <v>8.51</v>
      </c>
      <c r="L192" s="5" t="s">
        <v>16</v>
      </c>
      <c r="M192" s="6" t="s">
        <v>16</v>
      </c>
    </row>
    <row r="193" spans="10:13" x14ac:dyDescent="0.3">
      <c r="J193" s="115">
        <v>0.09</v>
      </c>
      <c r="K193" s="5">
        <v>8.5399999999999991</v>
      </c>
      <c r="L193" s="5" t="s">
        <v>16</v>
      </c>
      <c r="M193" s="6" t="s">
        <v>16</v>
      </c>
    </row>
    <row r="194" spans="10:13" x14ac:dyDescent="0.3">
      <c r="J194" s="4">
        <v>9.0999999999999998E-2</v>
      </c>
      <c r="K194" s="5">
        <v>8.5399999999999991</v>
      </c>
      <c r="L194" s="5" t="s">
        <v>16</v>
      </c>
      <c r="M194" s="6" t="s">
        <v>16</v>
      </c>
    </row>
    <row r="195" spans="10:13" x14ac:dyDescent="0.3">
      <c r="J195" s="4">
        <v>9.1999999999999998E-2</v>
      </c>
      <c r="K195" s="5">
        <v>8.49</v>
      </c>
      <c r="L195" s="5" t="s">
        <v>16</v>
      </c>
      <c r="M195" s="6" t="s">
        <v>16</v>
      </c>
    </row>
    <row r="196" spans="10:13" x14ac:dyDescent="0.3">
      <c r="J196" s="4">
        <v>9.1999999999999998E-2</v>
      </c>
      <c r="K196" s="5">
        <v>8.51</v>
      </c>
      <c r="L196" s="5" t="s">
        <v>16</v>
      </c>
      <c r="M196" s="6" t="s">
        <v>16</v>
      </c>
    </row>
    <row r="197" spans="10:13" x14ac:dyDescent="0.3">
      <c r="J197" s="4">
        <v>9.1999999999999998E-2</v>
      </c>
      <c r="K197" s="5">
        <v>8.52</v>
      </c>
      <c r="L197" s="5" t="s">
        <v>16</v>
      </c>
      <c r="M197" s="6" t="s">
        <v>16</v>
      </c>
    </row>
    <row r="198" spans="10:13" x14ac:dyDescent="0.3">
      <c r="J198" s="4">
        <v>0.13300000000000001</v>
      </c>
      <c r="K198" s="5">
        <v>8.44</v>
      </c>
      <c r="L198" s="5" t="s">
        <v>16</v>
      </c>
      <c r="M198" s="6" t="s">
        <v>16</v>
      </c>
    </row>
    <row r="199" spans="10:13" x14ac:dyDescent="0.3">
      <c r="J199" s="4">
        <v>9.1999999999999998E-2</v>
      </c>
      <c r="K199" s="5">
        <v>8.4700000000000006</v>
      </c>
      <c r="L199" s="5" t="s">
        <v>16</v>
      </c>
      <c r="M199" s="6" t="s">
        <v>16</v>
      </c>
    </row>
    <row r="200" spans="10:13" x14ac:dyDescent="0.3">
      <c r="J200" s="4">
        <v>8.5000000000000006E-2</v>
      </c>
      <c r="K200" s="5">
        <v>8.52</v>
      </c>
      <c r="L200" s="5" t="s">
        <v>16</v>
      </c>
      <c r="M200" s="6" t="s">
        <v>16</v>
      </c>
    </row>
    <row r="201" spans="10:13" x14ac:dyDescent="0.3">
      <c r="J201" s="4">
        <v>7.8E-2</v>
      </c>
      <c r="K201" s="5">
        <v>8.5399999999999991</v>
      </c>
      <c r="L201" s="5" t="s">
        <v>16</v>
      </c>
      <c r="M201" s="6" t="s">
        <v>16</v>
      </c>
    </row>
    <row r="202" spans="10:13" x14ac:dyDescent="0.3">
      <c r="J202" s="4">
        <v>8.4000000000000005E-2</v>
      </c>
      <c r="K202" s="5">
        <v>8.51</v>
      </c>
      <c r="L202" s="5" t="s">
        <v>16</v>
      </c>
      <c r="M202" s="6" t="s">
        <v>16</v>
      </c>
    </row>
    <row r="203" spans="10:13" x14ac:dyDescent="0.3">
      <c r="J203" s="4">
        <v>8.3000000000000004E-2</v>
      </c>
      <c r="K203" s="5">
        <v>8.5399999999999991</v>
      </c>
      <c r="L203" s="5" t="s">
        <v>16</v>
      </c>
      <c r="M203" s="6" t="s">
        <v>16</v>
      </c>
    </row>
    <row r="204" spans="10:13" x14ac:dyDescent="0.3">
      <c r="J204" s="4">
        <v>8.6999999999999994E-2</v>
      </c>
      <c r="K204" s="5">
        <v>8.52</v>
      </c>
      <c r="L204" s="5" t="s">
        <v>16</v>
      </c>
      <c r="M204" s="6" t="s">
        <v>16</v>
      </c>
    </row>
    <row r="205" spans="10:13" x14ac:dyDescent="0.3">
      <c r="J205" s="4">
        <v>8.3000000000000004E-2</v>
      </c>
      <c r="K205" s="5">
        <v>8.5500000000000007</v>
      </c>
      <c r="L205" s="5" t="s">
        <v>16</v>
      </c>
      <c r="M205" s="6"/>
    </row>
    <row r="206" spans="10:13" x14ac:dyDescent="0.3">
      <c r="J206" s="4">
        <v>9.4E-2</v>
      </c>
      <c r="K206" s="5">
        <v>8.5299999999999994</v>
      </c>
      <c r="L206" s="5" t="s">
        <v>16</v>
      </c>
      <c r="M206" s="6"/>
    </row>
    <row r="207" spans="10:13" x14ac:dyDescent="0.3">
      <c r="J207" s="4">
        <v>9.0999999999999998E-2</v>
      </c>
      <c r="K207" s="5">
        <v>8.52</v>
      </c>
      <c r="L207" s="5" t="s">
        <v>16</v>
      </c>
      <c r="M207" s="6"/>
    </row>
    <row r="208" spans="10:13" x14ac:dyDescent="0.3">
      <c r="J208" s="115">
        <v>0.09</v>
      </c>
      <c r="K208" s="5">
        <v>8.5299999999999994</v>
      </c>
      <c r="L208" s="5" t="s">
        <v>16</v>
      </c>
      <c r="M208" s="6"/>
    </row>
    <row r="209" spans="10:13" x14ac:dyDescent="0.3">
      <c r="J209" s="4">
        <v>9.6000000000000002E-2</v>
      </c>
      <c r="K209" s="5">
        <v>8.5299999999999994</v>
      </c>
      <c r="L209" s="5" t="s">
        <v>16</v>
      </c>
      <c r="M209" s="6"/>
    </row>
    <row r="210" spans="10:13" x14ac:dyDescent="0.3">
      <c r="J210" s="4">
        <v>9.4E-2</v>
      </c>
      <c r="K210" s="5">
        <v>8.51</v>
      </c>
      <c r="L210" s="5" t="s">
        <v>16</v>
      </c>
      <c r="M210" s="6"/>
    </row>
    <row r="211" spans="10:13" x14ac:dyDescent="0.3">
      <c r="J211" s="115">
        <v>0.09</v>
      </c>
      <c r="K211" s="5">
        <v>8.5500000000000007</v>
      </c>
      <c r="L211" s="5" t="s">
        <v>16</v>
      </c>
      <c r="M211" s="6"/>
    </row>
    <row r="212" spans="10:13" x14ac:dyDescent="0.3">
      <c r="J212" s="4">
        <v>9.8000000000000004E-2</v>
      </c>
      <c r="K212" s="5">
        <v>8.52</v>
      </c>
      <c r="L212" s="5" t="s">
        <v>16</v>
      </c>
      <c r="M212" s="6"/>
    </row>
    <row r="213" spans="10:13" x14ac:dyDescent="0.3">
      <c r="J213" s="4">
        <v>0.10199999999999999</v>
      </c>
      <c r="K213" s="5">
        <v>8.5399999999999991</v>
      </c>
      <c r="L213" s="5" t="s">
        <v>16</v>
      </c>
      <c r="M213" s="6"/>
    </row>
    <row r="214" spans="10:13" x14ac:dyDescent="0.3">
      <c r="J214" s="4">
        <v>0.104</v>
      </c>
      <c r="K214" s="5">
        <v>8.51</v>
      </c>
      <c r="L214" s="5" t="s">
        <v>16</v>
      </c>
      <c r="M214" s="6"/>
    </row>
    <row r="215" spans="10:13" x14ac:dyDescent="0.3">
      <c r="J215" s="4">
        <v>0.128</v>
      </c>
      <c r="K215" s="5">
        <v>8.48</v>
      </c>
      <c r="L215" s="5" t="s">
        <v>16</v>
      </c>
      <c r="M215" s="6"/>
    </row>
    <row r="216" spans="10:13" x14ac:dyDescent="0.3">
      <c r="J216" s="4">
        <v>0.105</v>
      </c>
      <c r="K216" s="5">
        <v>8.51</v>
      </c>
      <c r="L216" s="5" t="s">
        <v>16</v>
      </c>
      <c r="M216" s="6"/>
    </row>
    <row r="217" spans="10:13" x14ac:dyDescent="0.3">
      <c r="J217" s="4">
        <v>0.111</v>
      </c>
      <c r="K217" s="5">
        <v>8.49</v>
      </c>
      <c r="L217" s="5" t="s">
        <v>16</v>
      </c>
      <c r="M217" s="6"/>
    </row>
    <row r="218" spans="10:13" x14ac:dyDescent="0.3">
      <c r="J218" s="4">
        <v>0.123</v>
      </c>
      <c r="K218" s="5">
        <v>8.42</v>
      </c>
      <c r="L218" s="5" t="s">
        <v>16</v>
      </c>
      <c r="M218" s="6"/>
    </row>
    <row r="219" spans="10:13" x14ac:dyDescent="0.3">
      <c r="J219" s="4">
        <v>0.112</v>
      </c>
      <c r="K219" s="5">
        <v>8.44</v>
      </c>
      <c r="L219" s="5" t="s">
        <v>16</v>
      </c>
      <c r="M219" s="6"/>
    </row>
    <row r="220" spans="10:13" x14ac:dyDescent="0.3">
      <c r="J220" s="4">
        <v>0.109</v>
      </c>
      <c r="K220" s="5">
        <v>8.51</v>
      </c>
      <c r="L220" s="5" t="s">
        <v>16</v>
      </c>
      <c r="M220" s="6"/>
    </row>
    <row r="221" spans="10:13" x14ac:dyDescent="0.3">
      <c r="J221" s="4">
        <v>0.108</v>
      </c>
      <c r="K221" s="5">
        <v>8.52</v>
      </c>
      <c r="L221" s="5" t="s">
        <v>16</v>
      </c>
      <c r="M221" s="6"/>
    </row>
    <row r="222" spans="10:13" x14ac:dyDescent="0.3">
      <c r="J222" s="4">
        <v>9.6000000000000002E-2</v>
      </c>
      <c r="K222" s="5">
        <v>8.49</v>
      </c>
      <c r="L222" s="5" t="s">
        <v>16</v>
      </c>
      <c r="M222" s="6"/>
    </row>
    <row r="223" spans="10:13" x14ac:dyDescent="0.3">
      <c r="J223" s="4">
        <v>0.106</v>
      </c>
      <c r="K223" s="5">
        <v>8.51</v>
      </c>
      <c r="L223" s="5" t="s">
        <v>16</v>
      </c>
      <c r="M223" s="6"/>
    </row>
    <row r="224" spans="10:13" x14ac:dyDescent="0.3">
      <c r="J224" s="4">
        <v>9.6000000000000002E-2</v>
      </c>
      <c r="K224" s="5">
        <v>8.52</v>
      </c>
      <c r="L224" s="5" t="s">
        <v>16</v>
      </c>
      <c r="M224" s="6"/>
    </row>
    <row r="225" spans="10:13" x14ac:dyDescent="0.3">
      <c r="J225" s="4">
        <v>0.109</v>
      </c>
      <c r="K225" s="5">
        <v>8.48</v>
      </c>
      <c r="L225" s="5" t="s">
        <v>16</v>
      </c>
      <c r="M225" s="6"/>
    </row>
    <row r="226" spans="10:13" x14ac:dyDescent="0.3">
      <c r="J226" s="4">
        <v>9.7000000000000003E-2</v>
      </c>
      <c r="K226" s="5">
        <v>8.51</v>
      </c>
      <c r="L226" s="5" t="s">
        <v>16</v>
      </c>
      <c r="M226" s="6"/>
    </row>
    <row r="227" spans="10:13" x14ac:dyDescent="0.3">
      <c r="J227" s="4">
        <v>9.6000000000000002E-2</v>
      </c>
      <c r="K227" s="5">
        <v>8.52</v>
      </c>
      <c r="L227" s="5" t="s">
        <v>16</v>
      </c>
      <c r="M227" s="6"/>
    </row>
    <row r="228" spans="10:13" x14ac:dyDescent="0.3">
      <c r="J228" s="4">
        <v>0.152</v>
      </c>
      <c r="K228" s="5">
        <v>8.25</v>
      </c>
      <c r="L228" s="5" t="s">
        <v>16</v>
      </c>
      <c r="M228" s="6"/>
    </row>
    <row r="229" spans="10:13" x14ac:dyDescent="0.3">
      <c r="J229" s="115">
        <v>0.12</v>
      </c>
      <c r="K229" s="5">
        <v>8.48</v>
      </c>
      <c r="L229" s="5" t="s">
        <v>16</v>
      </c>
      <c r="M229" s="6"/>
    </row>
    <row r="230" spans="10:13" x14ac:dyDescent="0.3">
      <c r="J230" s="4">
        <v>0.109</v>
      </c>
      <c r="K230" s="5">
        <v>8.49</v>
      </c>
      <c r="L230" s="5" t="s">
        <v>16</v>
      </c>
      <c r="M230" s="6"/>
    </row>
    <row r="231" spans="10:13" x14ac:dyDescent="0.3">
      <c r="J231" s="4">
        <v>0.111</v>
      </c>
      <c r="K231" s="5">
        <v>8.49</v>
      </c>
      <c r="L231" s="5" t="s">
        <v>16</v>
      </c>
      <c r="M231" s="6"/>
    </row>
    <row r="232" spans="10:13" x14ac:dyDescent="0.3">
      <c r="J232" s="4">
        <v>0.156</v>
      </c>
      <c r="K232" s="5">
        <v>8.2799999999999994</v>
      </c>
      <c r="L232" s="5" t="s">
        <v>16</v>
      </c>
      <c r="M232" s="6"/>
    </row>
    <row r="233" spans="10:13" x14ac:dyDescent="0.3">
      <c r="J233" s="4">
        <v>9.6000000000000002E-2</v>
      </c>
      <c r="K233" s="5">
        <v>8.52</v>
      </c>
      <c r="L233" s="5" t="s">
        <v>16</v>
      </c>
      <c r="M233" s="6"/>
    </row>
    <row r="234" spans="10:13" x14ac:dyDescent="0.3">
      <c r="J234" s="4">
        <v>0.10100000000000001</v>
      </c>
      <c r="K234" s="5">
        <v>8.5299999999999994</v>
      </c>
      <c r="L234" s="5" t="s">
        <v>16</v>
      </c>
      <c r="M234" s="6"/>
    </row>
    <row r="235" spans="10:13" x14ac:dyDescent="0.3">
      <c r="J235" s="115">
        <v>0.11</v>
      </c>
      <c r="K235" s="5">
        <v>8.48</v>
      </c>
      <c r="L235" s="5" t="s">
        <v>16</v>
      </c>
      <c r="M235" s="6"/>
    </row>
    <row r="236" spans="10:13" x14ac:dyDescent="0.3">
      <c r="J236" s="4">
        <v>0.107</v>
      </c>
      <c r="K236" s="5">
        <v>8.49</v>
      </c>
      <c r="L236" s="5" t="s">
        <v>16</v>
      </c>
      <c r="M236" s="6"/>
    </row>
    <row r="237" spans="10:13" x14ac:dyDescent="0.3">
      <c r="J237" s="4">
        <v>0.10199999999999999</v>
      </c>
      <c r="K237" s="5">
        <v>8.51</v>
      </c>
      <c r="L237" s="5" t="s">
        <v>16</v>
      </c>
      <c r="M237" s="6"/>
    </row>
    <row r="238" spans="10:13" x14ac:dyDescent="0.3">
      <c r="J238" s="4">
        <v>0.105</v>
      </c>
      <c r="K238" s="5">
        <v>8.52</v>
      </c>
      <c r="L238" s="5" t="s">
        <v>16</v>
      </c>
      <c r="M238" s="6"/>
    </row>
    <row r="239" spans="10:13" x14ac:dyDescent="0.3">
      <c r="J239" s="4">
        <v>9.9000000000000005E-2</v>
      </c>
      <c r="K239" s="119">
        <v>8.5</v>
      </c>
      <c r="L239" s="5" t="s">
        <v>16</v>
      </c>
      <c r="M239" s="6"/>
    </row>
    <row r="240" spans="10:13" x14ac:dyDescent="0.3">
      <c r="J240" s="4">
        <v>0.104</v>
      </c>
      <c r="K240" s="5">
        <v>8.49</v>
      </c>
      <c r="L240" s="5" t="s">
        <v>16</v>
      </c>
      <c r="M240" s="6"/>
    </row>
    <row r="241" spans="10:13" x14ac:dyDescent="0.3">
      <c r="J241" s="4">
        <v>0.10199999999999999</v>
      </c>
      <c r="K241" s="5">
        <v>8.49</v>
      </c>
      <c r="L241" s="5" t="s">
        <v>16</v>
      </c>
      <c r="M241" s="6"/>
    </row>
    <row r="242" spans="10:13" x14ac:dyDescent="0.3">
      <c r="J242" s="4">
        <v>0.104</v>
      </c>
      <c r="K242" s="5">
        <v>8.51</v>
      </c>
      <c r="L242" s="5" t="s">
        <v>16</v>
      </c>
      <c r="M242" s="6"/>
    </row>
    <row r="243" spans="10:13" x14ac:dyDescent="0.3">
      <c r="J243" s="4">
        <v>9.6000000000000002E-2</v>
      </c>
      <c r="K243" s="5">
        <v>8.5299999999999994</v>
      </c>
      <c r="L243" s="5" t="s">
        <v>16</v>
      </c>
      <c r="M243" s="6"/>
    </row>
    <row r="244" spans="10:13" x14ac:dyDescent="0.3">
      <c r="J244" s="4">
        <v>9.7000000000000003E-2</v>
      </c>
      <c r="K244" s="5">
        <v>8.52</v>
      </c>
      <c r="L244" s="5" t="s">
        <v>16</v>
      </c>
      <c r="M244" s="6"/>
    </row>
    <row r="245" spans="10:13" x14ac:dyDescent="0.3">
      <c r="J245" s="4">
        <v>9.6000000000000002E-2</v>
      </c>
      <c r="K245" s="5">
        <v>8.49</v>
      </c>
      <c r="L245" s="5" t="s">
        <v>16</v>
      </c>
      <c r="M245" s="6"/>
    </row>
    <row r="246" spans="10:13" x14ac:dyDescent="0.3">
      <c r="J246" s="4">
        <v>9.4E-2</v>
      </c>
      <c r="K246" s="5">
        <v>8.5299999999999994</v>
      </c>
      <c r="L246" s="5" t="s">
        <v>16</v>
      </c>
      <c r="M246" s="6"/>
    </row>
    <row r="247" spans="10:13" x14ac:dyDescent="0.3">
      <c r="J247" s="4">
        <v>9.5000000000000001E-2</v>
      </c>
      <c r="K247" s="5">
        <v>8.51</v>
      </c>
      <c r="L247" s="5" t="s">
        <v>16</v>
      </c>
      <c r="M247" s="6"/>
    </row>
    <row r="248" spans="10:13" ht="15" thickBot="1" x14ac:dyDescent="0.35">
      <c r="J248" s="7">
        <v>9.7000000000000003E-2</v>
      </c>
      <c r="K248" s="8">
        <v>8.52</v>
      </c>
      <c r="L248" s="8" t="s">
        <v>16</v>
      </c>
      <c r="M248" s="9"/>
    </row>
  </sheetData>
  <mergeCells count="10">
    <mergeCell ref="B1:X2"/>
    <mergeCell ref="B4:E4"/>
    <mergeCell ref="F4:I4"/>
    <mergeCell ref="J4:M4"/>
    <mergeCell ref="J5:K5"/>
    <mergeCell ref="L5:M5"/>
    <mergeCell ref="B5:C5"/>
    <mergeCell ref="D5:E5"/>
    <mergeCell ref="F5:G5"/>
    <mergeCell ref="H5:I5"/>
  </mergeCells>
  <phoneticPr fontId="3"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8F3CF-334B-489D-AFB9-E37FA69C6191}">
  <dimension ref="B1:E35"/>
  <sheetViews>
    <sheetView workbookViewId="0">
      <selection activeCell="B1" sqref="B1"/>
    </sheetView>
  </sheetViews>
  <sheetFormatPr defaultRowHeight="14.4" x14ac:dyDescent="0.3"/>
  <cols>
    <col min="1" max="1" width="1" customWidth="1"/>
  </cols>
  <sheetData>
    <row r="1" spans="2:5" ht="15.6" x14ac:dyDescent="0.3">
      <c r="B1" s="25" t="s">
        <v>36</v>
      </c>
    </row>
    <row r="2" spans="2:5" ht="15" thickBot="1" x14ac:dyDescent="0.35"/>
    <row r="3" spans="2:5" x14ac:dyDescent="0.3">
      <c r="B3" s="83" t="s">
        <v>37</v>
      </c>
      <c r="C3" s="84"/>
      <c r="D3" s="84"/>
      <c r="E3" s="85"/>
    </row>
    <row r="4" spans="2:5" x14ac:dyDescent="0.3">
      <c r="B4" s="79" t="s">
        <v>38</v>
      </c>
      <c r="C4" s="80"/>
      <c r="D4" s="80" t="s">
        <v>29</v>
      </c>
      <c r="E4" s="81"/>
    </row>
    <row r="5" spans="2:5" ht="15" thickBot="1" x14ac:dyDescent="0.35">
      <c r="B5" s="13" t="s">
        <v>32</v>
      </c>
      <c r="C5" s="23" t="s">
        <v>14</v>
      </c>
      <c r="D5" s="23" t="s">
        <v>32</v>
      </c>
      <c r="E5" s="24" t="s">
        <v>14</v>
      </c>
    </row>
    <row r="6" spans="2:5" x14ac:dyDescent="0.3">
      <c r="B6" s="1">
        <v>0.39600000000000002</v>
      </c>
      <c r="C6" s="2">
        <v>7.32</v>
      </c>
      <c r="D6" s="2">
        <v>0.34899999999999998</v>
      </c>
      <c r="E6" s="3">
        <v>7.43</v>
      </c>
    </row>
    <row r="7" spans="2:5" x14ac:dyDescent="0.3">
      <c r="B7" s="4">
        <v>0.39800000000000002</v>
      </c>
      <c r="C7" s="5">
        <v>7.32</v>
      </c>
      <c r="D7" s="5">
        <v>0.32100000000000001</v>
      </c>
      <c r="E7" s="6">
        <v>7.42</v>
      </c>
    </row>
    <row r="8" spans="2:5" x14ac:dyDescent="0.3">
      <c r="B8" s="4">
        <v>0.40100000000000002</v>
      </c>
      <c r="C8" s="5">
        <v>7.33</v>
      </c>
      <c r="D8" s="5">
        <v>0.29199999999999998</v>
      </c>
      <c r="E8" s="6">
        <v>7.46</v>
      </c>
    </row>
    <row r="9" spans="2:5" x14ac:dyDescent="0.3">
      <c r="B9" s="4">
        <v>0.39800000000000002</v>
      </c>
      <c r="C9" s="5">
        <v>7.32</v>
      </c>
      <c r="D9" s="5">
        <v>0.24299999999999999</v>
      </c>
      <c r="E9" s="6">
        <v>7.51</v>
      </c>
    </row>
    <row r="10" spans="2:5" x14ac:dyDescent="0.3">
      <c r="B10" s="4">
        <v>0.39700000000000002</v>
      </c>
      <c r="C10" s="5">
        <v>7.33</v>
      </c>
      <c r="D10" s="5">
        <v>0.20399999999999999</v>
      </c>
      <c r="E10" s="6">
        <v>7.59</v>
      </c>
    </row>
    <row r="11" spans="2:5" x14ac:dyDescent="0.3">
      <c r="B11" s="4">
        <v>0.39600000000000002</v>
      </c>
      <c r="C11" s="5">
        <v>7.33</v>
      </c>
      <c r="D11" s="5">
        <v>0.16700000000000001</v>
      </c>
      <c r="E11" s="124">
        <v>7.7</v>
      </c>
    </row>
    <row r="12" spans="2:5" x14ac:dyDescent="0.3">
      <c r="B12" s="4">
        <v>0.307</v>
      </c>
      <c r="C12" s="5">
        <v>7.42</v>
      </c>
      <c r="D12" s="5">
        <v>0.11700000000000001</v>
      </c>
      <c r="E12" s="6">
        <v>7.79</v>
      </c>
    </row>
    <row r="13" spans="2:5" x14ac:dyDescent="0.3">
      <c r="B13" s="4">
        <v>0.26600000000000001</v>
      </c>
      <c r="C13" s="5">
        <v>7.53</v>
      </c>
      <c r="D13" s="118">
        <v>0.11</v>
      </c>
      <c r="E13" s="6">
        <v>7.89</v>
      </c>
    </row>
    <row r="14" spans="2:5" x14ac:dyDescent="0.3">
      <c r="B14" s="4">
        <v>0.245</v>
      </c>
      <c r="C14" s="5">
        <v>7.57</v>
      </c>
      <c r="D14" s="5">
        <v>9.0999999999999998E-2</v>
      </c>
      <c r="E14" s="6">
        <v>7.95</v>
      </c>
    </row>
    <row r="15" spans="2:5" x14ac:dyDescent="0.3">
      <c r="B15" s="4">
        <v>0.23300000000000001</v>
      </c>
      <c r="C15" s="5">
        <v>7.57</v>
      </c>
      <c r="D15" s="5">
        <v>6.7000000000000004E-2</v>
      </c>
      <c r="E15" s="6">
        <v>8.08</v>
      </c>
    </row>
    <row r="16" spans="2:5" x14ac:dyDescent="0.3">
      <c r="B16" s="4">
        <v>0.218</v>
      </c>
      <c r="C16" s="5">
        <v>7.59</v>
      </c>
      <c r="D16" s="5">
        <v>6.2E-2</v>
      </c>
      <c r="E16" s="6">
        <v>8.1199999999999992</v>
      </c>
    </row>
    <row r="17" spans="2:5" x14ac:dyDescent="0.3">
      <c r="B17" s="4">
        <v>0.218</v>
      </c>
      <c r="C17" s="5">
        <v>7.59</v>
      </c>
      <c r="D17" s="5"/>
      <c r="E17" s="6"/>
    </row>
    <row r="18" spans="2:5" x14ac:dyDescent="0.3">
      <c r="B18" s="4">
        <v>0.216</v>
      </c>
      <c r="C18" s="119">
        <v>7.6</v>
      </c>
      <c r="D18" s="5"/>
      <c r="E18" s="6"/>
    </row>
    <row r="19" spans="2:5" x14ac:dyDescent="0.3">
      <c r="B19" s="4">
        <v>0.21199999999999999</v>
      </c>
      <c r="C19" s="5">
        <v>7.61</v>
      </c>
      <c r="D19" s="5"/>
      <c r="E19" s="6"/>
    </row>
    <row r="20" spans="2:5" x14ac:dyDescent="0.3">
      <c r="B20" s="4">
        <v>0.16500000000000001</v>
      </c>
      <c r="C20" s="5">
        <v>7.74</v>
      </c>
      <c r="D20" s="5"/>
      <c r="E20" s="6"/>
    </row>
    <row r="21" spans="2:5" x14ac:dyDescent="0.3">
      <c r="B21" s="4">
        <v>0.13300000000000001</v>
      </c>
      <c r="C21" s="5">
        <v>7.84</v>
      </c>
      <c r="D21" s="5"/>
      <c r="E21" s="6"/>
    </row>
    <row r="22" spans="2:5" x14ac:dyDescent="0.3">
      <c r="B22" s="4">
        <v>0.113</v>
      </c>
      <c r="C22" s="5">
        <v>7.87</v>
      </c>
      <c r="D22" s="5"/>
      <c r="E22" s="6"/>
    </row>
    <row r="23" spans="2:5" x14ac:dyDescent="0.3">
      <c r="B23" s="4">
        <v>8.5999999999999993E-2</v>
      </c>
      <c r="C23" s="5">
        <v>7.89</v>
      </c>
      <c r="D23" s="5"/>
      <c r="E23" s="6"/>
    </row>
    <row r="24" spans="2:5" x14ac:dyDescent="0.3">
      <c r="B24" s="4">
        <v>8.5000000000000006E-2</v>
      </c>
      <c r="C24" s="5">
        <v>7.89</v>
      </c>
      <c r="D24" s="5"/>
      <c r="E24" s="6"/>
    </row>
    <row r="25" spans="2:5" x14ac:dyDescent="0.3">
      <c r="B25" s="4">
        <v>9.4E-2</v>
      </c>
      <c r="C25" s="5">
        <v>7.93</v>
      </c>
      <c r="D25" s="5"/>
      <c r="E25" s="6"/>
    </row>
    <row r="26" spans="2:5" x14ac:dyDescent="0.3">
      <c r="B26" s="4">
        <v>9.7000000000000003E-2</v>
      </c>
      <c r="C26" s="5">
        <v>7.96</v>
      </c>
      <c r="D26" s="5"/>
      <c r="E26" s="6"/>
    </row>
    <row r="27" spans="2:5" x14ac:dyDescent="0.3">
      <c r="B27" s="4">
        <v>9.6000000000000002E-2</v>
      </c>
      <c r="C27" s="5">
        <v>7.94</v>
      </c>
      <c r="D27" s="5"/>
      <c r="E27" s="6"/>
    </row>
    <row r="28" spans="2:5" x14ac:dyDescent="0.3">
      <c r="B28" s="4">
        <v>9.4E-2</v>
      </c>
      <c r="C28" s="5">
        <v>7.92</v>
      </c>
      <c r="D28" s="5"/>
      <c r="E28" s="6"/>
    </row>
    <row r="29" spans="2:5" x14ac:dyDescent="0.3">
      <c r="B29" s="4">
        <v>9.6000000000000002E-2</v>
      </c>
      <c r="C29" s="5">
        <v>7.94</v>
      </c>
      <c r="D29" s="5"/>
      <c r="E29" s="6"/>
    </row>
    <row r="30" spans="2:5" x14ac:dyDescent="0.3">
      <c r="B30" s="4">
        <v>9.4E-2</v>
      </c>
      <c r="C30" s="5">
        <v>7.95</v>
      </c>
      <c r="D30" s="5"/>
      <c r="E30" s="6"/>
    </row>
    <row r="31" spans="2:5" x14ac:dyDescent="0.3">
      <c r="B31" s="4">
        <v>9.8000000000000004E-2</v>
      </c>
      <c r="C31" s="5">
        <v>7.91</v>
      </c>
      <c r="D31" s="5"/>
      <c r="E31" s="6"/>
    </row>
    <row r="32" spans="2:5" x14ac:dyDescent="0.3">
      <c r="B32" s="4">
        <v>9.5000000000000001E-2</v>
      </c>
      <c r="C32" s="5">
        <v>7.94</v>
      </c>
      <c r="D32" s="5"/>
      <c r="E32" s="6"/>
    </row>
    <row r="33" spans="2:5" x14ac:dyDescent="0.3">
      <c r="B33" s="4">
        <v>9.8000000000000004E-2</v>
      </c>
      <c r="C33" s="5">
        <v>7.93</v>
      </c>
      <c r="D33" s="5"/>
      <c r="E33" s="6"/>
    </row>
    <row r="34" spans="2:5" x14ac:dyDescent="0.3">
      <c r="B34" s="115">
        <v>0.09</v>
      </c>
      <c r="C34" s="5">
        <v>7.99</v>
      </c>
      <c r="D34" s="5"/>
      <c r="E34" s="6"/>
    </row>
    <row r="35" spans="2:5" ht="15" thickBot="1" x14ac:dyDescent="0.35">
      <c r="B35" s="7">
        <v>9.6000000000000002E-2</v>
      </c>
      <c r="C35" s="8">
        <v>7.95</v>
      </c>
      <c r="D35" s="8"/>
      <c r="E35" s="9"/>
    </row>
  </sheetData>
  <mergeCells count="3">
    <mergeCell ref="B3:E3"/>
    <mergeCell ref="B4:C4"/>
    <mergeCell ref="D4:E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501E5-C249-43DD-8399-BDDE1984C396}">
  <dimension ref="B1:Q2602"/>
  <sheetViews>
    <sheetView workbookViewId="0">
      <selection activeCell="B1" sqref="B1:Q2"/>
    </sheetView>
  </sheetViews>
  <sheetFormatPr defaultRowHeight="14.4" x14ac:dyDescent="0.3"/>
  <cols>
    <col min="1" max="1" width="1" customWidth="1"/>
  </cols>
  <sheetData>
    <row r="1" spans="2:17" x14ac:dyDescent="0.3">
      <c r="B1" s="82" t="s">
        <v>39</v>
      </c>
      <c r="C1" s="82"/>
      <c r="D1" s="82"/>
      <c r="E1" s="82"/>
      <c r="F1" s="82"/>
      <c r="G1" s="82"/>
      <c r="H1" s="82"/>
      <c r="I1" s="82"/>
      <c r="J1" s="82"/>
      <c r="K1" s="82"/>
      <c r="L1" s="82"/>
      <c r="M1" s="82"/>
      <c r="N1" s="82"/>
      <c r="O1" s="82"/>
      <c r="P1" s="82"/>
      <c r="Q1" s="82"/>
    </row>
    <row r="2" spans="2:17" x14ac:dyDescent="0.3">
      <c r="B2" s="82"/>
      <c r="C2" s="82"/>
      <c r="D2" s="82"/>
      <c r="E2" s="82"/>
      <c r="F2" s="82"/>
      <c r="G2" s="82"/>
      <c r="H2" s="82"/>
      <c r="I2" s="82"/>
      <c r="J2" s="82"/>
      <c r="K2" s="82"/>
      <c r="L2" s="82"/>
      <c r="M2" s="82"/>
      <c r="N2" s="82"/>
      <c r="O2" s="82"/>
      <c r="P2" s="82"/>
      <c r="Q2" s="82"/>
    </row>
    <row r="3" spans="2:17" ht="15" thickBot="1" x14ac:dyDescent="0.35"/>
    <row r="4" spans="2:17" ht="15" thickBot="1" x14ac:dyDescent="0.35">
      <c r="B4" s="15" t="s">
        <v>40</v>
      </c>
      <c r="C4" s="17" t="s">
        <v>14</v>
      </c>
      <c r="D4" s="15" t="s">
        <v>40</v>
      </c>
      <c r="E4" s="16" t="s">
        <v>41</v>
      </c>
      <c r="F4" s="15" t="s">
        <v>40</v>
      </c>
      <c r="G4" s="17" t="s">
        <v>42</v>
      </c>
      <c r="H4" s="15" t="s">
        <v>40</v>
      </c>
      <c r="I4" s="17" t="s">
        <v>43</v>
      </c>
    </row>
    <row r="5" spans="2:17" x14ac:dyDescent="0.3">
      <c r="B5" s="116">
        <v>8.3330000000000001E-2</v>
      </c>
      <c r="C5" s="6">
        <v>8.5299999999999994</v>
      </c>
      <c r="D5" s="116">
        <v>8.3330000000000001E-2</v>
      </c>
      <c r="E5" s="5">
        <v>8.52</v>
      </c>
      <c r="F5" s="116">
        <v>8.3330000000000001E-2</v>
      </c>
      <c r="G5" s="6">
        <v>8.52</v>
      </c>
      <c r="H5" s="116">
        <v>8.3330000000000001E-2</v>
      </c>
      <c r="I5" s="6">
        <v>8.5299999999999994</v>
      </c>
    </row>
    <row r="6" spans="2:17" x14ac:dyDescent="0.3">
      <c r="B6" s="116">
        <v>0.16667000000000001</v>
      </c>
      <c r="C6" s="6">
        <v>8.5399999999999991</v>
      </c>
      <c r="D6" s="116">
        <v>0.16667000000000001</v>
      </c>
      <c r="E6" s="5">
        <v>8.39</v>
      </c>
      <c r="F6" s="116">
        <v>0.16667000000000001</v>
      </c>
      <c r="G6" s="6">
        <v>8.41</v>
      </c>
      <c r="H6" s="116">
        <v>0.16667000000000001</v>
      </c>
      <c r="I6" s="6">
        <v>8.5399999999999991</v>
      </c>
    </row>
    <row r="7" spans="2:17" x14ac:dyDescent="0.3">
      <c r="B7" s="116">
        <v>0.25</v>
      </c>
      <c r="C7" s="6">
        <v>8.5500000000000007</v>
      </c>
      <c r="D7" s="116">
        <v>0.25</v>
      </c>
      <c r="E7" s="5">
        <v>8.36</v>
      </c>
      <c r="F7" s="116">
        <v>0.25</v>
      </c>
      <c r="G7" s="6">
        <v>8.3699999999999992</v>
      </c>
      <c r="H7" s="116">
        <v>0.25</v>
      </c>
      <c r="I7" s="6">
        <v>8.5500000000000007</v>
      </c>
    </row>
    <row r="8" spans="2:17" x14ac:dyDescent="0.3">
      <c r="B8" s="116">
        <v>0.33333000000000002</v>
      </c>
      <c r="C8" s="124">
        <v>8.4</v>
      </c>
      <c r="D8" s="116">
        <v>0.33333000000000002</v>
      </c>
      <c r="E8" s="5">
        <v>8.35</v>
      </c>
      <c r="F8" s="116">
        <v>0.33333000000000002</v>
      </c>
      <c r="G8" s="6">
        <v>8.3699999999999992</v>
      </c>
      <c r="H8" s="116">
        <v>0.33333000000000002</v>
      </c>
      <c r="I8" s="124">
        <v>8.4</v>
      </c>
    </row>
    <row r="9" spans="2:17" x14ac:dyDescent="0.3">
      <c r="B9" s="116">
        <v>0.41666999999999998</v>
      </c>
      <c r="C9" s="6">
        <v>8.3699999999999992</v>
      </c>
      <c r="D9" s="116">
        <v>0.41666999999999998</v>
      </c>
      <c r="E9" s="5">
        <v>8.34</v>
      </c>
      <c r="F9" s="116">
        <v>0.41666999999999998</v>
      </c>
      <c r="G9" s="6">
        <v>8.39</v>
      </c>
      <c r="H9" s="116">
        <v>0.41666999999999998</v>
      </c>
      <c r="I9" s="6">
        <v>8.3699999999999992</v>
      </c>
    </row>
    <row r="10" spans="2:17" x14ac:dyDescent="0.3">
      <c r="B10" s="116">
        <v>0.5</v>
      </c>
      <c r="C10" s="6">
        <v>8.3699999999999992</v>
      </c>
      <c r="D10" s="116">
        <v>0.5</v>
      </c>
      <c r="E10" s="5">
        <v>8.34</v>
      </c>
      <c r="F10" s="116">
        <v>0.5</v>
      </c>
      <c r="G10" s="6">
        <v>8.39</v>
      </c>
      <c r="H10" s="116">
        <v>0.5</v>
      </c>
      <c r="I10" s="6">
        <v>8.3699999999999992</v>
      </c>
    </row>
    <row r="11" spans="2:17" x14ac:dyDescent="0.3">
      <c r="B11" s="116">
        <v>0.58333000000000002</v>
      </c>
      <c r="C11" s="6">
        <v>8.3699999999999992</v>
      </c>
      <c r="D11" s="116">
        <v>0.58333000000000002</v>
      </c>
      <c r="E11" s="5">
        <v>8.32</v>
      </c>
      <c r="F11" s="116">
        <v>0.58333000000000002</v>
      </c>
      <c r="G11" s="6">
        <v>8.39</v>
      </c>
      <c r="H11" s="116">
        <v>0.58333000000000002</v>
      </c>
      <c r="I11" s="6">
        <v>8.3699999999999992</v>
      </c>
    </row>
    <row r="12" spans="2:17" x14ac:dyDescent="0.3">
      <c r="B12" s="116">
        <v>0.66666999999999998</v>
      </c>
      <c r="C12" s="6">
        <v>8.35</v>
      </c>
      <c r="D12" s="116">
        <v>0.66666999999999998</v>
      </c>
      <c r="E12" s="5">
        <v>8.31</v>
      </c>
      <c r="F12" s="116">
        <v>0.66666999999999998</v>
      </c>
      <c r="G12" s="124">
        <v>8.4</v>
      </c>
      <c r="H12" s="116">
        <v>0.66666999999999998</v>
      </c>
      <c r="I12" s="6">
        <v>8.35</v>
      </c>
    </row>
    <row r="13" spans="2:17" x14ac:dyDescent="0.3">
      <c r="B13" s="116">
        <v>0.75</v>
      </c>
      <c r="C13" s="6">
        <v>8.36</v>
      </c>
      <c r="D13" s="116">
        <v>0.75</v>
      </c>
      <c r="E13" s="5">
        <v>8.31</v>
      </c>
      <c r="F13" s="116">
        <v>0.75</v>
      </c>
      <c r="G13" s="6">
        <v>8.41</v>
      </c>
      <c r="H13" s="116">
        <v>0.75</v>
      </c>
      <c r="I13" s="6">
        <v>8.36</v>
      </c>
    </row>
    <row r="14" spans="2:17" x14ac:dyDescent="0.3">
      <c r="B14" s="116">
        <v>0.83333000000000002</v>
      </c>
      <c r="C14" s="6">
        <v>8.34</v>
      </c>
      <c r="D14" s="116">
        <v>0.83333000000000002</v>
      </c>
      <c r="E14" s="119">
        <v>8.3000000000000007</v>
      </c>
      <c r="F14" s="116">
        <v>0.83333000000000002</v>
      </c>
      <c r="G14" s="6">
        <v>8.41</v>
      </c>
      <c r="H14" s="116">
        <v>0.83333000000000002</v>
      </c>
      <c r="I14" s="6">
        <v>8.34</v>
      </c>
    </row>
    <row r="15" spans="2:17" x14ac:dyDescent="0.3">
      <c r="B15" s="116">
        <v>0.91666999999999998</v>
      </c>
      <c r="C15" s="6">
        <v>8.34</v>
      </c>
      <c r="D15" s="116">
        <v>0.91666999999999998</v>
      </c>
      <c r="E15" s="5">
        <v>8.2799999999999994</v>
      </c>
      <c r="F15" s="116">
        <v>0.91666999999999998</v>
      </c>
      <c r="G15" s="6">
        <v>8.41</v>
      </c>
      <c r="H15" s="116">
        <v>0.91666999999999998</v>
      </c>
      <c r="I15" s="6">
        <v>8.34</v>
      </c>
    </row>
    <row r="16" spans="2:17" x14ac:dyDescent="0.3">
      <c r="B16" s="116">
        <v>1</v>
      </c>
      <c r="C16" s="6">
        <v>8.34</v>
      </c>
      <c r="D16" s="116">
        <v>1</v>
      </c>
      <c r="E16" s="5">
        <v>8.2799999999999994</v>
      </c>
      <c r="F16" s="116">
        <v>1</v>
      </c>
      <c r="G16" s="6">
        <v>8.43</v>
      </c>
      <c r="H16" s="116">
        <v>1</v>
      </c>
      <c r="I16" s="6">
        <v>8.34</v>
      </c>
    </row>
    <row r="17" spans="2:9" x14ac:dyDescent="0.3">
      <c r="B17" s="116">
        <v>1.0833299999999999</v>
      </c>
      <c r="C17" s="6">
        <v>8.32</v>
      </c>
      <c r="D17" s="116">
        <v>1.0833299999999999</v>
      </c>
      <c r="E17" s="5">
        <v>8.27</v>
      </c>
      <c r="F17" s="116">
        <v>1.0833299999999999</v>
      </c>
      <c r="G17" s="6">
        <v>8.42</v>
      </c>
      <c r="H17" s="116">
        <v>1.0833299999999999</v>
      </c>
      <c r="I17" s="6">
        <v>8.32</v>
      </c>
    </row>
    <row r="18" spans="2:9" x14ac:dyDescent="0.3">
      <c r="B18" s="116">
        <v>1.1666700000000001</v>
      </c>
      <c r="C18" s="6">
        <v>8.34</v>
      </c>
      <c r="D18" s="116">
        <v>1.1666700000000001</v>
      </c>
      <c r="E18" s="5">
        <v>8.2799999999999994</v>
      </c>
      <c r="F18" s="116">
        <v>1.1666700000000001</v>
      </c>
      <c r="G18" s="6">
        <v>8.43</v>
      </c>
      <c r="H18" s="116">
        <v>1.1666700000000001</v>
      </c>
      <c r="I18" s="6">
        <v>8.34</v>
      </c>
    </row>
    <row r="19" spans="2:9" x14ac:dyDescent="0.3">
      <c r="B19" s="116">
        <v>1.25</v>
      </c>
      <c r="C19" s="6">
        <v>8.33</v>
      </c>
      <c r="D19" s="116">
        <v>1.25</v>
      </c>
      <c r="E19" s="5">
        <v>8.27</v>
      </c>
      <c r="F19" s="116">
        <v>1.25</v>
      </c>
      <c r="G19" s="6">
        <v>8.4499999999999993</v>
      </c>
      <c r="H19" s="116">
        <v>1.25</v>
      </c>
      <c r="I19" s="6">
        <v>8.33</v>
      </c>
    </row>
    <row r="20" spans="2:9" x14ac:dyDescent="0.3">
      <c r="B20" s="116">
        <v>1.3333299999999999</v>
      </c>
      <c r="C20" s="6">
        <v>8.33</v>
      </c>
      <c r="D20" s="116">
        <v>1.3333299999999999</v>
      </c>
      <c r="E20" s="5">
        <v>8.26</v>
      </c>
      <c r="F20" s="116">
        <v>1.3333299999999999</v>
      </c>
      <c r="G20" s="6">
        <v>8.43</v>
      </c>
      <c r="H20" s="116">
        <v>1.3333299999999999</v>
      </c>
      <c r="I20" s="6">
        <v>8.33</v>
      </c>
    </row>
    <row r="21" spans="2:9" x14ac:dyDescent="0.3">
      <c r="B21" s="116">
        <v>1.4166700000000001</v>
      </c>
      <c r="C21" s="6">
        <v>8.34</v>
      </c>
      <c r="D21" s="116">
        <v>1.4166700000000001</v>
      </c>
      <c r="E21" s="5">
        <v>8.25</v>
      </c>
      <c r="F21" s="116">
        <v>1.4166700000000001</v>
      </c>
      <c r="G21" s="6">
        <v>8.4499999999999993</v>
      </c>
      <c r="H21" s="116">
        <v>1.4166700000000001</v>
      </c>
      <c r="I21" s="6">
        <v>8.34</v>
      </c>
    </row>
    <row r="22" spans="2:9" x14ac:dyDescent="0.3">
      <c r="B22" s="116">
        <v>1.5</v>
      </c>
      <c r="C22" s="6">
        <v>8.32</v>
      </c>
      <c r="D22" s="116">
        <v>1.5</v>
      </c>
      <c r="E22" s="5">
        <v>8.25</v>
      </c>
      <c r="F22" s="116">
        <v>1.5</v>
      </c>
      <c r="G22" s="6">
        <v>8.4600000000000009</v>
      </c>
      <c r="H22" s="116">
        <v>1.5</v>
      </c>
      <c r="I22" s="6">
        <v>8.32</v>
      </c>
    </row>
    <row r="23" spans="2:9" x14ac:dyDescent="0.3">
      <c r="B23" s="116">
        <v>1.5833299999999999</v>
      </c>
      <c r="C23" s="6">
        <v>8.34</v>
      </c>
      <c r="D23" s="116">
        <v>1.5833299999999999</v>
      </c>
      <c r="E23" s="5">
        <v>8.24</v>
      </c>
      <c r="F23" s="116">
        <v>1.5833299999999999</v>
      </c>
      <c r="G23" s="6">
        <v>8.44</v>
      </c>
      <c r="H23" s="116">
        <v>1.5833299999999999</v>
      </c>
      <c r="I23" s="6">
        <v>8.34</v>
      </c>
    </row>
    <row r="24" spans="2:9" x14ac:dyDescent="0.3">
      <c r="B24" s="116">
        <v>1.6666700000000001</v>
      </c>
      <c r="C24" s="6">
        <v>8.34</v>
      </c>
      <c r="D24" s="116">
        <v>1.6666700000000001</v>
      </c>
      <c r="E24" s="5">
        <v>8.24</v>
      </c>
      <c r="F24" s="116">
        <v>1.6666700000000001</v>
      </c>
      <c r="G24" s="6">
        <v>8.4700000000000006</v>
      </c>
      <c r="H24" s="116">
        <v>1.6666700000000001</v>
      </c>
      <c r="I24" s="6">
        <v>8.34</v>
      </c>
    </row>
    <row r="25" spans="2:9" x14ac:dyDescent="0.3">
      <c r="B25" s="116">
        <v>1.75</v>
      </c>
      <c r="C25" s="6">
        <v>8.33</v>
      </c>
      <c r="D25" s="116">
        <v>1.75</v>
      </c>
      <c r="E25" s="5">
        <v>8.24</v>
      </c>
      <c r="F25" s="116">
        <v>1.75</v>
      </c>
      <c r="G25" s="6">
        <v>8.48</v>
      </c>
      <c r="H25" s="116">
        <v>1.75</v>
      </c>
      <c r="I25" s="6">
        <v>8.33</v>
      </c>
    </row>
    <row r="26" spans="2:9" x14ac:dyDescent="0.3">
      <c r="B26" s="116">
        <v>1.8333299999999999</v>
      </c>
      <c r="C26" s="6">
        <v>8.33</v>
      </c>
      <c r="D26" s="116">
        <v>1.8333299999999999</v>
      </c>
      <c r="E26" s="5">
        <v>8.23</v>
      </c>
      <c r="F26" s="116">
        <v>1.8333299999999999</v>
      </c>
      <c r="G26" s="6">
        <v>8.4600000000000009</v>
      </c>
      <c r="H26" s="116">
        <v>1.8333299999999999</v>
      </c>
      <c r="I26" s="6">
        <v>8.33</v>
      </c>
    </row>
    <row r="27" spans="2:9" x14ac:dyDescent="0.3">
      <c r="B27" s="116">
        <v>1.9166700000000001</v>
      </c>
      <c r="C27" s="6">
        <v>8.34</v>
      </c>
      <c r="D27" s="116">
        <v>1.9166700000000001</v>
      </c>
      <c r="E27" s="5">
        <v>8.23</v>
      </c>
      <c r="F27" s="116">
        <v>1.9166700000000001</v>
      </c>
      <c r="G27" s="6">
        <v>8.48</v>
      </c>
      <c r="H27" s="116">
        <v>1.9166700000000001</v>
      </c>
      <c r="I27" s="6">
        <v>8.34</v>
      </c>
    </row>
    <row r="28" spans="2:9" x14ac:dyDescent="0.3">
      <c r="B28" s="116">
        <v>2</v>
      </c>
      <c r="C28" s="6">
        <v>8.33</v>
      </c>
      <c r="D28" s="116">
        <v>2</v>
      </c>
      <c r="E28" s="5">
        <v>8.23</v>
      </c>
      <c r="F28" s="116">
        <v>2</v>
      </c>
      <c r="G28" s="6">
        <v>8.48</v>
      </c>
      <c r="H28" s="116">
        <v>2</v>
      </c>
      <c r="I28" s="6">
        <v>8.33</v>
      </c>
    </row>
    <row r="29" spans="2:9" x14ac:dyDescent="0.3">
      <c r="B29" s="116">
        <v>2.0833300000000001</v>
      </c>
      <c r="C29" s="6">
        <v>8.34</v>
      </c>
      <c r="D29" s="116">
        <v>2.0833300000000001</v>
      </c>
      <c r="E29" s="5">
        <v>8.2200000000000006</v>
      </c>
      <c r="F29" s="116">
        <v>2.0833300000000001</v>
      </c>
      <c r="G29" s="6">
        <v>8.4700000000000006</v>
      </c>
      <c r="H29" s="116">
        <v>2.0833300000000001</v>
      </c>
      <c r="I29" s="6">
        <v>8.34</v>
      </c>
    </row>
    <row r="30" spans="2:9" x14ac:dyDescent="0.3">
      <c r="B30" s="116">
        <v>2.1666699999999999</v>
      </c>
      <c r="C30" s="6">
        <v>8.33</v>
      </c>
      <c r="D30" s="116">
        <v>2.1666699999999999</v>
      </c>
      <c r="E30" s="5">
        <v>8.23</v>
      </c>
      <c r="F30" s="116">
        <v>2.1666699999999999</v>
      </c>
      <c r="G30" s="6">
        <v>8.49</v>
      </c>
      <c r="H30" s="116">
        <v>2.1666699999999999</v>
      </c>
      <c r="I30" s="6">
        <v>8.33</v>
      </c>
    </row>
    <row r="31" spans="2:9" x14ac:dyDescent="0.3">
      <c r="B31" s="116">
        <v>2.25</v>
      </c>
      <c r="C31" s="6">
        <v>8.33</v>
      </c>
      <c r="D31" s="116">
        <v>2.25</v>
      </c>
      <c r="E31" s="5">
        <v>8.2200000000000006</v>
      </c>
      <c r="F31" s="116">
        <v>2.25</v>
      </c>
      <c r="G31" s="6">
        <v>8.48</v>
      </c>
      <c r="H31" s="116">
        <v>2.25</v>
      </c>
      <c r="I31" s="6">
        <v>8.33</v>
      </c>
    </row>
    <row r="32" spans="2:9" x14ac:dyDescent="0.3">
      <c r="B32" s="116">
        <v>2.3333300000000001</v>
      </c>
      <c r="C32" s="6">
        <v>8.34</v>
      </c>
      <c r="D32" s="116">
        <v>2.3333300000000001</v>
      </c>
      <c r="E32" s="5">
        <v>8.2100000000000009</v>
      </c>
      <c r="F32" s="116">
        <v>2.3333300000000001</v>
      </c>
      <c r="G32" s="6">
        <v>8.48</v>
      </c>
      <c r="H32" s="116">
        <v>2.3333300000000001</v>
      </c>
      <c r="I32" s="6">
        <v>8.34</v>
      </c>
    </row>
    <row r="33" spans="2:9" x14ac:dyDescent="0.3">
      <c r="B33" s="116">
        <v>2.4166699999999999</v>
      </c>
      <c r="C33" s="6">
        <v>8.33</v>
      </c>
      <c r="D33" s="116">
        <v>2.4166699999999999</v>
      </c>
      <c r="E33" s="5">
        <v>8.2100000000000009</v>
      </c>
      <c r="F33" s="116">
        <v>2.4166699999999999</v>
      </c>
      <c r="G33" s="6">
        <v>8.49</v>
      </c>
      <c r="H33" s="116">
        <v>2.4166699999999999</v>
      </c>
      <c r="I33" s="6">
        <v>8.33</v>
      </c>
    </row>
    <row r="34" spans="2:9" x14ac:dyDescent="0.3">
      <c r="B34" s="116">
        <v>2.5</v>
      </c>
      <c r="C34" s="6">
        <v>8.33</v>
      </c>
      <c r="D34" s="116">
        <v>2.5</v>
      </c>
      <c r="E34" s="5">
        <v>8.2100000000000009</v>
      </c>
      <c r="F34" s="116">
        <v>2.5</v>
      </c>
      <c r="G34" s="6">
        <v>8.49</v>
      </c>
      <c r="H34" s="116">
        <v>2.5</v>
      </c>
      <c r="I34" s="6">
        <v>8.33</v>
      </c>
    </row>
    <row r="35" spans="2:9" x14ac:dyDescent="0.3">
      <c r="B35" s="116">
        <v>2.5833300000000001</v>
      </c>
      <c r="C35" s="6">
        <v>8.34</v>
      </c>
      <c r="D35" s="116">
        <v>2.5833300000000001</v>
      </c>
      <c r="E35" s="5">
        <v>8.2100000000000009</v>
      </c>
      <c r="F35" s="116">
        <v>2.5833300000000001</v>
      </c>
      <c r="G35" s="124">
        <v>8.5</v>
      </c>
      <c r="H35" s="116">
        <v>2.5833300000000001</v>
      </c>
      <c r="I35" s="6">
        <v>8.34</v>
      </c>
    </row>
    <row r="36" spans="2:9" x14ac:dyDescent="0.3">
      <c r="B36" s="116">
        <v>2.6666699999999999</v>
      </c>
      <c r="C36" s="6">
        <v>8.32</v>
      </c>
      <c r="D36" s="116">
        <v>2.6666699999999999</v>
      </c>
      <c r="E36" s="5">
        <v>8.2100000000000009</v>
      </c>
      <c r="F36" s="116">
        <v>2.6666699999999999</v>
      </c>
      <c r="G36" s="6">
        <v>8.51</v>
      </c>
      <c r="H36" s="116">
        <v>2.6666699999999999</v>
      </c>
      <c r="I36" s="6">
        <v>8.32</v>
      </c>
    </row>
    <row r="37" spans="2:9" x14ac:dyDescent="0.3">
      <c r="B37" s="116">
        <v>2.75</v>
      </c>
      <c r="C37" s="6">
        <v>8.34</v>
      </c>
      <c r="D37" s="116">
        <v>2.75</v>
      </c>
      <c r="E37" s="119">
        <v>8.1999999999999993</v>
      </c>
      <c r="F37" s="116">
        <v>2.75</v>
      </c>
      <c r="G37" s="6">
        <v>8.49</v>
      </c>
      <c r="H37" s="116">
        <v>2.75</v>
      </c>
      <c r="I37" s="6">
        <v>8.34</v>
      </c>
    </row>
    <row r="38" spans="2:9" x14ac:dyDescent="0.3">
      <c r="B38" s="116">
        <v>2.8333300000000001</v>
      </c>
      <c r="C38" s="6">
        <v>8.33</v>
      </c>
      <c r="D38" s="116">
        <v>2.8333300000000001</v>
      </c>
      <c r="E38" s="5">
        <v>8.19</v>
      </c>
      <c r="F38" s="116">
        <v>2.8333300000000001</v>
      </c>
      <c r="G38" s="124">
        <v>8.5</v>
      </c>
      <c r="H38" s="116">
        <v>2.8333300000000001</v>
      </c>
      <c r="I38" s="6">
        <v>8.33</v>
      </c>
    </row>
    <row r="39" spans="2:9" x14ac:dyDescent="0.3">
      <c r="B39" s="116">
        <v>2.9166699999999999</v>
      </c>
      <c r="C39" s="6">
        <v>8.34</v>
      </c>
      <c r="D39" s="116">
        <v>2.9166699999999999</v>
      </c>
      <c r="E39" s="119">
        <v>8.1999999999999993</v>
      </c>
      <c r="F39" s="116">
        <v>2.9166699999999999</v>
      </c>
      <c r="G39" s="124">
        <v>8.5</v>
      </c>
      <c r="H39" s="116">
        <v>2.9166699999999999</v>
      </c>
      <c r="I39" s="6">
        <v>8.34</v>
      </c>
    </row>
    <row r="40" spans="2:9" x14ac:dyDescent="0.3">
      <c r="B40" s="116">
        <v>3</v>
      </c>
      <c r="C40" s="6">
        <v>8.33</v>
      </c>
      <c r="D40" s="116">
        <v>3</v>
      </c>
      <c r="E40" s="5">
        <v>8.19</v>
      </c>
      <c r="F40" s="116">
        <v>3</v>
      </c>
      <c r="G40" s="6">
        <v>8.51</v>
      </c>
      <c r="H40" s="116">
        <v>3</v>
      </c>
      <c r="I40" s="6">
        <v>8.33</v>
      </c>
    </row>
    <row r="41" spans="2:9" x14ac:dyDescent="0.3">
      <c r="B41" s="116">
        <v>3.0833300000000001</v>
      </c>
      <c r="C41" s="6">
        <v>8.33</v>
      </c>
      <c r="D41" s="116">
        <v>3.0833300000000001</v>
      </c>
      <c r="E41" s="119">
        <v>8.1999999999999993</v>
      </c>
      <c r="F41" s="116">
        <v>3.0833300000000001</v>
      </c>
      <c r="G41" s="6">
        <v>8.52</v>
      </c>
      <c r="H41" s="116">
        <v>3.0833300000000001</v>
      </c>
      <c r="I41" s="6">
        <v>8.33</v>
      </c>
    </row>
    <row r="42" spans="2:9" x14ac:dyDescent="0.3">
      <c r="B42" s="116">
        <v>3.1666699999999999</v>
      </c>
      <c r="C42" s="6">
        <v>8.34</v>
      </c>
      <c r="D42" s="116">
        <v>3.1666699999999999</v>
      </c>
      <c r="E42" s="5">
        <v>8.19</v>
      </c>
      <c r="F42" s="116">
        <v>3.1666699999999999</v>
      </c>
      <c r="G42" s="6">
        <v>8.51</v>
      </c>
      <c r="H42" s="116">
        <v>3.1666699999999999</v>
      </c>
      <c r="I42" s="6">
        <v>8.34</v>
      </c>
    </row>
    <row r="43" spans="2:9" x14ac:dyDescent="0.3">
      <c r="B43" s="116">
        <v>3.25</v>
      </c>
      <c r="C43" s="6">
        <v>8.34</v>
      </c>
      <c r="D43" s="116">
        <v>3.25</v>
      </c>
      <c r="E43" s="5">
        <v>8.18</v>
      </c>
      <c r="F43" s="116">
        <v>3.25</v>
      </c>
      <c r="G43" s="6">
        <v>8.51</v>
      </c>
      <c r="H43" s="116">
        <v>3.25</v>
      </c>
      <c r="I43" s="6">
        <v>8.34</v>
      </c>
    </row>
    <row r="44" spans="2:9" x14ac:dyDescent="0.3">
      <c r="B44" s="116">
        <v>3.3333300000000001</v>
      </c>
      <c r="C44" s="6">
        <v>8.32</v>
      </c>
      <c r="D44" s="116">
        <v>3.3333300000000001</v>
      </c>
      <c r="E44" s="5">
        <v>8.18</v>
      </c>
      <c r="F44" s="116">
        <v>3.3333300000000001</v>
      </c>
      <c r="G44" s="6">
        <v>8.52</v>
      </c>
      <c r="H44" s="116">
        <v>3.3333300000000001</v>
      </c>
      <c r="I44" s="6">
        <v>8.32</v>
      </c>
    </row>
    <row r="45" spans="2:9" x14ac:dyDescent="0.3">
      <c r="B45" s="116">
        <v>3.4166699999999999</v>
      </c>
      <c r="C45" s="6">
        <v>8.34</v>
      </c>
      <c r="D45" s="116">
        <v>3.4166699999999999</v>
      </c>
      <c r="E45" s="5">
        <v>8.19</v>
      </c>
      <c r="F45" s="116">
        <v>3.4166699999999999</v>
      </c>
      <c r="G45" s="6">
        <v>8.51</v>
      </c>
      <c r="H45" s="116">
        <v>3.4166699999999999</v>
      </c>
      <c r="I45" s="6">
        <v>8.34</v>
      </c>
    </row>
    <row r="46" spans="2:9" x14ac:dyDescent="0.3">
      <c r="B46" s="116">
        <v>3.5</v>
      </c>
      <c r="C46" s="6">
        <v>8.34</v>
      </c>
      <c r="D46" s="116">
        <v>3.5</v>
      </c>
      <c r="E46" s="5">
        <v>8.18</v>
      </c>
      <c r="F46" s="116">
        <v>3.5</v>
      </c>
      <c r="G46" s="6">
        <v>8.51</v>
      </c>
      <c r="H46" s="116">
        <v>3.5</v>
      </c>
      <c r="I46" s="6">
        <v>8.34</v>
      </c>
    </row>
    <row r="47" spans="2:9" x14ac:dyDescent="0.3">
      <c r="B47" s="116">
        <v>3.5833300000000001</v>
      </c>
      <c r="C47" s="6">
        <v>8.33</v>
      </c>
      <c r="D47" s="116">
        <v>3.5833300000000001</v>
      </c>
      <c r="E47" s="5">
        <v>8.19</v>
      </c>
      <c r="F47" s="116">
        <v>3.5833300000000001</v>
      </c>
      <c r="G47" s="6">
        <v>8.52</v>
      </c>
      <c r="H47" s="116">
        <v>3.5833300000000001</v>
      </c>
      <c r="I47" s="6">
        <v>8.33</v>
      </c>
    </row>
    <row r="48" spans="2:9" x14ac:dyDescent="0.3">
      <c r="B48" s="116">
        <v>3.6666699999999999</v>
      </c>
      <c r="C48" s="6">
        <v>8.34</v>
      </c>
      <c r="D48" s="116">
        <v>3.6666699999999999</v>
      </c>
      <c r="E48" s="5">
        <v>8.18</v>
      </c>
      <c r="F48" s="116">
        <v>3.6666699999999999</v>
      </c>
      <c r="G48" s="6">
        <v>8.52</v>
      </c>
      <c r="H48" s="116">
        <v>3.6666699999999999</v>
      </c>
      <c r="I48" s="6">
        <v>8.34</v>
      </c>
    </row>
    <row r="49" spans="2:9" x14ac:dyDescent="0.3">
      <c r="B49" s="116">
        <v>3.75</v>
      </c>
      <c r="C49" s="6">
        <v>8.33</v>
      </c>
      <c r="D49" s="116">
        <v>3.75</v>
      </c>
      <c r="E49" s="5">
        <v>8.17</v>
      </c>
      <c r="F49" s="116">
        <v>3.75</v>
      </c>
      <c r="G49" s="6">
        <v>8.52</v>
      </c>
      <c r="H49" s="116">
        <v>3.75</v>
      </c>
      <c r="I49" s="6">
        <v>8.33</v>
      </c>
    </row>
    <row r="50" spans="2:9" x14ac:dyDescent="0.3">
      <c r="B50" s="116">
        <v>3.8333300000000001</v>
      </c>
      <c r="C50" s="6">
        <v>8.33</v>
      </c>
      <c r="D50" s="116">
        <v>3.8333300000000001</v>
      </c>
      <c r="E50" s="5">
        <v>8.18</v>
      </c>
      <c r="F50" s="116">
        <v>3.8333300000000001</v>
      </c>
      <c r="G50" s="6">
        <v>8.52</v>
      </c>
      <c r="H50" s="116">
        <v>3.8333300000000001</v>
      </c>
      <c r="I50" s="6">
        <v>8.33</v>
      </c>
    </row>
    <row r="51" spans="2:9" x14ac:dyDescent="0.3">
      <c r="B51" s="116">
        <v>3.9166699999999999</v>
      </c>
      <c r="C51" s="6">
        <v>8.34</v>
      </c>
      <c r="D51" s="116">
        <v>3.9166699999999999</v>
      </c>
      <c r="E51" s="5">
        <v>8.17</v>
      </c>
      <c r="F51" s="116">
        <v>3.9166699999999999</v>
      </c>
      <c r="G51" s="6">
        <v>8.52</v>
      </c>
      <c r="H51" s="116">
        <v>3.9166699999999999</v>
      </c>
      <c r="I51" s="6">
        <v>8.34</v>
      </c>
    </row>
    <row r="52" spans="2:9" x14ac:dyDescent="0.3">
      <c r="B52" s="116">
        <v>4</v>
      </c>
      <c r="C52" s="6">
        <v>8.34</v>
      </c>
      <c r="D52" s="116">
        <v>4</v>
      </c>
      <c r="E52" s="5">
        <v>8.18</v>
      </c>
      <c r="F52" s="116">
        <v>4</v>
      </c>
      <c r="G52" s="6">
        <v>8.5399999999999991</v>
      </c>
      <c r="H52" s="116">
        <v>4</v>
      </c>
      <c r="I52" s="6">
        <v>8.34</v>
      </c>
    </row>
    <row r="53" spans="2:9" x14ac:dyDescent="0.3">
      <c r="B53" s="116">
        <v>4.0833300000000001</v>
      </c>
      <c r="C53" s="6">
        <v>8.34</v>
      </c>
      <c r="D53" s="116">
        <v>4.0833300000000001</v>
      </c>
      <c r="E53" s="5">
        <v>8.18</v>
      </c>
      <c r="F53" s="116">
        <v>4.0833300000000001</v>
      </c>
      <c r="G53" s="6">
        <v>8.5299999999999994</v>
      </c>
      <c r="H53" s="116">
        <v>4.0833300000000001</v>
      </c>
      <c r="I53" s="6">
        <v>8.34</v>
      </c>
    </row>
    <row r="54" spans="2:9" x14ac:dyDescent="0.3">
      <c r="B54" s="116">
        <v>4.1666699999999999</v>
      </c>
      <c r="C54" s="6">
        <v>8.35</v>
      </c>
      <c r="D54" s="116">
        <v>4.1666699999999999</v>
      </c>
      <c r="E54" s="5">
        <v>8.17</v>
      </c>
      <c r="F54" s="116">
        <v>4.1666699999999999</v>
      </c>
      <c r="G54" s="6">
        <v>8.5399999999999991</v>
      </c>
      <c r="H54" s="116">
        <v>4.1666699999999999</v>
      </c>
      <c r="I54" s="6">
        <v>8.35</v>
      </c>
    </row>
    <row r="55" spans="2:9" x14ac:dyDescent="0.3">
      <c r="B55" s="116">
        <v>4.25</v>
      </c>
      <c r="C55" s="6">
        <v>8.33</v>
      </c>
      <c r="D55" s="116">
        <v>4.25</v>
      </c>
      <c r="E55" s="5">
        <v>8.17</v>
      </c>
      <c r="F55" s="116">
        <v>4.25</v>
      </c>
      <c r="G55" s="6">
        <v>8.5299999999999994</v>
      </c>
      <c r="H55" s="116">
        <v>4.25</v>
      </c>
      <c r="I55" s="6">
        <v>8.33</v>
      </c>
    </row>
    <row r="56" spans="2:9" x14ac:dyDescent="0.3">
      <c r="B56" s="116">
        <v>4.3333300000000001</v>
      </c>
      <c r="C56" s="6">
        <v>8.34</v>
      </c>
      <c r="D56" s="116">
        <v>4.3333300000000001</v>
      </c>
      <c r="E56" s="5">
        <v>8.17</v>
      </c>
      <c r="F56" s="116">
        <v>4.3333300000000001</v>
      </c>
      <c r="G56" s="6">
        <v>8.52</v>
      </c>
      <c r="H56" s="116">
        <v>4.3333300000000001</v>
      </c>
      <c r="I56" s="6">
        <v>8.34</v>
      </c>
    </row>
    <row r="57" spans="2:9" x14ac:dyDescent="0.3">
      <c r="B57" s="116">
        <v>4.4166699999999999</v>
      </c>
      <c r="C57" s="6">
        <v>8.34</v>
      </c>
      <c r="D57" s="116">
        <v>4.4166699999999999</v>
      </c>
      <c r="E57" s="5">
        <v>8.17</v>
      </c>
      <c r="F57" s="116">
        <v>4.4166699999999999</v>
      </c>
      <c r="G57" s="6">
        <v>8.5299999999999994</v>
      </c>
      <c r="H57" s="116">
        <v>4.4166699999999999</v>
      </c>
      <c r="I57" s="6">
        <v>8.34</v>
      </c>
    </row>
    <row r="58" spans="2:9" x14ac:dyDescent="0.3">
      <c r="B58" s="116">
        <v>4.5</v>
      </c>
      <c r="C58" s="6">
        <v>8.34</v>
      </c>
      <c r="D58" s="116">
        <v>4.5</v>
      </c>
      <c r="E58" s="5">
        <v>8.18</v>
      </c>
      <c r="F58" s="116">
        <v>4.5</v>
      </c>
      <c r="G58" s="6">
        <v>8.52</v>
      </c>
      <c r="H58" s="116">
        <v>4.5</v>
      </c>
      <c r="I58" s="6">
        <v>8.34</v>
      </c>
    </row>
    <row r="59" spans="2:9" x14ac:dyDescent="0.3">
      <c r="B59" s="116">
        <v>4.5833300000000001</v>
      </c>
      <c r="C59" s="6">
        <v>8.34</v>
      </c>
      <c r="D59" s="116">
        <v>4.5833300000000001</v>
      </c>
      <c r="E59" s="5">
        <v>8.17</v>
      </c>
      <c r="F59" s="116">
        <v>4.5833300000000001</v>
      </c>
      <c r="G59" s="6">
        <v>8.5299999999999994</v>
      </c>
      <c r="H59" s="116">
        <v>4.5833300000000001</v>
      </c>
      <c r="I59" s="6">
        <v>8.34</v>
      </c>
    </row>
    <row r="60" spans="2:9" x14ac:dyDescent="0.3">
      <c r="B60" s="116">
        <v>4.6666699999999999</v>
      </c>
      <c r="C60" s="6">
        <v>8.35</v>
      </c>
      <c r="D60" s="116">
        <v>4.6666699999999999</v>
      </c>
      <c r="E60" s="5">
        <v>8.17</v>
      </c>
      <c r="F60" s="116">
        <v>4.6666699999999999</v>
      </c>
      <c r="G60" s="6">
        <v>8.5399999999999991</v>
      </c>
      <c r="H60" s="116">
        <v>4.6666699999999999</v>
      </c>
      <c r="I60" s="6">
        <v>8.35</v>
      </c>
    </row>
    <row r="61" spans="2:9" x14ac:dyDescent="0.3">
      <c r="B61" s="116">
        <v>4.75</v>
      </c>
      <c r="C61" s="6">
        <v>8.35</v>
      </c>
      <c r="D61" s="116">
        <v>4.75</v>
      </c>
      <c r="E61" s="5">
        <v>8.17</v>
      </c>
      <c r="F61" s="116">
        <v>4.75</v>
      </c>
      <c r="G61" s="6">
        <v>8.5299999999999994</v>
      </c>
      <c r="H61" s="116">
        <v>4.75</v>
      </c>
      <c r="I61" s="6">
        <v>8.35</v>
      </c>
    </row>
    <row r="62" spans="2:9" x14ac:dyDescent="0.3">
      <c r="B62" s="116">
        <v>4.8333300000000001</v>
      </c>
      <c r="C62" s="6">
        <v>8.35</v>
      </c>
      <c r="D62" s="116">
        <v>4.8333300000000001</v>
      </c>
      <c r="E62" s="5">
        <v>8.15</v>
      </c>
      <c r="F62" s="116">
        <v>4.8333300000000001</v>
      </c>
      <c r="G62" s="6">
        <v>8.5500000000000007</v>
      </c>
      <c r="H62" s="116">
        <v>4.8333300000000001</v>
      </c>
      <c r="I62" s="6">
        <v>8.35</v>
      </c>
    </row>
    <row r="63" spans="2:9" x14ac:dyDescent="0.3">
      <c r="B63" s="116">
        <v>4.9166699999999999</v>
      </c>
      <c r="C63" s="6">
        <v>8.34</v>
      </c>
      <c r="D63" s="116">
        <v>4.9166699999999999</v>
      </c>
      <c r="E63" s="5">
        <v>8.17</v>
      </c>
      <c r="F63" s="116">
        <v>4.9166699999999999</v>
      </c>
      <c r="G63" s="6">
        <v>8.5399999999999991</v>
      </c>
      <c r="H63" s="116">
        <v>4.9166699999999999</v>
      </c>
      <c r="I63" s="6">
        <v>8.34</v>
      </c>
    </row>
    <row r="64" spans="2:9" x14ac:dyDescent="0.3">
      <c r="B64" s="116">
        <v>5</v>
      </c>
      <c r="C64" s="6">
        <v>8.35</v>
      </c>
      <c r="D64" s="116">
        <v>5</v>
      </c>
      <c r="E64" s="5">
        <v>8.16</v>
      </c>
      <c r="F64" s="116">
        <v>5</v>
      </c>
      <c r="G64" s="6">
        <v>8.5399999999999991</v>
      </c>
      <c r="H64" s="116">
        <v>5</v>
      </c>
      <c r="I64" s="6">
        <v>8.35</v>
      </c>
    </row>
    <row r="65" spans="2:9" x14ac:dyDescent="0.3">
      <c r="B65" s="116">
        <v>5.0833300000000001</v>
      </c>
      <c r="C65" s="6">
        <v>8.35</v>
      </c>
      <c r="D65" s="116">
        <v>5.0833300000000001</v>
      </c>
      <c r="E65" s="5">
        <v>8.15</v>
      </c>
      <c r="F65" s="116">
        <v>5.0833300000000001</v>
      </c>
      <c r="G65" s="6">
        <v>8.5500000000000007</v>
      </c>
      <c r="H65" s="116">
        <v>5.0833300000000001</v>
      </c>
      <c r="I65" s="6">
        <v>8.35</v>
      </c>
    </row>
    <row r="66" spans="2:9" x14ac:dyDescent="0.3">
      <c r="B66" s="116">
        <v>5.1666699999999999</v>
      </c>
      <c r="C66" s="6">
        <v>8.34</v>
      </c>
      <c r="D66" s="116">
        <v>5.1666699999999999</v>
      </c>
      <c r="E66" s="5">
        <v>8.16</v>
      </c>
      <c r="F66" s="116">
        <v>5.1666699999999999</v>
      </c>
      <c r="G66" s="6">
        <v>8.5399999999999991</v>
      </c>
      <c r="H66" s="116">
        <v>5.1666699999999999</v>
      </c>
      <c r="I66" s="6">
        <v>8.34</v>
      </c>
    </row>
    <row r="67" spans="2:9" x14ac:dyDescent="0.3">
      <c r="B67" s="116">
        <v>5.25</v>
      </c>
      <c r="C67" s="6">
        <v>8.35</v>
      </c>
      <c r="D67" s="116">
        <v>5.25</v>
      </c>
      <c r="E67" s="5">
        <v>8.16</v>
      </c>
      <c r="F67" s="116">
        <v>5.25</v>
      </c>
      <c r="G67" s="6">
        <v>8.5399999999999991</v>
      </c>
      <c r="H67" s="116">
        <v>5.25</v>
      </c>
      <c r="I67" s="6">
        <v>8.35</v>
      </c>
    </row>
    <row r="68" spans="2:9" x14ac:dyDescent="0.3">
      <c r="B68" s="116">
        <v>5.3333300000000001</v>
      </c>
      <c r="C68" s="6">
        <v>8.35</v>
      </c>
      <c r="D68" s="116">
        <v>5.3333300000000001</v>
      </c>
      <c r="E68" s="5">
        <v>8.16</v>
      </c>
      <c r="F68" s="116">
        <v>5.3333300000000001</v>
      </c>
      <c r="G68" s="6">
        <v>8.5500000000000007</v>
      </c>
      <c r="H68" s="116">
        <v>5.3333300000000001</v>
      </c>
      <c r="I68" s="6">
        <v>8.35</v>
      </c>
    </row>
    <row r="69" spans="2:9" x14ac:dyDescent="0.3">
      <c r="B69" s="116">
        <v>5.4166699999999999</v>
      </c>
      <c r="C69" s="6">
        <v>8.34</v>
      </c>
      <c r="D69" s="116">
        <v>5.4166699999999999</v>
      </c>
      <c r="E69" s="5">
        <v>8.15</v>
      </c>
      <c r="F69" s="116">
        <v>5.4166699999999999</v>
      </c>
      <c r="G69" s="6">
        <v>8.5500000000000007</v>
      </c>
      <c r="H69" s="116">
        <v>5.4166699999999999</v>
      </c>
      <c r="I69" s="6">
        <v>8.34</v>
      </c>
    </row>
    <row r="70" spans="2:9" x14ac:dyDescent="0.3">
      <c r="B70" s="116">
        <v>5.5</v>
      </c>
      <c r="C70" s="6">
        <v>8.35</v>
      </c>
      <c r="D70" s="116">
        <v>5.5</v>
      </c>
      <c r="E70" s="5">
        <v>8.15</v>
      </c>
      <c r="F70" s="116">
        <v>5.5</v>
      </c>
      <c r="G70" s="6">
        <v>8.5500000000000007</v>
      </c>
      <c r="H70" s="116">
        <v>5.5</v>
      </c>
      <c r="I70" s="6">
        <v>8.35</v>
      </c>
    </row>
    <row r="71" spans="2:9" x14ac:dyDescent="0.3">
      <c r="B71" s="116">
        <v>5.5833300000000001</v>
      </c>
      <c r="C71" s="6">
        <v>8.34</v>
      </c>
      <c r="D71" s="116">
        <v>5.5833300000000001</v>
      </c>
      <c r="E71" s="5">
        <v>8.15</v>
      </c>
      <c r="F71" s="116">
        <v>5.5833300000000001</v>
      </c>
      <c r="G71" s="6">
        <v>8.5399999999999991</v>
      </c>
      <c r="H71" s="116">
        <v>5.5833300000000001</v>
      </c>
      <c r="I71" s="6">
        <v>8.34</v>
      </c>
    </row>
    <row r="72" spans="2:9" x14ac:dyDescent="0.3">
      <c r="B72" s="116">
        <v>5.6666699999999999</v>
      </c>
      <c r="C72" s="6">
        <v>8.35</v>
      </c>
      <c r="D72" s="116">
        <v>5.6666699999999999</v>
      </c>
      <c r="E72" s="5">
        <v>8.15</v>
      </c>
      <c r="F72" s="116">
        <v>5.6666699999999999</v>
      </c>
      <c r="G72" s="6">
        <v>8.5500000000000007</v>
      </c>
      <c r="H72" s="116">
        <v>5.6666699999999999</v>
      </c>
      <c r="I72" s="6">
        <v>8.35</v>
      </c>
    </row>
    <row r="73" spans="2:9" x14ac:dyDescent="0.3">
      <c r="B73" s="116">
        <v>5.75</v>
      </c>
      <c r="C73" s="6">
        <v>8.36</v>
      </c>
      <c r="D73" s="116">
        <v>5.75</v>
      </c>
      <c r="E73" s="5">
        <v>8.15</v>
      </c>
      <c r="F73" s="116">
        <v>5.75</v>
      </c>
      <c r="G73" s="6">
        <v>8.56</v>
      </c>
      <c r="H73" s="116">
        <v>5.75</v>
      </c>
      <c r="I73" s="6">
        <v>8.36</v>
      </c>
    </row>
    <row r="74" spans="2:9" x14ac:dyDescent="0.3">
      <c r="B74" s="116">
        <v>5.8333300000000001</v>
      </c>
      <c r="C74" s="6">
        <v>8.35</v>
      </c>
      <c r="D74" s="116">
        <v>5.8333300000000001</v>
      </c>
      <c r="E74" s="5">
        <v>8.15</v>
      </c>
      <c r="F74" s="116">
        <v>5.8333300000000001</v>
      </c>
      <c r="G74" s="6">
        <v>8.5399999999999991</v>
      </c>
      <c r="H74" s="116">
        <v>5.8333300000000001</v>
      </c>
      <c r="I74" s="6">
        <v>8.35</v>
      </c>
    </row>
    <row r="75" spans="2:9" x14ac:dyDescent="0.3">
      <c r="B75" s="116">
        <v>5.9166699999999999</v>
      </c>
      <c r="C75" s="6">
        <v>8.35</v>
      </c>
      <c r="D75" s="116">
        <v>5.9166699999999999</v>
      </c>
      <c r="E75" s="5">
        <v>8.16</v>
      </c>
      <c r="F75" s="116">
        <v>5.9166699999999999</v>
      </c>
      <c r="G75" s="6">
        <v>8.56</v>
      </c>
      <c r="H75" s="116">
        <v>5.9166699999999999</v>
      </c>
      <c r="I75" s="6">
        <v>8.35</v>
      </c>
    </row>
    <row r="76" spans="2:9" x14ac:dyDescent="0.3">
      <c r="B76" s="116">
        <v>6</v>
      </c>
      <c r="C76" s="6">
        <v>8.36</v>
      </c>
      <c r="D76" s="116">
        <v>6</v>
      </c>
      <c r="E76" s="5">
        <v>8.14</v>
      </c>
      <c r="F76" s="116">
        <v>6</v>
      </c>
      <c r="G76" s="6">
        <v>8.5500000000000007</v>
      </c>
      <c r="H76" s="116">
        <v>6</v>
      </c>
      <c r="I76" s="6">
        <v>8.36</v>
      </c>
    </row>
    <row r="77" spans="2:9" x14ac:dyDescent="0.3">
      <c r="B77" s="116">
        <v>6.0833300000000001</v>
      </c>
      <c r="C77" s="6">
        <v>8.35</v>
      </c>
      <c r="D77" s="116">
        <v>6.0833300000000001</v>
      </c>
      <c r="E77" s="5">
        <v>8.15</v>
      </c>
      <c r="F77" s="116">
        <v>6.0833300000000001</v>
      </c>
      <c r="G77" s="6">
        <v>8.56</v>
      </c>
      <c r="H77" s="116">
        <v>6.0833300000000001</v>
      </c>
      <c r="I77" s="6">
        <v>8.35</v>
      </c>
    </row>
    <row r="78" spans="2:9" x14ac:dyDescent="0.3">
      <c r="B78" s="116">
        <v>6.1666699999999999</v>
      </c>
      <c r="C78" s="6">
        <v>8.35</v>
      </c>
      <c r="D78" s="116">
        <v>6.1666699999999999</v>
      </c>
      <c r="E78" s="5">
        <v>8.15</v>
      </c>
      <c r="F78" s="116">
        <v>6.1666699999999999</v>
      </c>
      <c r="G78" s="6">
        <v>8.56</v>
      </c>
      <c r="H78" s="116">
        <v>6.1666699999999999</v>
      </c>
      <c r="I78" s="6">
        <v>8.35</v>
      </c>
    </row>
    <row r="79" spans="2:9" x14ac:dyDescent="0.3">
      <c r="B79" s="116">
        <v>6.25</v>
      </c>
      <c r="C79" s="6">
        <v>8.36</v>
      </c>
      <c r="D79" s="116">
        <v>6.25</v>
      </c>
      <c r="E79" s="5">
        <v>8.14</v>
      </c>
      <c r="F79" s="116">
        <v>6.25</v>
      </c>
      <c r="G79" s="6">
        <v>8.5399999999999991</v>
      </c>
      <c r="H79" s="116">
        <v>6.25</v>
      </c>
      <c r="I79" s="6">
        <v>8.36</v>
      </c>
    </row>
    <row r="80" spans="2:9" x14ac:dyDescent="0.3">
      <c r="B80" s="116">
        <v>6.3333300000000001</v>
      </c>
      <c r="C80" s="6">
        <v>8.35</v>
      </c>
      <c r="D80" s="116">
        <v>6.3333300000000001</v>
      </c>
      <c r="E80" s="5">
        <v>8.15</v>
      </c>
      <c r="F80" s="116">
        <v>6.3333300000000001</v>
      </c>
      <c r="G80" s="6">
        <v>8.56</v>
      </c>
      <c r="H80" s="116">
        <v>6.3333300000000001</v>
      </c>
      <c r="I80" s="6">
        <v>8.35</v>
      </c>
    </row>
    <row r="81" spans="2:9" x14ac:dyDescent="0.3">
      <c r="B81" s="116">
        <v>6.4166699999999999</v>
      </c>
      <c r="C81" s="6">
        <v>8.36</v>
      </c>
      <c r="D81" s="116">
        <v>6.4166699999999999</v>
      </c>
      <c r="E81" s="5">
        <v>8.14</v>
      </c>
      <c r="F81" s="116">
        <v>6.4166699999999999</v>
      </c>
      <c r="G81" s="6">
        <v>8.5500000000000007</v>
      </c>
      <c r="H81" s="116">
        <v>6.4166699999999999</v>
      </c>
      <c r="I81" s="6">
        <v>8.36</v>
      </c>
    </row>
    <row r="82" spans="2:9" x14ac:dyDescent="0.3">
      <c r="B82" s="116">
        <v>6.5</v>
      </c>
      <c r="C82" s="6">
        <v>8.36</v>
      </c>
      <c r="D82" s="116">
        <v>6.5</v>
      </c>
      <c r="E82" s="5">
        <v>8.15</v>
      </c>
      <c r="F82" s="116">
        <v>6.5</v>
      </c>
      <c r="G82" s="6">
        <v>8.56</v>
      </c>
      <c r="H82" s="116">
        <v>6.5</v>
      </c>
      <c r="I82" s="6">
        <v>8.36</v>
      </c>
    </row>
    <row r="83" spans="2:9" x14ac:dyDescent="0.3">
      <c r="B83" s="116">
        <v>6.5833300000000001</v>
      </c>
      <c r="C83" s="6">
        <v>8.35</v>
      </c>
      <c r="D83" s="116">
        <v>6.5833300000000001</v>
      </c>
      <c r="E83" s="5">
        <v>8.15</v>
      </c>
      <c r="F83" s="116">
        <v>6.5833300000000001</v>
      </c>
      <c r="G83" s="6">
        <v>8.56</v>
      </c>
      <c r="H83" s="116">
        <v>6.5833300000000001</v>
      </c>
      <c r="I83" s="6">
        <v>8.35</v>
      </c>
    </row>
    <row r="84" spans="2:9" x14ac:dyDescent="0.3">
      <c r="B84" s="116">
        <v>6.6666699999999999</v>
      </c>
      <c r="C84" s="6">
        <v>8.3699999999999992</v>
      </c>
      <c r="D84" s="116">
        <v>6.6666699999999999</v>
      </c>
      <c r="E84" s="5">
        <v>8.1300000000000008</v>
      </c>
      <c r="F84" s="116">
        <v>6.6666699999999999</v>
      </c>
      <c r="G84" s="6">
        <v>8.5500000000000007</v>
      </c>
      <c r="H84" s="116">
        <v>6.6666699999999999</v>
      </c>
      <c r="I84" s="6">
        <v>8.3699999999999992</v>
      </c>
    </row>
    <row r="85" spans="2:9" x14ac:dyDescent="0.3">
      <c r="B85" s="116">
        <v>6.75</v>
      </c>
      <c r="C85" s="6">
        <v>8.36</v>
      </c>
      <c r="D85" s="116">
        <v>6.75</v>
      </c>
      <c r="E85" s="5">
        <v>8.15</v>
      </c>
      <c r="F85" s="116">
        <v>6.75</v>
      </c>
      <c r="G85" s="6">
        <v>8.56</v>
      </c>
      <c r="H85" s="116">
        <v>6.75</v>
      </c>
      <c r="I85" s="6">
        <v>8.36</v>
      </c>
    </row>
    <row r="86" spans="2:9" x14ac:dyDescent="0.3">
      <c r="B86" s="116">
        <v>6.8333300000000001</v>
      </c>
      <c r="C86" s="6">
        <v>8.36</v>
      </c>
      <c r="D86" s="116">
        <v>6.8333300000000001</v>
      </c>
      <c r="E86" s="5">
        <v>8.14</v>
      </c>
      <c r="F86" s="116">
        <v>6.8333300000000001</v>
      </c>
      <c r="G86" s="6">
        <v>8.56</v>
      </c>
      <c r="H86" s="116">
        <v>6.8333300000000001</v>
      </c>
      <c r="I86" s="6">
        <v>8.36</v>
      </c>
    </row>
    <row r="87" spans="2:9" x14ac:dyDescent="0.3">
      <c r="B87" s="116">
        <v>6.9166699999999999</v>
      </c>
      <c r="C87" s="6">
        <v>8.36</v>
      </c>
      <c r="D87" s="116">
        <v>6.9166699999999999</v>
      </c>
      <c r="E87" s="5">
        <v>8.1300000000000008</v>
      </c>
      <c r="F87" s="116">
        <v>6.9166699999999999</v>
      </c>
      <c r="G87" s="6">
        <v>8.56</v>
      </c>
      <c r="H87" s="116">
        <v>6.9166699999999999</v>
      </c>
      <c r="I87" s="6">
        <v>8.36</v>
      </c>
    </row>
    <row r="88" spans="2:9" x14ac:dyDescent="0.3">
      <c r="B88" s="116">
        <v>7</v>
      </c>
      <c r="C88" s="6">
        <v>8.36</v>
      </c>
      <c r="D88" s="116">
        <v>7</v>
      </c>
      <c r="E88" s="5">
        <v>8.14</v>
      </c>
      <c r="F88" s="116">
        <v>7</v>
      </c>
      <c r="G88" s="6">
        <v>8.57</v>
      </c>
      <c r="H88" s="116">
        <v>7</v>
      </c>
      <c r="I88" s="6">
        <v>8.36</v>
      </c>
    </row>
    <row r="89" spans="2:9" x14ac:dyDescent="0.3">
      <c r="B89" s="116">
        <v>7.0833300000000001</v>
      </c>
      <c r="C89" s="6">
        <v>8.36</v>
      </c>
      <c r="D89" s="116">
        <v>7.0833300000000001</v>
      </c>
      <c r="E89" s="5">
        <v>8.14</v>
      </c>
      <c r="F89" s="116">
        <v>7.0833300000000001</v>
      </c>
      <c r="G89" s="6">
        <v>8.56</v>
      </c>
      <c r="H89" s="116">
        <v>7.0833300000000001</v>
      </c>
      <c r="I89" s="6">
        <v>8.36</v>
      </c>
    </row>
    <row r="90" spans="2:9" x14ac:dyDescent="0.3">
      <c r="B90" s="116">
        <v>7.1666699999999999</v>
      </c>
      <c r="C90" s="6">
        <v>8.3699999999999992</v>
      </c>
      <c r="D90" s="116">
        <v>7.1666699999999999</v>
      </c>
      <c r="E90" s="5">
        <v>8.14</v>
      </c>
      <c r="F90" s="116">
        <v>7.1666699999999999</v>
      </c>
      <c r="G90" s="6">
        <v>8.56</v>
      </c>
      <c r="H90" s="116">
        <v>7.1666699999999999</v>
      </c>
      <c r="I90" s="6">
        <v>8.3699999999999992</v>
      </c>
    </row>
    <row r="91" spans="2:9" x14ac:dyDescent="0.3">
      <c r="B91" s="116">
        <v>7.25</v>
      </c>
      <c r="C91" s="6">
        <v>8.36</v>
      </c>
      <c r="D91" s="116">
        <v>7.25</v>
      </c>
      <c r="E91" s="5">
        <v>8.15</v>
      </c>
      <c r="F91" s="116">
        <v>7.25</v>
      </c>
      <c r="G91" s="6">
        <v>8.56</v>
      </c>
      <c r="H91" s="116">
        <v>7.25</v>
      </c>
      <c r="I91" s="6">
        <v>8.36</v>
      </c>
    </row>
    <row r="92" spans="2:9" x14ac:dyDescent="0.3">
      <c r="B92" s="116">
        <v>7.3333300000000001</v>
      </c>
      <c r="C92" s="6">
        <v>8.3699999999999992</v>
      </c>
      <c r="D92" s="116">
        <v>7.3333300000000001</v>
      </c>
      <c r="E92" s="5">
        <v>8.14</v>
      </c>
      <c r="F92" s="116">
        <v>7.3333300000000001</v>
      </c>
      <c r="G92" s="6">
        <v>8.56</v>
      </c>
      <c r="H92" s="116">
        <v>7.3333300000000001</v>
      </c>
      <c r="I92" s="6">
        <v>8.3699999999999992</v>
      </c>
    </row>
    <row r="93" spans="2:9" x14ac:dyDescent="0.3">
      <c r="B93" s="116">
        <v>7.4166699999999999</v>
      </c>
      <c r="C93" s="6">
        <v>8.3699999999999992</v>
      </c>
      <c r="D93" s="116">
        <v>7.4166699999999999</v>
      </c>
      <c r="E93" s="5">
        <v>8.14</v>
      </c>
      <c r="F93" s="116">
        <v>7.4166699999999999</v>
      </c>
      <c r="G93" s="6">
        <v>8.57</v>
      </c>
      <c r="H93" s="116">
        <v>7.4166699999999999</v>
      </c>
      <c r="I93" s="6">
        <v>8.3699999999999992</v>
      </c>
    </row>
    <row r="94" spans="2:9" x14ac:dyDescent="0.3">
      <c r="B94" s="116">
        <v>7.5</v>
      </c>
      <c r="C94" s="6">
        <v>8.36</v>
      </c>
      <c r="D94" s="116">
        <v>7.5</v>
      </c>
      <c r="E94" s="5">
        <v>8.14</v>
      </c>
      <c r="F94" s="116">
        <v>7.5</v>
      </c>
      <c r="G94" s="6">
        <v>8.5500000000000007</v>
      </c>
      <c r="H94" s="116">
        <v>7.5</v>
      </c>
      <c r="I94" s="6">
        <v>8.36</v>
      </c>
    </row>
    <row r="95" spans="2:9" x14ac:dyDescent="0.3">
      <c r="B95" s="116">
        <v>7.5833300000000001</v>
      </c>
      <c r="C95" s="6">
        <v>8.3800000000000008</v>
      </c>
      <c r="D95" s="116">
        <v>7.5833300000000001</v>
      </c>
      <c r="E95" s="5">
        <v>8.1300000000000008</v>
      </c>
      <c r="F95" s="116">
        <v>7.5833300000000001</v>
      </c>
      <c r="G95" s="6">
        <v>8.57</v>
      </c>
      <c r="H95" s="116">
        <v>7.5833300000000001</v>
      </c>
      <c r="I95" s="6">
        <v>8.3800000000000008</v>
      </c>
    </row>
    <row r="96" spans="2:9" x14ac:dyDescent="0.3">
      <c r="B96" s="116">
        <v>7.6666699999999999</v>
      </c>
      <c r="C96" s="6">
        <v>8.3699999999999992</v>
      </c>
      <c r="D96" s="116">
        <v>7.6666699999999999</v>
      </c>
      <c r="E96" s="5">
        <v>8.14</v>
      </c>
      <c r="F96" s="116">
        <v>7.6666699999999999</v>
      </c>
      <c r="G96" s="6">
        <v>8.56</v>
      </c>
      <c r="H96" s="116">
        <v>7.6666699999999999</v>
      </c>
      <c r="I96" s="6">
        <v>8.3699999999999992</v>
      </c>
    </row>
    <row r="97" spans="2:9" x14ac:dyDescent="0.3">
      <c r="B97" s="116">
        <v>7.75</v>
      </c>
      <c r="C97" s="6">
        <v>8.3699999999999992</v>
      </c>
      <c r="D97" s="116">
        <v>7.75</v>
      </c>
      <c r="E97" s="5">
        <v>8.14</v>
      </c>
      <c r="F97" s="116">
        <v>7.75</v>
      </c>
      <c r="G97" s="6">
        <v>8.56</v>
      </c>
      <c r="H97" s="116">
        <v>7.75</v>
      </c>
      <c r="I97" s="6">
        <v>8.3699999999999992</v>
      </c>
    </row>
    <row r="98" spans="2:9" x14ac:dyDescent="0.3">
      <c r="B98" s="116">
        <v>7.8333300000000001</v>
      </c>
      <c r="C98" s="6">
        <v>8.3699999999999992</v>
      </c>
      <c r="D98" s="116">
        <v>7.8333300000000001</v>
      </c>
      <c r="E98" s="5">
        <v>8.14</v>
      </c>
      <c r="F98" s="116">
        <v>7.8333300000000001</v>
      </c>
      <c r="G98" s="6">
        <v>8.57</v>
      </c>
      <c r="H98" s="116">
        <v>7.8333300000000001</v>
      </c>
      <c r="I98" s="6">
        <v>8.3699999999999992</v>
      </c>
    </row>
    <row r="99" spans="2:9" x14ac:dyDescent="0.3">
      <c r="B99" s="116">
        <v>7.9166699999999999</v>
      </c>
      <c r="C99" s="6">
        <v>8.3699999999999992</v>
      </c>
      <c r="D99" s="116">
        <v>7.9166699999999999</v>
      </c>
      <c r="E99" s="5">
        <v>8.14</v>
      </c>
      <c r="F99" s="116">
        <v>7.9166699999999999</v>
      </c>
      <c r="G99" s="6">
        <v>8.56</v>
      </c>
      <c r="H99" s="116">
        <v>7.9166699999999999</v>
      </c>
      <c r="I99" s="6">
        <v>8.3699999999999992</v>
      </c>
    </row>
    <row r="100" spans="2:9" x14ac:dyDescent="0.3">
      <c r="B100" s="116">
        <v>8</v>
      </c>
      <c r="C100" s="6">
        <v>8.3699999999999992</v>
      </c>
      <c r="D100" s="116">
        <v>8</v>
      </c>
      <c r="E100" s="5">
        <v>8.1300000000000008</v>
      </c>
      <c r="F100" s="116">
        <v>8</v>
      </c>
      <c r="G100" s="6">
        <v>8.57</v>
      </c>
      <c r="H100" s="116">
        <v>8</v>
      </c>
      <c r="I100" s="6">
        <v>8.3699999999999992</v>
      </c>
    </row>
    <row r="101" spans="2:9" x14ac:dyDescent="0.3">
      <c r="B101" s="116">
        <v>8.0833300000000001</v>
      </c>
      <c r="C101" s="6">
        <v>8.39</v>
      </c>
      <c r="D101" s="116">
        <v>8.0833300000000001</v>
      </c>
      <c r="E101" s="5">
        <v>8.1300000000000008</v>
      </c>
      <c r="F101" s="116">
        <v>8.0833300000000001</v>
      </c>
      <c r="G101" s="6">
        <v>8.57</v>
      </c>
      <c r="H101" s="116">
        <v>8.0833300000000001</v>
      </c>
      <c r="I101" s="6">
        <v>8.39</v>
      </c>
    </row>
    <row r="102" spans="2:9" x14ac:dyDescent="0.3">
      <c r="B102" s="116">
        <v>8.1666699999999999</v>
      </c>
      <c r="C102" s="6">
        <v>8.3800000000000008</v>
      </c>
      <c r="D102" s="116">
        <v>8.1666699999999999</v>
      </c>
      <c r="E102" s="5">
        <v>8.1300000000000008</v>
      </c>
      <c r="F102" s="116">
        <v>8.1666699999999999</v>
      </c>
      <c r="G102" s="6">
        <v>8.57</v>
      </c>
      <c r="H102" s="116">
        <v>8.1666699999999999</v>
      </c>
      <c r="I102" s="6">
        <v>8.3800000000000008</v>
      </c>
    </row>
    <row r="103" spans="2:9" x14ac:dyDescent="0.3">
      <c r="B103" s="116">
        <v>8.25</v>
      </c>
      <c r="C103" s="6">
        <v>8.3800000000000008</v>
      </c>
      <c r="D103" s="116">
        <v>8.25</v>
      </c>
      <c r="E103" s="5">
        <v>8.1300000000000008</v>
      </c>
      <c r="F103" s="116">
        <v>8.25</v>
      </c>
      <c r="G103" s="6">
        <v>8.57</v>
      </c>
      <c r="H103" s="116">
        <v>8.25</v>
      </c>
      <c r="I103" s="6">
        <v>8.3800000000000008</v>
      </c>
    </row>
    <row r="104" spans="2:9" x14ac:dyDescent="0.3">
      <c r="B104" s="116">
        <v>8.3333300000000001</v>
      </c>
      <c r="C104" s="6">
        <v>8.3800000000000008</v>
      </c>
      <c r="D104" s="116">
        <v>8.3333300000000001</v>
      </c>
      <c r="E104" s="5">
        <v>8.14</v>
      </c>
      <c r="F104" s="116">
        <v>8.3333300000000001</v>
      </c>
      <c r="G104" s="6">
        <v>8.57</v>
      </c>
      <c r="H104" s="116">
        <v>8.3333300000000001</v>
      </c>
      <c r="I104" s="6">
        <v>8.3800000000000008</v>
      </c>
    </row>
    <row r="105" spans="2:9" x14ac:dyDescent="0.3">
      <c r="B105" s="116">
        <v>8.4166699999999999</v>
      </c>
      <c r="C105" s="6">
        <v>8.3800000000000008</v>
      </c>
      <c r="D105" s="116">
        <v>8.4166699999999999</v>
      </c>
      <c r="E105" s="5">
        <v>8.1300000000000008</v>
      </c>
      <c r="F105" s="116">
        <v>8.4166699999999999</v>
      </c>
      <c r="G105" s="6">
        <v>8.57</v>
      </c>
      <c r="H105" s="116">
        <v>8.4166699999999999</v>
      </c>
      <c r="I105" s="6">
        <v>8.3800000000000008</v>
      </c>
    </row>
    <row r="106" spans="2:9" x14ac:dyDescent="0.3">
      <c r="B106" s="116">
        <v>8.5</v>
      </c>
      <c r="C106" s="6">
        <v>8.3800000000000008</v>
      </c>
      <c r="D106" s="116">
        <v>8.5</v>
      </c>
      <c r="E106" s="5">
        <v>8.1300000000000008</v>
      </c>
      <c r="F106" s="116">
        <v>8.5</v>
      </c>
      <c r="G106" s="6">
        <v>8.57</v>
      </c>
      <c r="H106" s="116">
        <v>8.5</v>
      </c>
      <c r="I106" s="6">
        <v>8.3800000000000008</v>
      </c>
    </row>
    <row r="107" spans="2:9" x14ac:dyDescent="0.3">
      <c r="B107" s="116">
        <v>8.5833300000000001</v>
      </c>
      <c r="C107" s="6">
        <v>8.3800000000000008</v>
      </c>
      <c r="D107" s="116">
        <v>8.5833300000000001</v>
      </c>
      <c r="E107" s="5">
        <v>8.14</v>
      </c>
      <c r="F107" s="116">
        <v>8.5833300000000001</v>
      </c>
      <c r="G107" s="6">
        <v>8.57</v>
      </c>
      <c r="H107" s="116">
        <v>8.5833300000000001</v>
      </c>
      <c r="I107" s="6">
        <v>8.3800000000000008</v>
      </c>
    </row>
    <row r="108" spans="2:9" x14ac:dyDescent="0.3">
      <c r="B108" s="116">
        <v>8.6666699999999999</v>
      </c>
      <c r="C108" s="6">
        <v>8.3800000000000008</v>
      </c>
      <c r="D108" s="116">
        <v>8.6666699999999999</v>
      </c>
      <c r="E108" s="5">
        <v>8.1300000000000008</v>
      </c>
      <c r="F108" s="116">
        <v>8.6666699999999999</v>
      </c>
      <c r="G108" s="6">
        <v>8.57</v>
      </c>
      <c r="H108" s="116">
        <v>8.6666699999999999</v>
      </c>
      <c r="I108" s="6">
        <v>8.3800000000000008</v>
      </c>
    </row>
    <row r="109" spans="2:9" x14ac:dyDescent="0.3">
      <c r="B109" s="116">
        <v>8.75</v>
      </c>
      <c r="C109" s="6">
        <v>8.39</v>
      </c>
      <c r="D109" s="116">
        <v>8.75</v>
      </c>
      <c r="E109" s="5">
        <v>8.1300000000000008</v>
      </c>
      <c r="F109" s="116">
        <v>8.75</v>
      </c>
      <c r="G109" s="6">
        <v>8.56</v>
      </c>
      <c r="H109" s="116">
        <v>8.75</v>
      </c>
      <c r="I109" s="6">
        <v>8.39</v>
      </c>
    </row>
    <row r="110" spans="2:9" x14ac:dyDescent="0.3">
      <c r="B110" s="116">
        <v>8.8333300000000001</v>
      </c>
      <c r="C110" s="6">
        <v>8.3800000000000008</v>
      </c>
      <c r="D110" s="116">
        <v>8.8333300000000001</v>
      </c>
      <c r="E110" s="5">
        <v>8.1300000000000008</v>
      </c>
      <c r="F110" s="116">
        <v>8.8333300000000001</v>
      </c>
      <c r="G110" s="6">
        <v>8.58</v>
      </c>
      <c r="H110" s="116">
        <v>8.8333300000000001</v>
      </c>
      <c r="I110" s="6">
        <v>8.3800000000000008</v>
      </c>
    </row>
    <row r="111" spans="2:9" x14ac:dyDescent="0.3">
      <c r="B111" s="116">
        <v>8.9166699999999999</v>
      </c>
      <c r="C111" s="6">
        <v>8.39</v>
      </c>
      <c r="D111" s="116">
        <v>8.9166699999999999</v>
      </c>
      <c r="E111" s="5">
        <v>8.14</v>
      </c>
      <c r="F111" s="116">
        <v>8.9166699999999999</v>
      </c>
      <c r="G111" s="6">
        <v>8.58</v>
      </c>
      <c r="H111" s="116">
        <v>8.9166699999999999</v>
      </c>
      <c r="I111" s="6">
        <v>8.39</v>
      </c>
    </row>
    <row r="112" spans="2:9" x14ac:dyDescent="0.3">
      <c r="B112" s="116">
        <v>9</v>
      </c>
      <c r="C112" s="6">
        <v>8.39</v>
      </c>
      <c r="D112" s="116">
        <v>9</v>
      </c>
      <c r="E112" s="5">
        <v>8.14</v>
      </c>
      <c r="F112" s="116">
        <v>9</v>
      </c>
      <c r="G112" s="6">
        <v>8.57</v>
      </c>
      <c r="H112" s="116">
        <v>9</v>
      </c>
      <c r="I112" s="6">
        <v>8.39</v>
      </c>
    </row>
    <row r="113" spans="2:9" x14ac:dyDescent="0.3">
      <c r="B113" s="116">
        <v>9.0833300000000001</v>
      </c>
      <c r="C113" s="6">
        <v>8.3800000000000008</v>
      </c>
      <c r="D113" s="116">
        <v>9.0833300000000001</v>
      </c>
      <c r="E113" s="5">
        <v>8.1199999999999992</v>
      </c>
      <c r="F113" s="116">
        <v>9.0833300000000001</v>
      </c>
      <c r="G113" s="6">
        <v>8.58</v>
      </c>
      <c r="H113" s="116">
        <v>9.0833300000000001</v>
      </c>
      <c r="I113" s="6">
        <v>8.3800000000000008</v>
      </c>
    </row>
    <row r="114" spans="2:9" x14ac:dyDescent="0.3">
      <c r="B114" s="116">
        <v>9.1666699999999999</v>
      </c>
      <c r="C114" s="6">
        <v>8.39</v>
      </c>
      <c r="D114" s="116">
        <v>9.1666699999999999</v>
      </c>
      <c r="E114" s="5">
        <v>8.1300000000000008</v>
      </c>
      <c r="F114" s="116">
        <v>9.1666699999999999</v>
      </c>
      <c r="G114" s="6">
        <v>8.56</v>
      </c>
      <c r="H114" s="116">
        <v>9.1666699999999999</v>
      </c>
      <c r="I114" s="6">
        <v>8.39</v>
      </c>
    </row>
    <row r="115" spans="2:9" x14ac:dyDescent="0.3">
      <c r="B115" s="116">
        <v>9.25</v>
      </c>
      <c r="C115" s="6">
        <v>8.39</v>
      </c>
      <c r="D115" s="116">
        <v>9.25</v>
      </c>
      <c r="E115" s="5">
        <v>8.14</v>
      </c>
      <c r="F115" s="116">
        <v>9.25</v>
      </c>
      <c r="G115" s="6">
        <v>8.57</v>
      </c>
      <c r="H115" s="116">
        <v>9.25</v>
      </c>
      <c r="I115" s="6">
        <v>8.39</v>
      </c>
    </row>
    <row r="116" spans="2:9" x14ac:dyDescent="0.3">
      <c r="B116" s="116">
        <v>9.3333300000000001</v>
      </c>
      <c r="C116" s="6">
        <v>8.39</v>
      </c>
      <c r="D116" s="116">
        <v>9.3333300000000001</v>
      </c>
      <c r="E116" s="5">
        <v>8.1300000000000008</v>
      </c>
      <c r="F116" s="116">
        <v>9.3333300000000001</v>
      </c>
      <c r="G116" s="6">
        <v>8.57</v>
      </c>
      <c r="H116" s="116">
        <v>9.3333300000000001</v>
      </c>
      <c r="I116" s="6">
        <v>8.39</v>
      </c>
    </row>
    <row r="117" spans="2:9" x14ac:dyDescent="0.3">
      <c r="B117" s="116">
        <v>9.4166699999999999</v>
      </c>
      <c r="C117" s="6">
        <v>8.39</v>
      </c>
      <c r="D117" s="116">
        <v>9.4166699999999999</v>
      </c>
      <c r="E117" s="5">
        <v>8.14</v>
      </c>
      <c r="F117" s="116">
        <v>9.4166699999999999</v>
      </c>
      <c r="G117" s="6">
        <v>8.56</v>
      </c>
      <c r="H117" s="116">
        <v>9.4166699999999999</v>
      </c>
      <c r="I117" s="6">
        <v>8.39</v>
      </c>
    </row>
    <row r="118" spans="2:9" x14ac:dyDescent="0.3">
      <c r="B118" s="116">
        <v>9.5</v>
      </c>
      <c r="C118" s="6">
        <v>8.3800000000000008</v>
      </c>
      <c r="D118" s="116">
        <v>9.5</v>
      </c>
      <c r="E118" s="5">
        <v>8.1300000000000008</v>
      </c>
      <c r="F118" s="116">
        <v>9.5</v>
      </c>
      <c r="G118" s="6">
        <v>8.58</v>
      </c>
      <c r="H118" s="116">
        <v>9.5</v>
      </c>
      <c r="I118" s="6">
        <v>8.3800000000000008</v>
      </c>
    </row>
    <row r="119" spans="2:9" x14ac:dyDescent="0.3">
      <c r="B119" s="116">
        <v>9.5833300000000001</v>
      </c>
      <c r="C119" s="124">
        <v>8.4</v>
      </c>
      <c r="D119" s="116">
        <v>9.5833300000000001</v>
      </c>
      <c r="E119" s="5">
        <v>8.1300000000000008</v>
      </c>
      <c r="F119" s="116">
        <v>9.5833300000000001</v>
      </c>
      <c r="G119" s="6">
        <v>8.56</v>
      </c>
      <c r="H119" s="116">
        <v>9.5833300000000001</v>
      </c>
      <c r="I119" s="124">
        <v>8.4</v>
      </c>
    </row>
    <row r="120" spans="2:9" x14ac:dyDescent="0.3">
      <c r="B120" s="116">
        <v>9.6666699999999999</v>
      </c>
      <c r="C120" s="6">
        <v>8.39</v>
      </c>
      <c r="D120" s="116">
        <v>9.6666699999999999</v>
      </c>
      <c r="E120" s="5">
        <v>8.14</v>
      </c>
      <c r="F120" s="116">
        <v>9.6666699999999999</v>
      </c>
      <c r="G120" s="6">
        <v>8.57</v>
      </c>
      <c r="H120" s="116">
        <v>9.6666699999999999</v>
      </c>
      <c r="I120" s="6">
        <v>8.39</v>
      </c>
    </row>
    <row r="121" spans="2:9" x14ac:dyDescent="0.3">
      <c r="B121" s="116">
        <v>9.75</v>
      </c>
      <c r="C121" s="6">
        <v>8.39</v>
      </c>
      <c r="D121" s="116">
        <v>9.75</v>
      </c>
      <c r="E121" s="5">
        <v>8.1199999999999992</v>
      </c>
      <c r="F121" s="116">
        <v>9.75</v>
      </c>
      <c r="G121" s="6">
        <v>8.58</v>
      </c>
      <c r="H121" s="116">
        <v>9.75</v>
      </c>
      <c r="I121" s="6">
        <v>8.39</v>
      </c>
    </row>
    <row r="122" spans="2:9" x14ac:dyDescent="0.3">
      <c r="B122" s="116">
        <v>9.8333300000000001</v>
      </c>
      <c r="C122" s="124">
        <v>8.4</v>
      </c>
      <c r="D122" s="116">
        <v>9.8333300000000001</v>
      </c>
      <c r="E122" s="5">
        <v>8.1300000000000008</v>
      </c>
      <c r="F122" s="116">
        <v>9.8333300000000001</v>
      </c>
      <c r="G122" s="6">
        <v>8.57</v>
      </c>
      <c r="H122" s="116">
        <v>9.8333300000000001</v>
      </c>
      <c r="I122" s="124">
        <v>8.4</v>
      </c>
    </row>
    <row r="123" spans="2:9" x14ac:dyDescent="0.3">
      <c r="B123" s="116">
        <v>9.9166699999999999</v>
      </c>
      <c r="C123" s="6">
        <v>8.41</v>
      </c>
      <c r="D123" s="116">
        <v>9.9166699999999999</v>
      </c>
      <c r="E123" s="5">
        <v>8.1300000000000008</v>
      </c>
      <c r="F123" s="116">
        <v>9.9166699999999999</v>
      </c>
      <c r="G123" s="6">
        <v>8.57</v>
      </c>
      <c r="H123" s="116">
        <v>9.9166699999999999</v>
      </c>
      <c r="I123" s="6">
        <v>8.41</v>
      </c>
    </row>
    <row r="124" spans="2:9" x14ac:dyDescent="0.3">
      <c r="B124" s="116">
        <v>10</v>
      </c>
      <c r="C124" s="124">
        <v>8.4</v>
      </c>
      <c r="D124" s="116">
        <v>10</v>
      </c>
      <c r="E124" s="5">
        <v>8.1199999999999992</v>
      </c>
      <c r="F124" s="116">
        <v>10</v>
      </c>
      <c r="G124" s="6">
        <v>8.57</v>
      </c>
      <c r="H124" s="116">
        <v>10</v>
      </c>
      <c r="I124" s="124">
        <v>8.4</v>
      </c>
    </row>
    <row r="125" spans="2:9" x14ac:dyDescent="0.3">
      <c r="B125" s="116">
        <v>10.08333</v>
      </c>
      <c r="C125" s="124">
        <v>8.4</v>
      </c>
      <c r="D125" s="116">
        <v>10.08333</v>
      </c>
      <c r="E125" s="5">
        <v>8.14</v>
      </c>
      <c r="F125" s="116">
        <v>10.08333</v>
      </c>
      <c r="G125" s="6">
        <v>8.57</v>
      </c>
      <c r="H125" s="116">
        <v>10.08333</v>
      </c>
      <c r="I125" s="124">
        <v>8.4</v>
      </c>
    </row>
    <row r="126" spans="2:9" x14ac:dyDescent="0.3">
      <c r="B126" s="116">
        <v>10.16667</v>
      </c>
      <c r="C126" s="124">
        <v>8.4</v>
      </c>
      <c r="D126" s="116">
        <v>10.16667</v>
      </c>
      <c r="E126" s="5">
        <v>8.1199999999999992</v>
      </c>
      <c r="F126" s="116">
        <v>10.16667</v>
      </c>
      <c r="G126" s="6">
        <v>8.58</v>
      </c>
      <c r="H126" s="116">
        <v>10.16667</v>
      </c>
      <c r="I126" s="124">
        <v>8.4</v>
      </c>
    </row>
    <row r="127" spans="2:9" x14ac:dyDescent="0.3">
      <c r="B127" s="116">
        <v>10.25</v>
      </c>
      <c r="C127" s="124">
        <v>8.4</v>
      </c>
      <c r="D127" s="116">
        <v>10.25</v>
      </c>
      <c r="E127" s="5">
        <v>8.1199999999999992</v>
      </c>
      <c r="F127" s="116">
        <v>10.25</v>
      </c>
      <c r="G127" s="6">
        <v>8.57</v>
      </c>
      <c r="H127" s="116">
        <v>10.25</v>
      </c>
      <c r="I127" s="124">
        <v>8.4</v>
      </c>
    </row>
    <row r="128" spans="2:9" x14ac:dyDescent="0.3">
      <c r="B128" s="116">
        <v>10.33333</v>
      </c>
      <c r="C128" s="124">
        <v>8.4</v>
      </c>
      <c r="D128" s="116">
        <v>10.33333</v>
      </c>
      <c r="E128" s="5">
        <v>8.1300000000000008</v>
      </c>
      <c r="F128" s="116">
        <v>10.33333</v>
      </c>
      <c r="G128" s="6">
        <v>8.58</v>
      </c>
      <c r="H128" s="116">
        <v>10.33333</v>
      </c>
      <c r="I128" s="124">
        <v>8.4</v>
      </c>
    </row>
    <row r="129" spans="2:9" x14ac:dyDescent="0.3">
      <c r="B129" s="116">
        <v>10.41667</v>
      </c>
      <c r="C129" s="124">
        <v>8.4</v>
      </c>
      <c r="D129" s="116">
        <v>10.41667</v>
      </c>
      <c r="E129" s="5">
        <v>8.1199999999999992</v>
      </c>
      <c r="F129" s="116">
        <v>10.41667</v>
      </c>
      <c r="G129" s="6">
        <v>8.58</v>
      </c>
      <c r="H129" s="116">
        <v>10.41667</v>
      </c>
      <c r="I129" s="124">
        <v>8.4</v>
      </c>
    </row>
    <row r="130" spans="2:9" x14ac:dyDescent="0.3">
      <c r="B130" s="116">
        <v>10.5</v>
      </c>
      <c r="C130" s="124">
        <v>8.4</v>
      </c>
      <c r="D130" s="116">
        <v>10.5</v>
      </c>
      <c r="E130" s="5">
        <v>8.14</v>
      </c>
      <c r="F130" s="116">
        <v>10.5</v>
      </c>
      <c r="G130" s="6">
        <v>8.58</v>
      </c>
      <c r="H130" s="116">
        <v>10.5</v>
      </c>
      <c r="I130" s="124">
        <v>8.4</v>
      </c>
    </row>
    <row r="131" spans="2:9" x14ac:dyDescent="0.3">
      <c r="B131" s="116">
        <v>10.58333</v>
      </c>
      <c r="C131" s="6">
        <v>8.42</v>
      </c>
      <c r="D131" s="116">
        <v>10.58333</v>
      </c>
      <c r="E131" s="5">
        <v>8.1199999999999992</v>
      </c>
      <c r="F131" s="116">
        <v>10.58333</v>
      </c>
      <c r="G131" s="6">
        <v>8.58</v>
      </c>
      <c r="H131" s="116">
        <v>10.58333</v>
      </c>
      <c r="I131" s="6">
        <v>8.42</v>
      </c>
    </row>
    <row r="132" spans="2:9" x14ac:dyDescent="0.3">
      <c r="B132" s="116">
        <v>10.66667</v>
      </c>
      <c r="C132" s="6">
        <v>8.41</v>
      </c>
      <c r="D132" s="116">
        <v>10.66667</v>
      </c>
      <c r="E132" s="5">
        <v>8.1199999999999992</v>
      </c>
      <c r="F132" s="116">
        <v>10.66667</v>
      </c>
      <c r="G132" s="6">
        <v>8.56</v>
      </c>
      <c r="H132" s="116">
        <v>10.66667</v>
      </c>
      <c r="I132" s="6">
        <v>8.41</v>
      </c>
    </row>
    <row r="133" spans="2:9" x14ac:dyDescent="0.3">
      <c r="B133" s="116">
        <v>10.75</v>
      </c>
      <c r="C133" s="6">
        <v>8.41</v>
      </c>
      <c r="D133" s="116">
        <v>10.75</v>
      </c>
      <c r="E133" s="5">
        <v>8.1300000000000008</v>
      </c>
      <c r="F133" s="116">
        <v>10.75</v>
      </c>
      <c r="G133" s="6">
        <v>8.58</v>
      </c>
      <c r="H133" s="116">
        <v>10.75</v>
      </c>
      <c r="I133" s="6">
        <v>8.41</v>
      </c>
    </row>
    <row r="134" spans="2:9" x14ac:dyDescent="0.3">
      <c r="B134" s="116">
        <v>10.83333</v>
      </c>
      <c r="C134" s="6">
        <v>8.41</v>
      </c>
      <c r="D134" s="116">
        <v>10.83333</v>
      </c>
      <c r="E134" s="5">
        <v>8.1199999999999992</v>
      </c>
      <c r="F134" s="116">
        <v>10.83333</v>
      </c>
      <c r="G134" s="6">
        <v>8.57</v>
      </c>
      <c r="H134" s="116">
        <v>10.83333</v>
      </c>
      <c r="I134" s="6">
        <v>8.41</v>
      </c>
    </row>
    <row r="135" spans="2:9" x14ac:dyDescent="0.3">
      <c r="B135" s="116">
        <v>10.91667</v>
      </c>
      <c r="C135" s="6">
        <v>8.41</v>
      </c>
      <c r="D135" s="116">
        <v>10.91667</v>
      </c>
      <c r="E135" s="5">
        <v>8.1199999999999992</v>
      </c>
      <c r="F135" s="116">
        <v>10.91667</v>
      </c>
      <c r="G135" s="6">
        <v>8.57</v>
      </c>
      <c r="H135" s="116">
        <v>10.91667</v>
      </c>
      <c r="I135" s="6">
        <v>8.41</v>
      </c>
    </row>
    <row r="136" spans="2:9" x14ac:dyDescent="0.3">
      <c r="B136" s="116">
        <v>11</v>
      </c>
      <c r="C136" s="6">
        <v>8.41</v>
      </c>
      <c r="D136" s="116">
        <v>11</v>
      </c>
      <c r="E136" s="5">
        <v>8.1300000000000008</v>
      </c>
      <c r="F136" s="116">
        <v>11</v>
      </c>
      <c r="G136" s="6">
        <v>8.57</v>
      </c>
      <c r="H136" s="116">
        <v>11</v>
      </c>
      <c r="I136" s="6">
        <v>8.41</v>
      </c>
    </row>
    <row r="137" spans="2:9" x14ac:dyDescent="0.3">
      <c r="B137" s="116">
        <v>11.08333</v>
      </c>
      <c r="C137" s="6">
        <v>8.41</v>
      </c>
      <c r="D137" s="116">
        <v>11.08333</v>
      </c>
      <c r="E137" s="5">
        <v>8.1300000000000008</v>
      </c>
      <c r="F137" s="116">
        <v>11.08333</v>
      </c>
      <c r="G137" s="6">
        <v>8.57</v>
      </c>
      <c r="H137" s="116">
        <v>11.08333</v>
      </c>
      <c r="I137" s="6">
        <v>8.41</v>
      </c>
    </row>
    <row r="138" spans="2:9" x14ac:dyDescent="0.3">
      <c r="B138" s="116">
        <v>11.16667</v>
      </c>
      <c r="C138" s="6">
        <v>8.41</v>
      </c>
      <c r="D138" s="116">
        <v>11.16667</v>
      </c>
      <c r="E138" s="5">
        <v>8.1300000000000008</v>
      </c>
      <c r="F138" s="116">
        <v>11.16667</v>
      </c>
      <c r="G138" s="6">
        <v>8.57</v>
      </c>
      <c r="H138" s="116">
        <v>11.16667</v>
      </c>
      <c r="I138" s="6">
        <v>8.41</v>
      </c>
    </row>
    <row r="139" spans="2:9" x14ac:dyDescent="0.3">
      <c r="B139" s="116">
        <v>11.25</v>
      </c>
      <c r="C139" s="6">
        <v>8.42</v>
      </c>
      <c r="D139" s="116">
        <v>11.25</v>
      </c>
      <c r="E139" s="5">
        <v>8.1199999999999992</v>
      </c>
      <c r="F139" s="116">
        <v>11.25</v>
      </c>
      <c r="G139" s="6">
        <v>8.57</v>
      </c>
      <c r="H139" s="116">
        <v>11.25</v>
      </c>
      <c r="I139" s="6">
        <v>8.42</v>
      </c>
    </row>
    <row r="140" spans="2:9" x14ac:dyDescent="0.3">
      <c r="B140" s="116">
        <v>11.33333</v>
      </c>
      <c r="C140" s="6">
        <v>8.41</v>
      </c>
      <c r="D140" s="116">
        <v>11.33333</v>
      </c>
      <c r="E140" s="5">
        <v>8.1300000000000008</v>
      </c>
      <c r="F140" s="116">
        <v>11.33333</v>
      </c>
      <c r="G140" s="6">
        <v>8.57</v>
      </c>
      <c r="H140" s="116">
        <v>11.33333</v>
      </c>
      <c r="I140" s="6">
        <v>8.41</v>
      </c>
    </row>
    <row r="141" spans="2:9" x14ac:dyDescent="0.3">
      <c r="B141" s="116">
        <v>11.41667</v>
      </c>
      <c r="C141" s="6">
        <v>8.42</v>
      </c>
      <c r="D141" s="116">
        <v>11.41667</v>
      </c>
      <c r="E141" s="5">
        <v>8.1300000000000008</v>
      </c>
      <c r="F141" s="116">
        <v>11.41667</v>
      </c>
      <c r="G141" s="6">
        <v>8.58</v>
      </c>
      <c r="H141" s="116">
        <v>11.41667</v>
      </c>
      <c r="I141" s="6">
        <v>8.42</v>
      </c>
    </row>
    <row r="142" spans="2:9" x14ac:dyDescent="0.3">
      <c r="B142" s="116">
        <v>11.5</v>
      </c>
      <c r="C142" s="6">
        <v>8.43</v>
      </c>
      <c r="D142" s="116">
        <v>11.5</v>
      </c>
      <c r="E142" s="5">
        <v>8.1199999999999992</v>
      </c>
      <c r="F142" s="116">
        <v>11.5</v>
      </c>
      <c r="G142" s="6">
        <v>8.56</v>
      </c>
      <c r="H142" s="116">
        <v>11.5</v>
      </c>
      <c r="I142" s="6">
        <v>8.43</v>
      </c>
    </row>
    <row r="143" spans="2:9" x14ac:dyDescent="0.3">
      <c r="B143" s="116">
        <v>11.58333</v>
      </c>
      <c r="C143" s="6">
        <v>8.41</v>
      </c>
      <c r="D143" s="116">
        <v>11.58333</v>
      </c>
      <c r="E143" s="5">
        <v>8.1199999999999992</v>
      </c>
      <c r="F143" s="116">
        <v>11.58333</v>
      </c>
      <c r="G143" s="6">
        <v>8.58</v>
      </c>
      <c r="H143" s="116">
        <v>11.58333</v>
      </c>
      <c r="I143" s="6">
        <v>8.41</v>
      </c>
    </row>
    <row r="144" spans="2:9" x14ac:dyDescent="0.3">
      <c r="B144" s="116">
        <v>11.66667</v>
      </c>
      <c r="C144" s="6">
        <v>8.42</v>
      </c>
      <c r="D144" s="116">
        <v>11.66667</v>
      </c>
      <c r="E144" s="5">
        <v>8.1199999999999992</v>
      </c>
      <c r="F144" s="116">
        <v>11.66667</v>
      </c>
      <c r="G144" s="6">
        <v>8.57</v>
      </c>
      <c r="H144" s="116">
        <v>11.66667</v>
      </c>
      <c r="I144" s="6">
        <v>8.42</v>
      </c>
    </row>
    <row r="145" spans="2:9" x14ac:dyDescent="0.3">
      <c r="B145" s="116">
        <v>11.75</v>
      </c>
      <c r="C145" s="6">
        <v>8.43</v>
      </c>
      <c r="D145" s="116">
        <v>11.75</v>
      </c>
      <c r="E145" s="5">
        <v>8.1199999999999992</v>
      </c>
      <c r="F145" s="116">
        <v>11.75</v>
      </c>
      <c r="G145" s="6">
        <v>8.57</v>
      </c>
      <c r="H145" s="116">
        <v>11.75</v>
      </c>
      <c r="I145" s="6">
        <v>8.43</v>
      </c>
    </row>
    <row r="146" spans="2:9" x14ac:dyDescent="0.3">
      <c r="B146" s="116">
        <v>11.83333</v>
      </c>
      <c r="C146" s="6">
        <v>8.42</v>
      </c>
      <c r="D146" s="116">
        <v>11.83333</v>
      </c>
      <c r="E146" s="5">
        <v>8.1199999999999992</v>
      </c>
      <c r="F146" s="116">
        <v>11.83333</v>
      </c>
      <c r="G146" s="6">
        <v>8.57</v>
      </c>
      <c r="H146" s="116">
        <v>11.83333</v>
      </c>
      <c r="I146" s="6">
        <v>8.42</v>
      </c>
    </row>
    <row r="147" spans="2:9" x14ac:dyDescent="0.3">
      <c r="B147" s="116">
        <v>11.91667</v>
      </c>
      <c r="C147" s="6">
        <v>8.42</v>
      </c>
      <c r="D147" s="116">
        <v>11.91667</v>
      </c>
      <c r="E147" s="5">
        <v>8.1199999999999992</v>
      </c>
      <c r="F147" s="116">
        <v>11.91667</v>
      </c>
      <c r="G147" s="6">
        <v>8.56</v>
      </c>
      <c r="H147" s="116">
        <v>11.91667</v>
      </c>
      <c r="I147" s="6">
        <v>8.42</v>
      </c>
    </row>
    <row r="148" spans="2:9" x14ac:dyDescent="0.3">
      <c r="B148" s="116">
        <v>12</v>
      </c>
      <c r="C148" s="6">
        <v>8.42</v>
      </c>
      <c r="D148" s="116">
        <v>12</v>
      </c>
      <c r="E148" s="5">
        <v>8.1300000000000008</v>
      </c>
      <c r="F148" s="116">
        <v>12</v>
      </c>
      <c r="G148" s="6">
        <v>8.57</v>
      </c>
      <c r="H148" s="116">
        <v>12</v>
      </c>
      <c r="I148" s="6">
        <v>8.42</v>
      </c>
    </row>
    <row r="149" spans="2:9" x14ac:dyDescent="0.3">
      <c r="B149" s="116">
        <v>12.08333</v>
      </c>
      <c r="C149" s="6">
        <v>8.43</v>
      </c>
      <c r="D149" s="116">
        <v>12.08333</v>
      </c>
      <c r="E149" s="5">
        <v>8.1199999999999992</v>
      </c>
      <c r="F149" s="116">
        <v>12.08333</v>
      </c>
      <c r="G149" s="6">
        <v>8.57</v>
      </c>
      <c r="H149" s="116">
        <v>12.08333</v>
      </c>
      <c r="I149" s="6">
        <v>8.43</v>
      </c>
    </row>
    <row r="150" spans="2:9" x14ac:dyDescent="0.3">
      <c r="B150" s="116">
        <v>12.16667</v>
      </c>
      <c r="C150" s="6">
        <v>8.44</v>
      </c>
      <c r="D150" s="116">
        <v>12.16667</v>
      </c>
      <c r="E150" s="5">
        <v>8.1199999999999992</v>
      </c>
      <c r="F150" s="116">
        <v>12.16667</v>
      </c>
      <c r="G150" s="6">
        <v>8.57</v>
      </c>
      <c r="H150" s="116">
        <v>12.16667</v>
      </c>
      <c r="I150" s="6">
        <v>8.44</v>
      </c>
    </row>
    <row r="151" spans="2:9" x14ac:dyDescent="0.3">
      <c r="B151" s="116">
        <v>12.25</v>
      </c>
      <c r="C151" s="6">
        <v>8.42</v>
      </c>
      <c r="D151" s="116">
        <v>12.25</v>
      </c>
      <c r="E151" s="5">
        <v>8.1300000000000008</v>
      </c>
      <c r="F151" s="116">
        <v>12.25</v>
      </c>
      <c r="G151" s="6">
        <v>8.57</v>
      </c>
      <c r="H151" s="116">
        <v>12.25</v>
      </c>
      <c r="I151" s="6">
        <v>8.42</v>
      </c>
    </row>
    <row r="152" spans="2:9" x14ac:dyDescent="0.3">
      <c r="B152" s="116">
        <v>12.33333</v>
      </c>
      <c r="C152" s="6">
        <v>8.43</v>
      </c>
      <c r="D152" s="116">
        <v>12.33333</v>
      </c>
      <c r="E152" s="5">
        <v>8.1300000000000008</v>
      </c>
      <c r="F152" s="116">
        <v>12.33333</v>
      </c>
      <c r="G152" s="6">
        <v>8.56</v>
      </c>
      <c r="H152" s="116">
        <v>12.33333</v>
      </c>
      <c r="I152" s="6">
        <v>8.43</v>
      </c>
    </row>
    <row r="153" spans="2:9" x14ac:dyDescent="0.3">
      <c r="B153" s="116">
        <v>12.41667</v>
      </c>
      <c r="C153" s="6">
        <v>8.43</v>
      </c>
      <c r="D153" s="116">
        <v>12.41667</v>
      </c>
      <c r="E153" s="5">
        <v>8.1300000000000008</v>
      </c>
      <c r="F153" s="116">
        <v>12.41667</v>
      </c>
      <c r="G153" s="6">
        <v>8.57</v>
      </c>
      <c r="H153" s="116">
        <v>12.41667</v>
      </c>
      <c r="I153" s="6">
        <v>8.43</v>
      </c>
    </row>
    <row r="154" spans="2:9" x14ac:dyDescent="0.3">
      <c r="B154" s="116">
        <v>12.5</v>
      </c>
      <c r="C154" s="6">
        <v>8.43</v>
      </c>
      <c r="D154" s="116">
        <v>12.5</v>
      </c>
      <c r="E154" s="5">
        <v>8.1300000000000008</v>
      </c>
      <c r="F154" s="116">
        <v>12.5</v>
      </c>
      <c r="G154" s="6">
        <v>8.57</v>
      </c>
      <c r="H154" s="116">
        <v>12.5</v>
      </c>
      <c r="I154" s="6">
        <v>8.43</v>
      </c>
    </row>
    <row r="155" spans="2:9" x14ac:dyDescent="0.3">
      <c r="B155" s="116">
        <v>12.58333</v>
      </c>
      <c r="C155" s="6">
        <v>8.44</v>
      </c>
      <c r="D155" s="116">
        <v>12.58333</v>
      </c>
      <c r="E155" s="5">
        <v>8.1199999999999992</v>
      </c>
      <c r="F155" s="116">
        <v>12.58333</v>
      </c>
      <c r="G155" s="6">
        <v>8.56</v>
      </c>
      <c r="H155" s="116">
        <v>12.58333</v>
      </c>
      <c r="I155" s="6">
        <v>8.44</v>
      </c>
    </row>
    <row r="156" spans="2:9" x14ac:dyDescent="0.3">
      <c r="B156" s="116">
        <v>12.66667</v>
      </c>
      <c r="C156" s="6">
        <v>8.44</v>
      </c>
      <c r="D156" s="116">
        <v>12.66667</v>
      </c>
      <c r="E156" s="5">
        <v>8.1300000000000008</v>
      </c>
      <c r="F156" s="116">
        <v>12.66667</v>
      </c>
      <c r="G156" s="6">
        <v>8.57</v>
      </c>
      <c r="H156" s="116">
        <v>12.66667</v>
      </c>
      <c r="I156" s="6">
        <v>8.44</v>
      </c>
    </row>
    <row r="157" spans="2:9" x14ac:dyDescent="0.3">
      <c r="B157" s="116">
        <v>12.75</v>
      </c>
      <c r="C157" s="6">
        <v>8.44</v>
      </c>
      <c r="D157" s="116">
        <v>12.75</v>
      </c>
      <c r="E157" s="5">
        <v>8.1199999999999992</v>
      </c>
      <c r="F157" s="116">
        <v>12.75</v>
      </c>
      <c r="G157" s="6">
        <v>8.56</v>
      </c>
      <c r="H157" s="116">
        <v>12.75</v>
      </c>
      <c r="I157" s="6">
        <v>8.44</v>
      </c>
    </row>
    <row r="158" spans="2:9" x14ac:dyDescent="0.3">
      <c r="B158" s="116">
        <v>12.83333</v>
      </c>
      <c r="C158" s="6">
        <v>8.44</v>
      </c>
      <c r="D158" s="116">
        <v>12.83333</v>
      </c>
      <c r="E158" s="5">
        <v>8.1199999999999992</v>
      </c>
      <c r="F158" s="116">
        <v>12.83333</v>
      </c>
      <c r="G158" s="6">
        <v>8.56</v>
      </c>
      <c r="H158" s="116">
        <v>12.83333</v>
      </c>
      <c r="I158" s="6">
        <v>8.44</v>
      </c>
    </row>
    <row r="159" spans="2:9" x14ac:dyDescent="0.3">
      <c r="B159" s="116">
        <v>12.91667</v>
      </c>
      <c r="C159" s="6">
        <v>8.44</v>
      </c>
      <c r="D159" s="116">
        <v>12.91667</v>
      </c>
      <c r="E159" s="5">
        <v>8.1199999999999992</v>
      </c>
      <c r="F159" s="116">
        <v>12.91667</v>
      </c>
      <c r="G159" s="6">
        <v>8.57</v>
      </c>
      <c r="H159" s="116">
        <v>12.91667</v>
      </c>
      <c r="I159" s="6">
        <v>8.44</v>
      </c>
    </row>
    <row r="160" spans="2:9" x14ac:dyDescent="0.3">
      <c r="B160" s="116">
        <v>13</v>
      </c>
      <c r="C160" s="6">
        <v>8.44</v>
      </c>
      <c r="D160" s="116">
        <v>13</v>
      </c>
      <c r="E160" s="5">
        <v>8.1199999999999992</v>
      </c>
      <c r="F160" s="116">
        <v>13</v>
      </c>
      <c r="G160" s="6">
        <v>8.56</v>
      </c>
      <c r="H160" s="116">
        <v>13</v>
      </c>
      <c r="I160" s="6">
        <v>8.44</v>
      </c>
    </row>
    <row r="161" spans="2:9" x14ac:dyDescent="0.3">
      <c r="B161" s="116">
        <v>13.08333</v>
      </c>
      <c r="C161" s="6">
        <v>8.44</v>
      </c>
      <c r="D161" s="116">
        <v>13.08333</v>
      </c>
      <c r="E161" s="5">
        <v>8.1300000000000008</v>
      </c>
      <c r="F161" s="116">
        <v>13.08333</v>
      </c>
      <c r="G161" s="6">
        <v>8.56</v>
      </c>
      <c r="H161" s="116">
        <v>13.08333</v>
      </c>
      <c r="I161" s="6">
        <v>8.44</v>
      </c>
    </row>
    <row r="162" spans="2:9" x14ac:dyDescent="0.3">
      <c r="B162" s="116">
        <v>13.16667</v>
      </c>
      <c r="C162" s="6">
        <v>8.44</v>
      </c>
      <c r="D162" s="116">
        <v>13.16667</v>
      </c>
      <c r="E162" s="5">
        <v>8.1199999999999992</v>
      </c>
      <c r="F162" s="116">
        <v>13.16667</v>
      </c>
      <c r="G162" s="6">
        <v>8.56</v>
      </c>
      <c r="H162" s="116">
        <v>13.16667</v>
      </c>
      <c r="I162" s="6">
        <v>8.44</v>
      </c>
    </row>
    <row r="163" spans="2:9" x14ac:dyDescent="0.3">
      <c r="B163" s="116">
        <v>13.25</v>
      </c>
      <c r="C163" s="6">
        <v>8.44</v>
      </c>
      <c r="D163" s="116">
        <v>13.25</v>
      </c>
      <c r="E163" s="5">
        <v>8.1199999999999992</v>
      </c>
      <c r="F163" s="116">
        <v>13.25</v>
      </c>
      <c r="G163" s="6">
        <v>8.57</v>
      </c>
      <c r="H163" s="116">
        <v>13.25</v>
      </c>
      <c r="I163" s="6">
        <v>8.44</v>
      </c>
    </row>
    <row r="164" spans="2:9" x14ac:dyDescent="0.3">
      <c r="B164" s="116">
        <v>13.33333</v>
      </c>
      <c r="C164" s="6">
        <v>8.4499999999999993</v>
      </c>
      <c r="D164" s="116">
        <v>13.33333</v>
      </c>
      <c r="E164" s="5">
        <v>8.1199999999999992</v>
      </c>
      <c r="F164" s="116">
        <v>13.33333</v>
      </c>
      <c r="G164" s="6">
        <v>8.57</v>
      </c>
      <c r="H164" s="116">
        <v>13.33333</v>
      </c>
      <c r="I164" s="6">
        <v>8.4499999999999993</v>
      </c>
    </row>
    <row r="165" spans="2:9" x14ac:dyDescent="0.3">
      <c r="B165" s="116">
        <v>13.41667</v>
      </c>
      <c r="C165" s="6">
        <v>8.44</v>
      </c>
      <c r="D165" s="116">
        <v>13.41667</v>
      </c>
      <c r="E165" s="5">
        <v>8.1300000000000008</v>
      </c>
      <c r="F165" s="116">
        <v>13.41667</v>
      </c>
      <c r="G165" s="6">
        <v>8.5500000000000007</v>
      </c>
      <c r="H165" s="116">
        <v>13.41667</v>
      </c>
      <c r="I165" s="6">
        <v>8.44</v>
      </c>
    </row>
    <row r="166" spans="2:9" x14ac:dyDescent="0.3">
      <c r="B166" s="116">
        <v>13.5</v>
      </c>
      <c r="C166" s="6">
        <v>8.4499999999999993</v>
      </c>
      <c r="D166" s="116">
        <v>13.5</v>
      </c>
      <c r="E166" s="5">
        <v>8.1300000000000008</v>
      </c>
      <c r="F166" s="116">
        <v>13.5</v>
      </c>
      <c r="G166" s="6">
        <v>8.56</v>
      </c>
      <c r="H166" s="116">
        <v>13.5</v>
      </c>
      <c r="I166" s="6">
        <v>8.4499999999999993</v>
      </c>
    </row>
    <row r="167" spans="2:9" x14ac:dyDescent="0.3">
      <c r="B167" s="116">
        <v>13.58333</v>
      </c>
      <c r="C167" s="6">
        <v>8.4499999999999993</v>
      </c>
      <c r="D167" s="116">
        <v>13.58333</v>
      </c>
      <c r="E167" s="5">
        <v>8.1300000000000008</v>
      </c>
      <c r="F167" s="116">
        <v>13.58333</v>
      </c>
      <c r="G167" s="6">
        <v>8.56</v>
      </c>
      <c r="H167" s="116">
        <v>13.58333</v>
      </c>
      <c r="I167" s="6">
        <v>8.4499999999999993</v>
      </c>
    </row>
    <row r="168" spans="2:9" x14ac:dyDescent="0.3">
      <c r="B168" s="116">
        <v>13.66667</v>
      </c>
      <c r="C168" s="6">
        <v>8.44</v>
      </c>
      <c r="D168" s="116">
        <v>13.66667</v>
      </c>
      <c r="E168" s="5">
        <v>8.1300000000000008</v>
      </c>
      <c r="F168" s="116">
        <v>13.66667</v>
      </c>
      <c r="G168" s="6">
        <v>8.5500000000000007</v>
      </c>
      <c r="H168" s="116">
        <v>13.66667</v>
      </c>
      <c r="I168" s="6">
        <v>8.44</v>
      </c>
    </row>
    <row r="169" spans="2:9" x14ac:dyDescent="0.3">
      <c r="B169" s="116">
        <v>13.75</v>
      </c>
      <c r="C169" s="6">
        <v>8.4499999999999993</v>
      </c>
      <c r="D169" s="116">
        <v>13.75</v>
      </c>
      <c r="E169" s="5">
        <v>8.1300000000000008</v>
      </c>
      <c r="F169" s="116">
        <v>13.75</v>
      </c>
      <c r="G169" s="6">
        <v>8.56</v>
      </c>
      <c r="H169" s="116">
        <v>13.75</v>
      </c>
      <c r="I169" s="6">
        <v>8.4499999999999993</v>
      </c>
    </row>
    <row r="170" spans="2:9" x14ac:dyDescent="0.3">
      <c r="B170" s="116">
        <v>13.83333</v>
      </c>
      <c r="C170" s="6">
        <v>8.4499999999999993</v>
      </c>
      <c r="D170" s="116">
        <v>13.83333</v>
      </c>
      <c r="E170" s="5">
        <v>8.1199999999999992</v>
      </c>
      <c r="F170" s="116">
        <v>13.83333</v>
      </c>
      <c r="G170" s="6">
        <v>8.56</v>
      </c>
      <c r="H170" s="116">
        <v>13.83333</v>
      </c>
      <c r="I170" s="6">
        <v>8.4499999999999993</v>
      </c>
    </row>
    <row r="171" spans="2:9" x14ac:dyDescent="0.3">
      <c r="B171" s="116">
        <v>13.91667</v>
      </c>
      <c r="C171" s="6">
        <v>8.4600000000000009</v>
      </c>
      <c r="D171" s="116">
        <v>13.91667</v>
      </c>
      <c r="E171" s="5">
        <v>8.14</v>
      </c>
      <c r="F171" s="116">
        <v>13.91667</v>
      </c>
      <c r="G171" s="6">
        <v>8.57</v>
      </c>
      <c r="H171" s="116">
        <v>13.91667</v>
      </c>
      <c r="I171" s="6">
        <v>8.4600000000000009</v>
      </c>
    </row>
    <row r="172" spans="2:9" x14ac:dyDescent="0.3">
      <c r="B172" s="116">
        <v>14</v>
      </c>
      <c r="C172" s="6">
        <v>8.4600000000000009</v>
      </c>
      <c r="D172" s="116">
        <v>14</v>
      </c>
      <c r="E172" s="5">
        <v>8.1300000000000008</v>
      </c>
      <c r="F172" s="116">
        <v>14</v>
      </c>
      <c r="G172" s="6">
        <v>8.56</v>
      </c>
      <c r="H172" s="116">
        <v>14</v>
      </c>
      <c r="I172" s="6">
        <v>8.4600000000000009</v>
      </c>
    </row>
    <row r="173" spans="2:9" x14ac:dyDescent="0.3">
      <c r="B173" s="116">
        <v>14.08333</v>
      </c>
      <c r="C173" s="6">
        <v>8.4499999999999993</v>
      </c>
      <c r="D173" s="116">
        <v>14.08333</v>
      </c>
      <c r="E173" s="5">
        <v>8.1300000000000008</v>
      </c>
      <c r="F173" s="116">
        <v>14.08333</v>
      </c>
      <c r="G173" s="6">
        <v>8.56</v>
      </c>
      <c r="H173" s="116">
        <v>14.08333</v>
      </c>
      <c r="I173" s="6">
        <v>8.4499999999999993</v>
      </c>
    </row>
    <row r="174" spans="2:9" x14ac:dyDescent="0.3">
      <c r="B174" s="116">
        <v>14.16667</v>
      </c>
      <c r="C174" s="6">
        <v>8.4499999999999993</v>
      </c>
      <c r="D174" s="116">
        <v>14.16667</v>
      </c>
      <c r="E174" s="5">
        <v>8.1300000000000008</v>
      </c>
      <c r="F174" s="116">
        <v>14.16667</v>
      </c>
      <c r="G174" s="6">
        <v>8.57</v>
      </c>
      <c r="H174" s="116">
        <v>14.16667</v>
      </c>
      <c r="I174" s="6">
        <v>8.4499999999999993</v>
      </c>
    </row>
    <row r="175" spans="2:9" x14ac:dyDescent="0.3">
      <c r="B175" s="116">
        <v>14.25</v>
      </c>
      <c r="C175" s="6">
        <v>8.4700000000000006</v>
      </c>
      <c r="D175" s="116">
        <v>14.25</v>
      </c>
      <c r="E175" s="5">
        <v>8.1199999999999992</v>
      </c>
      <c r="F175" s="116">
        <v>14.25</v>
      </c>
      <c r="G175" s="6">
        <v>8.5500000000000007</v>
      </c>
      <c r="H175" s="116">
        <v>14.25</v>
      </c>
      <c r="I175" s="6">
        <v>8.4700000000000006</v>
      </c>
    </row>
    <row r="176" spans="2:9" x14ac:dyDescent="0.3">
      <c r="B176" s="116">
        <v>14.33333</v>
      </c>
      <c r="C176" s="6">
        <v>8.4499999999999993</v>
      </c>
      <c r="D176" s="116">
        <v>14.33333</v>
      </c>
      <c r="E176" s="5">
        <v>8.14</v>
      </c>
      <c r="F176" s="116">
        <v>14.33333</v>
      </c>
      <c r="G176" s="6">
        <v>8.5500000000000007</v>
      </c>
      <c r="H176" s="116">
        <v>14.33333</v>
      </c>
      <c r="I176" s="6">
        <v>8.4499999999999993</v>
      </c>
    </row>
    <row r="177" spans="2:9" x14ac:dyDescent="0.3">
      <c r="B177" s="116">
        <v>14.41667</v>
      </c>
      <c r="C177" s="6">
        <v>8.4700000000000006</v>
      </c>
      <c r="D177" s="116">
        <v>14.41667</v>
      </c>
      <c r="E177" s="5">
        <v>8.1300000000000008</v>
      </c>
      <c r="F177" s="116">
        <v>14.41667</v>
      </c>
      <c r="G177" s="6">
        <v>8.56</v>
      </c>
      <c r="H177" s="116">
        <v>14.41667</v>
      </c>
      <c r="I177" s="6">
        <v>8.4700000000000006</v>
      </c>
    </row>
    <row r="178" spans="2:9" x14ac:dyDescent="0.3">
      <c r="B178" s="116">
        <v>14.5</v>
      </c>
      <c r="C178" s="6">
        <v>8.4700000000000006</v>
      </c>
      <c r="D178" s="116">
        <v>14.5</v>
      </c>
      <c r="E178" s="5">
        <v>8.1300000000000008</v>
      </c>
      <c r="F178" s="116">
        <v>14.5</v>
      </c>
      <c r="G178" s="6">
        <v>8.56</v>
      </c>
      <c r="H178" s="116">
        <v>14.5</v>
      </c>
      <c r="I178" s="6">
        <v>8.4700000000000006</v>
      </c>
    </row>
    <row r="179" spans="2:9" x14ac:dyDescent="0.3">
      <c r="B179" s="116">
        <v>14.58333</v>
      </c>
      <c r="C179" s="6">
        <v>8.4600000000000009</v>
      </c>
      <c r="D179" s="116">
        <v>14.58333</v>
      </c>
      <c r="E179" s="5">
        <v>8.1300000000000008</v>
      </c>
      <c r="F179" s="116">
        <v>14.58333</v>
      </c>
      <c r="G179" s="6">
        <v>8.56</v>
      </c>
      <c r="H179" s="116">
        <v>14.58333</v>
      </c>
      <c r="I179" s="6">
        <v>8.4600000000000009</v>
      </c>
    </row>
    <row r="180" spans="2:9" x14ac:dyDescent="0.3">
      <c r="B180" s="116">
        <v>14.66667</v>
      </c>
      <c r="C180" s="6">
        <v>8.4700000000000006</v>
      </c>
      <c r="D180" s="116">
        <v>14.66667</v>
      </c>
      <c r="E180" s="5">
        <v>8.1300000000000008</v>
      </c>
      <c r="F180" s="116">
        <v>14.66667</v>
      </c>
      <c r="G180" s="6">
        <v>8.5500000000000007</v>
      </c>
      <c r="H180" s="116">
        <v>14.66667</v>
      </c>
      <c r="I180" s="6">
        <v>8.4700000000000006</v>
      </c>
    </row>
    <row r="181" spans="2:9" x14ac:dyDescent="0.3">
      <c r="B181" s="116">
        <v>14.75</v>
      </c>
      <c r="C181" s="6">
        <v>8.4600000000000009</v>
      </c>
      <c r="D181" s="116">
        <v>14.75</v>
      </c>
      <c r="E181" s="5">
        <v>8.14</v>
      </c>
      <c r="F181" s="116">
        <v>14.75</v>
      </c>
      <c r="G181" s="6">
        <v>8.56</v>
      </c>
      <c r="H181" s="116">
        <v>14.75</v>
      </c>
      <c r="I181" s="6">
        <v>8.4600000000000009</v>
      </c>
    </row>
    <row r="182" spans="2:9" x14ac:dyDescent="0.3">
      <c r="B182" s="116">
        <v>14.83333</v>
      </c>
      <c r="C182" s="6">
        <v>8.4700000000000006</v>
      </c>
      <c r="D182" s="116">
        <v>14.83333</v>
      </c>
      <c r="E182" s="5">
        <v>8.1300000000000008</v>
      </c>
      <c r="F182" s="116">
        <v>14.83333</v>
      </c>
      <c r="G182" s="6">
        <v>8.5500000000000007</v>
      </c>
      <c r="H182" s="116">
        <v>14.83333</v>
      </c>
      <c r="I182" s="6">
        <v>8.4700000000000006</v>
      </c>
    </row>
    <row r="183" spans="2:9" x14ac:dyDescent="0.3">
      <c r="B183" s="116">
        <v>14.91667</v>
      </c>
      <c r="C183" s="6">
        <v>8.48</v>
      </c>
      <c r="D183" s="116">
        <v>14.91667</v>
      </c>
      <c r="E183" s="5">
        <v>8.1300000000000008</v>
      </c>
      <c r="F183" s="116">
        <v>14.91667</v>
      </c>
      <c r="G183" s="6">
        <v>8.56</v>
      </c>
      <c r="H183" s="116">
        <v>14.91667</v>
      </c>
      <c r="I183" s="6">
        <v>8.48</v>
      </c>
    </row>
    <row r="184" spans="2:9" x14ac:dyDescent="0.3">
      <c r="B184" s="116">
        <v>15</v>
      </c>
      <c r="C184" s="6">
        <v>8.4600000000000009</v>
      </c>
      <c r="D184" s="116">
        <v>15</v>
      </c>
      <c r="E184" s="5">
        <v>8.1300000000000008</v>
      </c>
      <c r="F184" s="116">
        <v>15</v>
      </c>
      <c r="G184" s="6">
        <v>8.56</v>
      </c>
      <c r="H184" s="116">
        <v>15</v>
      </c>
      <c r="I184" s="6">
        <v>8.4600000000000009</v>
      </c>
    </row>
    <row r="185" spans="2:9" x14ac:dyDescent="0.3">
      <c r="B185" s="116">
        <v>15.08333</v>
      </c>
      <c r="C185" s="6">
        <v>8.4700000000000006</v>
      </c>
      <c r="D185" s="116">
        <v>15.08333</v>
      </c>
      <c r="E185" s="5">
        <v>8.1199999999999992</v>
      </c>
      <c r="F185" s="116">
        <v>15.08333</v>
      </c>
      <c r="G185" s="6">
        <v>8.5500000000000007</v>
      </c>
      <c r="H185" s="116">
        <v>15.08333</v>
      </c>
      <c r="I185" s="6">
        <v>8.4700000000000006</v>
      </c>
    </row>
    <row r="186" spans="2:9" x14ac:dyDescent="0.3">
      <c r="B186" s="116">
        <v>15.16667</v>
      </c>
      <c r="C186" s="6">
        <v>8.48</v>
      </c>
      <c r="D186" s="116">
        <v>15.16667</v>
      </c>
      <c r="E186" s="5">
        <v>8.1300000000000008</v>
      </c>
      <c r="F186" s="116">
        <v>15.16667</v>
      </c>
      <c r="G186" s="6">
        <v>8.5500000000000007</v>
      </c>
      <c r="H186" s="116">
        <v>15.16667</v>
      </c>
      <c r="I186" s="6">
        <v>8.48</v>
      </c>
    </row>
    <row r="187" spans="2:9" x14ac:dyDescent="0.3">
      <c r="B187" s="116">
        <v>15.25</v>
      </c>
      <c r="C187" s="6">
        <v>8.4700000000000006</v>
      </c>
      <c r="D187" s="116">
        <v>15.25</v>
      </c>
      <c r="E187" s="5">
        <v>8.1300000000000008</v>
      </c>
      <c r="F187" s="116">
        <v>15.25</v>
      </c>
      <c r="G187" s="6">
        <v>8.5500000000000007</v>
      </c>
      <c r="H187" s="116">
        <v>15.25</v>
      </c>
      <c r="I187" s="6">
        <v>8.4700000000000006</v>
      </c>
    </row>
    <row r="188" spans="2:9" x14ac:dyDescent="0.3">
      <c r="B188" s="116">
        <v>15.33333</v>
      </c>
      <c r="C188" s="6">
        <v>8.4700000000000006</v>
      </c>
      <c r="D188" s="116">
        <v>15.33333</v>
      </c>
      <c r="E188" s="5">
        <v>8.14</v>
      </c>
      <c r="F188" s="116">
        <v>15.33333</v>
      </c>
      <c r="G188" s="6">
        <v>8.56</v>
      </c>
      <c r="H188" s="116">
        <v>15.33333</v>
      </c>
      <c r="I188" s="6">
        <v>8.4700000000000006</v>
      </c>
    </row>
    <row r="189" spans="2:9" x14ac:dyDescent="0.3">
      <c r="B189" s="116">
        <v>15.41667</v>
      </c>
      <c r="C189" s="6">
        <v>8.48</v>
      </c>
      <c r="D189" s="116">
        <v>15.41667</v>
      </c>
      <c r="E189" s="5">
        <v>8.1300000000000008</v>
      </c>
      <c r="F189" s="116">
        <v>15.41667</v>
      </c>
      <c r="G189" s="6">
        <v>8.56</v>
      </c>
      <c r="H189" s="116">
        <v>15.41667</v>
      </c>
      <c r="I189" s="6">
        <v>8.48</v>
      </c>
    </row>
    <row r="190" spans="2:9" x14ac:dyDescent="0.3">
      <c r="B190" s="116">
        <v>15.5</v>
      </c>
      <c r="C190" s="6">
        <v>8.4700000000000006</v>
      </c>
      <c r="D190" s="116">
        <v>15.5</v>
      </c>
      <c r="E190" s="5">
        <v>8.1300000000000008</v>
      </c>
      <c r="F190" s="116">
        <v>15.5</v>
      </c>
      <c r="G190" s="6">
        <v>8.5500000000000007</v>
      </c>
      <c r="H190" s="116">
        <v>15.5</v>
      </c>
      <c r="I190" s="6">
        <v>8.4700000000000006</v>
      </c>
    </row>
    <row r="191" spans="2:9" x14ac:dyDescent="0.3">
      <c r="B191" s="116">
        <v>15.58333</v>
      </c>
      <c r="C191" s="6">
        <v>8.49</v>
      </c>
      <c r="D191" s="116">
        <v>15.58333</v>
      </c>
      <c r="E191" s="5">
        <v>8.14</v>
      </c>
      <c r="F191" s="116">
        <v>15.58333</v>
      </c>
      <c r="G191" s="6">
        <v>8.5500000000000007</v>
      </c>
      <c r="H191" s="116">
        <v>15.58333</v>
      </c>
      <c r="I191" s="6">
        <v>8.49</v>
      </c>
    </row>
    <row r="192" spans="2:9" x14ac:dyDescent="0.3">
      <c r="B192" s="116">
        <v>15.66667</v>
      </c>
      <c r="C192" s="6">
        <v>8.4700000000000006</v>
      </c>
      <c r="D192" s="116">
        <v>15.66667</v>
      </c>
      <c r="E192" s="5">
        <v>8.14</v>
      </c>
      <c r="F192" s="116">
        <v>15.66667</v>
      </c>
      <c r="G192" s="6">
        <v>8.5500000000000007</v>
      </c>
      <c r="H192" s="116">
        <v>15.66667</v>
      </c>
      <c r="I192" s="6">
        <v>8.4700000000000006</v>
      </c>
    </row>
    <row r="193" spans="2:9" x14ac:dyDescent="0.3">
      <c r="B193" s="116">
        <v>15.75</v>
      </c>
      <c r="C193" s="6">
        <v>8.48</v>
      </c>
      <c r="D193" s="116">
        <v>15.75</v>
      </c>
      <c r="E193" s="5">
        <v>8.1300000000000008</v>
      </c>
      <c r="F193" s="116">
        <v>15.75</v>
      </c>
      <c r="G193" s="6">
        <v>8.5500000000000007</v>
      </c>
      <c r="H193" s="116">
        <v>15.75</v>
      </c>
      <c r="I193" s="6">
        <v>8.48</v>
      </c>
    </row>
    <row r="194" spans="2:9" x14ac:dyDescent="0.3">
      <c r="B194" s="116">
        <v>15.83333</v>
      </c>
      <c r="C194" s="6">
        <v>8.49</v>
      </c>
      <c r="D194" s="116">
        <v>15.83333</v>
      </c>
      <c r="E194" s="5">
        <v>8.14</v>
      </c>
      <c r="F194" s="116">
        <v>15.83333</v>
      </c>
      <c r="G194" s="6">
        <v>8.5500000000000007</v>
      </c>
      <c r="H194" s="116">
        <v>15.83333</v>
      </c>
      <c r="I194" s="6">
        <v>8.49</v>
      </c>
    </row>
    <row r="195" spans="2:9" x14ac:dyDescent="0.3">
      <c r="B195" s="116">
        <v>15.91667</v>
      </c>
      <c r="C195" s="6">
        <v>8.4700000000000006</v>
      </c>
      <c r="D195" s="116">
        <v>15.91667</v>
      </c>
      <c r="E195" s="5">
        <v>8.14</v>
      </c>
      <c r="F195" s="116">
        <v>15.91667</v>
      </c>
      <c r="G195" s="6">
        <v>8.5500000000000007</v>
      </c>
      <c r="H195" s="116">
        <v>15.91667</v>
      </c>
      <c r="I195" s="6">
        <v>8.4700000000000006</v>
      </c>
    </row>
    <row r="196" spans="2:9" x14ac:dyDescent="0.3">
      <c r="B196" s="116">
        <v>16</v>
      </c>
      <c r="C196" s="6">
        <v>8.49</v>
      </c>
      <c r="D196" s="116">
        <v>16</v>
      </c>
      <c r="E196" s="5">
        <v>8.14</v>
      </c>
      <c r="F196" s="116">
        <v>16</v>
      </c>
      <c r="G196" s="6">
        <v>8.5500000000000007</v>
      </c>
      <c r="H196" s="116">
        <v>16</v>
      </c>
      <c r="I196" s="6">
        <v>8.49</v>
      </c>
    </row>
    <row r="197" spans="2:9" x14ac:dyDescent="0.3">
      <c r="B197" s="116">
        <v>16.08333</v>
      </c>
      <c r="C197" s="6">
        <v>8.48</v>
      </c>
      <c r="D197" s="116">
        <v>16.08333</v>
      </c>
      <c r="E197" s="5">
        <v>8.14</v>
      </c>
      <c r="F197" s="116">
        <v>16.08333</v>
      </c>
      <c r="G197" s="6">
        <v>8.5399999999999991</v>
      </c>
      <c r="H197" s="116">
        <v>16.08333</v>
      </c>
      <c r="I197" s="6">
        <v>8.48</v>
      </c>
    </row>
    <row r="198" spans="2:9" x14ac:dyDescent="0.3">
      <c r="B198" s="116">
        <v>16.16667</v>
      </c>
      <c r="C198" s="6">
        <v>8.49</v>
      </c>
      <c r="D198" s="116">
        <v>16.16667</v>
      </c>
      <c r="E198" s="5">
        <v>8.1300000000000008</v>
      </c>
      <c r="F198" s="116">
        <v>16.16667</v>
      </c>
      <c r="G198" s="6">
        <v>8.5500000000000007</v>
      </c>
      <c r="H198" s="116">
        <v>16.16667</v>
      </c>
      <c r="I198" s="6">
        <v>8.49</v>
      </c>
    </row>
    <row r="199" spans="2:9" x14ac:dyDescent="0.3">
      <c r="B199" s="116">
        <v>16.25</v>
      </c>
      <c r="C199" s="6">
        <v>8.49</v>
      </c>
      <c r="D199" s="116">
        <v>16.25</v>
      </c>
      <c r="E199" s="5">
        <v>8.1300000000000008</v>
      </c>
      <c r="F199" s="116">
        <v>16.25</v>
      </c>
      <c r="G199" s="6">
        <v>8.56</v>
      </c>
      <c r="H199" s="116">
        <v>16.25</v>
      </c>
      <c r="I199" s="6">
        <v>8.49</v>
      </c>
    </row>
    <row r="200" spans="2:9" x14ac:dyDescent="0.3">
      <c r="B200" s="116">
        <v>16.33333</v>
      </c>
      <c r="C200" s="6">
        <v>8.48</v>
      </c>
      <c r="D200" s="116">
        <v>16.33333</v>
      </c>
      <c r="E200" s="5">
        <v>8.1300000000000008</v>
      </c>
      <c r="F200" s="116">
        <v>16.33333</v>
      </c>
      <c r="G200" s="6">
        <v>8.5399999999999991</v>
      </c>
      <c r="H200" s="116">
        <v>16.33333</v>
      </c>
      <c r="I200" s="6">
        <v>8.48</v>
      </c>
    </row>
    <row r="201" spans="2:9" x14ac:dyDescent="0.3">
      <c r="B201" s="116">
        <v>16.41667</v>
      </c>
      <c r="C201" s="6">
        <v>8.48</v>
      </c>
      <c r="D201" s="116">
        <v>16.41667</v>
      </c>
      <c r="E201" s="5">
        <v>8.1300000000000008</v>
      </c>
      <c r="F201" s="116">
        <v>16.41667</v>
      </c>
      <c r="G201" s="6">
        <v>8.5500000000000007</v>
      </c>
      <c r="H201" s="116">
        <v>16.41667</v>
      </c>
      <c r="I201" s="6">
        <v>8.48</v>
      </c>
    </row>
    <row r="202" spans="2:9" x14ac:dyDescent="0.3">
      <c r="B202" s="116">
        <v>16.5</v>
      </c>
      <c r="C202" s="124">
        <v>8.5</v>
      </c>
      <c r="D202" s="116">
        <v>16.5</v>
      </c>
      <c r="E202" s="5">
        <v>8.15</v>
      </c>
      <c r="F202" s="116">
        <v>16.5</v>
      </c>
      <c r="G202" s="6">
        <v>8.5500000000000007</v>
      </c>
      <c r="H202" s="116">
        <v>16.5</v>
      </c>
      <c r="I202" s="124">
        <v>8.5</v>
      </c>
    </row>
    <row r="203" spans="2:9" x14ac:dyDescent="0.3">
      <c r="B203" s="116">
        <v>16.58333</v>
      </c>
      <c r="C203" s="6">
        <v>8.49</v>
      </c>
      <c r="D203" s="116">
        <v>16.58333</v>
      </c>
      <c r="E203" s="5">
        <v>8.1300000000000008</v>
      </c>
      <c r="F203" s="116">
        <v>16.58333</v>
      </c>
      <c r="G203" s="6">
        <v>8.5500000000000007</v>
      </c>
      <c r="H203" s="116">
        <v>16.58333</v>
      </c>
      <c r="I203" s="6">
        <v>8.49</v>
      </c>
    </row>
    <row r="204" spans="2:9" x14ac:dyDescent="0.3">
      <c r="B204" s="116">
        <v>16.66667</v>
      </c>
      <c r="C204" s="6">
        <v>8.49</v>
      </c>
      <c r="D204" s="116">
        <v>16.66667</v>
      </c>
      <c r="E204" s="5">
        <v>8.1300000000000008</v>
      </c>
      <c r="F204" s="116">
        <v>16.66667</v>
      </c>
      <c r="G204" s="6">
        <v>8.56</v>
      </c>
      <c r="H204" s="116">
        <v>16.66667</v>
      </c>
      <c r="I204" s="6">
        <v>8.49</v>
      </c>
    </row>
    <row r="205" spans="2:9" x14ac:dyDescent="0.3">
      <c r="B205" s="116">
        <v>16.75</v>
      </c>
      <c r="C205" s="6">
        <v>8.49</v>
      </c>
      <c r="D205" s="116">
        <v>16.75</v>
      </c>
      <c r="E205" s="5">
        <v>8.14</v>
      </c>
      <c r="F205" s="116">
        <v>16.75</v>
      </c>
      <c r="G205" s="6">
        <v>8.5399999999999991</v>
      </c>
      <c r="H205" s="116">
        <v>16.75</v>
      </c>
      <c r="I205" s="6">
        <v>8.49</v>
      </c>
    </row>
    <row r="206" spans="2:9" x14ac:dyDescent="0.3">
      <c r="B206" s="116">
        <v>16.83333</v>
      </c>
      <c r="C206" s="6">
        <v>8.49</v>
      </c>
      <c r="D206" s="116">
        <v>16.83333</v>
      </c>
      <c r="E206" s="5">
        <v>8.14</v>
      </c>
      <c r="F206" s="116">
        <v>16.83333</v>
      </c>
      <c r="G206" s="6">
        <v>8.5500000000000007</v>
      </c>
      <c r="H206" s="116">
        <v>16.83333</v>
      </c>
      <c r="I206" s="6">
        <v>8.49</v>
      </c>
    </row>
    <row r="207" spans="2:9" x14ac:dyDescent="0.3">
      <c r="B207" s="116">
        <v>16.91667</v>
      </c>
      <c r="C207" s="124">
        <v>8.5</v>
      </c>
      <c r="D207" s="116">
        <v>16.91667</v>
      </c>
      <c r="E207" s="5">
        <v>8.14</v>
      </c>
      <c r="F207" s="116">
        <v>16.91667</v>
      </c>
      <c r="G207" s="6">
        <v>8.5399999999999991</v>
      </c>
      <c r="H207" s="116">
        <v>16.91667</v>
      </c>
      <c r="I207" s="124">
        <v>8.5</v>
      </c>
    </row>
    <row r="208" spans="2:9" x14ac:dyDescent="0.3">
      <c r="B208" s="116">
        <v>17</v>
      </c>
      <c r="C208" s="124">
        <v>8.5</v>
      </c>
      <c r="D208" s="116">
        <v>17</v>
      </c>
      <c r="E208" s="5">
        <v>8.1300000000000008</v>
      </c>
      <c r="F208" s="116">
        <v>17</v>
      </c>
      <c r="G208" s="6">
        <v>8.5500000000000007</v>
      </c>
      <c r="H208" s="116">
        <v>17</v>
      </c>
      <c r="I208" s="124">
        <v>8.5</v>
      </c>
    </row>
    <row r="209" spans="2:9" x14ac:dyDescent="0.3">
      <c r="B209" s="116">
        <v>17.08333</v>
      </c>
      <c r="C209" s="6">
        <v>8.51</v>
      </c>
      <c r="D209" s="116">
        <v>17.08333</v>
      </c>
      <c r="E209" s="5">
        <v>8.14</v>
      </c>
      <c r="F209" s="116">
        <v>17.08333</v>
      </c>
      <c r="G209" s="6">
        <v>8.56</v>
      </c>
      <c r="H209" s="116">
        <v>17.08333</v>
      </c>
      <c r="I209" s="6">
        <v>8.51</v>
      </c>
    </row>
    <row r="210" spans="2:9" x14ac:dyDescent="0.3">
      <c r="B210" s="116">
        <v>17.16667</v>
      </c>
      <c r="C210" s="124">
        <v>8.5</v>
      </c>
      <c r="D210" s="116">
        <v>17.16667</v>
      </c>
      <c r="E210" s="5">
        <v>8.14</v>
      </c>
      <c r="F210" s="116">
        <v>17.16667</v>
      </c>
      <c r="G210" s="6">
        <v>8.5500000000000007</v>
      </c>
      <c r="H210" s="116">
        <v>17.16667</v>
      </c>
      <c r="I210" s="124">
        <v>8.5</v>
      </c>
    </row>
    <row r="211" spans="2:9" x14ac:dyDescent="0.3">
      <c r="B211" s="116">
        <v>17.25</v>
      </c>
      <c r="C211" s="124">
        <v>8.5</v>
      </c>
      <c r="D211" s="116">
        <v>17.25</v>
      </c>
      <c r="E211" s="5">
        <v>8.14</v>
      </c>
      <c r="F211" s="116">
        <v>17.25</v>
      </c>
      <c r="G211" s="6">
        <v>8.5399999999999991</v>
      </c>
      <c r="H211" s="116">
        <v>17.25</v>
      </c>
      <c r="I211" s="124">
        <v>8.5</v>
      </c>
    </row>
    <row r="212" spans="2:9" x14ac:dyDescent="0.3">
      <c r="B212" s="116">
        <v>17.33333</v>
      </c>
      <c r="C212" s="124">
        <v>8.5</v>
      </c>
      <c r="D212" s="116">
        <v>17.33333</v>
      </c>
      <c r="E212" s="5">
        <v>8.14</v>
      </c>
      <c r="F212" s="116">
        <v>17.33333</v>
      </c>
      <c r="G212" s="6">
        <v>8.5399999999999991</v>
      </c>
      <c r="H212" s="116">
        <v>17.33333</v>
      </c>
      <c r="I212" s="124">
        <v>8.5</v>
      </c>
    </row>
    <row r="213" spans="2:9" x14ac:dyDescent="0.3">
      <c r="B213" s="116">
        <v>17.41667</v>
      </c>
      <c r="C213" s="124">
        <v>8.5</v>
      </c>
      <c r="D213" s="116">
        <v>17.41667</v>
      </c>
      <c r="E213" s="5">
        <v>8.14</v>
      </c>
      <c r="F213" s="116">
        <v>17.41667</v>
      </c>
      <c r="G213" s="6">
        <v>8.5399999999999991</v>
      </c>
      <c r="H213" s="116">
        <v>17.41667</v>
      </c>
      <c r="I213" s="124">
        <v>8.5</v>
      </c>
    </row>
    <row r="214" spans="2:9" x14ac:dyDescent="0.3">
      <c r="B214" s="116">
        <v>17.5</v>
      </c>
      <c r="C214" s="124">
        <v>8.5</v>
      </c>
      <c r="D214" s="116">
        <v>17.5</v>
      </c>
      <c r="E214" s="5">
        <v>8.14</v>
      </c>
      <c r="F214" s="116">
        <v>17.5</v>
      </c>
      <c r="G214" s="6">
        <v>8.5399999999999991</v>
      </c>
      <c r="H214" s="116">
        <v>17.5</v>
      </c>
      <c r="I214" s="124">
        <v>8.5</v>
      </c>
    </row>
    <row r="215" spans="2:9" x14ac:dyDescent="0.3">
      <c r="B215" s="116">
        <v>17.58333</v>
      </c>
      <c r="C215" s="6">
        <v>8.51</v>
      </c>
      <c r="D215" s="116">
        <v>17.58333</v>
      </c>
      <c r="E215" s="5">
        <v>8.14</v>
      </c>
      <c r="F215" s="116">
        <v>17.58333</v>
      </c>
      <c r="G215" s="6">
        <v>8.5399999999999991</v>
      </c>
      <c r="H215" s="116">
        <v>17.58333</v>
      </c>
      <c r="I215" s="6">
        <v>8.51</v>
      </c>
    </row>
    <row r="216" spans="2:9" x14ac:dyDescent="0.3">
      <c r="B216" s="116">
        <v>17.66667</v>
      </c>
      <c r="C216" s="124">
        <v>8.5</v>
      </c>
      <c r="D216" s="116">
        <v>17.66667</v>
      </c>
      <c r="E216" s="5">
        <v>8.1300000000000008</v>
      </c>
      <c r="F216" s="116">
        <v>17.66667</v>
      </c>
      <c r="G216" s="6">
        <v>8.5500000000000007</v>
      </c>
      <c r="H216" s="116">
        <v>17.66667</v>
      </c>
      <c r="I216" s="124">
        <v>8.5</v>
      </c>
    </row>
    <row r="217" spans="2:9" x14ac:dyDescent="0.3">
      <c r="B217" s="116">
        <v>17.75</v>
      </c>
      <c r="C217" s="6">
        <v>8.51</v>
      </c>
      <c r="D217" s="116">
        <v>17.75</v>
      </c>
      <c r="E217" s="5">
        <v>8.14</v>
      </c>
      <c r="F217" s="116">
        <v>17.75</v>
      </c>
      <c r="G217" s="6">
        <v>8.5299999999999994</v>
      </c>
      <c r="H217" s="116">
        <v>17.75</v>
      </c>
      <c r="I217" s="6">
        <v>8.51</v>
      </c>
    </row>
    <row r="218" spans="2:9" x14ac:dyDescent="0.3">
      <c r="B218" s="116">
        <v>17.83333</v>
      </c>
      <c r="C218" s="6">
        <v>8.52</v>
      </c>
      <c r="D218" s="116">
        <v>17.83333</v>
      </c>
      <c r="E218" s="5">
        <v>8.14</v>
      </c>
      <c r="F218" s="116">
        <v>17.83333</v>
      </c>
      <c r="G218" s="6">
        <v>8.5399999999999991</v>
      </c>
      <c r="H218" s="116">
        <v>17.83333</v>
      </c>
      <c r="I218" s="6">
        <v>8.52</v>
      </c>
    </row>
    <row r="219" spans="2:9" x14ac:dyDescent="0.3">
      <c r="B219" s="116">
        <v>17.91667</v>
      </c>
      <c r="C219" s="6">
        <v>8.51</v>
      </c>
      <c r="D219" s="116">
        <v>17.91667</v>
      </c>
      <c r="E219" s="5">
        <v>8.14</v>
      </c>
      <c r="F219" s="116">
        <v>17.91667</v>
      </c>
      <c r="G219" s="6">
        <v>8.5500000000000007</v>
      </c>
      <c r="H219" s="116">
        <v>17.91667</v>
      </c>
      <c r="I219" s="6">
        <v>8.51</v>
      </c>
    </row>
    <row r="220" spans="2:9" x14ac:dyDescent="0.3">
      <c r="B220" s="116">
        <v>18</v>
      </c>
      <c r="C220" s="6">
        <v>8.51</v>
      </c>
      <c r="D220" s="116">
        <v>18</v>
      </c>
      <c r="E220" s="5">
        <v>8.15</v>
      </c>
      <c r="F220" s="116">
        <v>18</v>
      </c>
      <c r="G220" s="6">
        <v>8.5299999999999994</v>
      </c>
      <c r="H220" s="116">
        <v>18</v>
      </c>
      <c r="I220" s="6">
        <v>8.51</v>
      </c>
    </row>
    <row r="221" spans="2:9" x14ac:dyDescent="0.3">
      <c r="B221" s="116">
        <v>18.08333</v>
      </c>
      <c r="C221" s="6">
        <v>8.51</v>
      </c>
      <c r="D221" s="116">
        <v>18.08333</v>
      </c>
      <c r="E221" s="5">
        <v>8.14</v>
      </c>
      <c r="F221" s="116">
        <v>18.08333</v>
      </c>
      <c r="G221" s="6">
        <v>8.5399999999999991</v>
      </c>
      <c r="H221" s="116">
        <v>18.08333</v>
      </c>
      <c r="I221" s="6">
        <v>8.51</v>
      </c>
    </row>
    <row r="222" spans="2:9" x14ac:dyDescent="0.3">
      <c r="B222" s="116">
        <v>18.16667</v>
      </c>
      <c r="C222" s="6">
        <v>8.51</v>
      </c>
      <c r="D222" s="116">
        <v>18.16667</v>
      </c>
      <c r="E222" s="5">
        <v>8.15</v>
      </c>
      <c r="F222" s="116">
        <v>18.16667</v>
      </c>
      <c r="G222" s="6">
        <v>8.5399999999999991</v>
      </c>
      <c r="H222" s="116">
        <v>18.16667</v>
      </c>
      <c r="I222" s="6">
        <v>8.51</v>
      </c>
    </row>
    <row r="223" spans="2:9" x14ac:dyDescent="0.3">
      <c r="B223" s="116">
        <v>18.25</v>
      </c>
      <c r="C223" s="6">
        <v>8.52</v>
      </c>
      <c r="D223" s="116">
        <v>18.25</v>
      </c>
      <c r="E223" s="5">
        <v>8.15</v>
      </c>
      <c r="F223" s="116">
        <v>18.25</v>
      </c>
      <c r="G223" s="6">
        <v>8.5399999999999991</v>
      </c>
      <c r="H223" s="116">
        <v>18.25</v>
      </c>
      <c r="I223" s="6">
        <v>8.52</v>
      </c>
    </row>
    <row r="224" spans="2:9" x14ac:dyDescent="0.3">
      <c r="B224" s="116">
        <v>18.33333</v>
      </c>
      <c r="C224" s="6">
        <v>8.51</v>
      </c>
      <c r="D224" s="116">
        <v>18.33333</v>
      </c>
      <c r="E224" s="5">
        <v>8.14</v>
      </c>
      <c r="F224" s="116">
        <v>18.33333</v>
      </c>
      <c r="G224" s="6">
        <v>8.5399999999999991</v>
      </c>
      <c r="H224" s="116">
        <v>18.33333</v>
      </c>
      <c r="I224" s="6">
        <v>8.51</v>
      </c>
    </row>
    <row r="225" spans="2:9" x14ac:dyDescent="0.3">
      <c r="B225" s="116">
        <v>18.41667</v>
      </c>
      <c r="C225" s="6">
        <v>8.51</v>
      </c>
      <c r="D225" s="116">
        <v>18.41667</v>
      </c>
      <c r="E225" s="5">
        <v>8.15</v>
      </c>
      <c r="F225" s="116">
        <v>18.41667</v>
      </c>
      <c r="G225" s="6">
        <v>8.5299999999999994</v>
      </c>
      <c r="H225" s="116">
        <v>18.41667</v>
      </c>
      <c r="I225" s="6">
        <v>8.51</v>
      </c>
    </row>
    <row r="226" spans="2:9" x14ac:dyDescent="0.3">
      <c r="B226" s="116">
        <v>18.5</v>
      </c>
      <c r="C226" s="6">
        <v>8.52</v>
      </c>
      <c r="D226" s="116">
        <v>18.5</v>
      </c>
      <c r="E226" s="5">
        <v>8.14</v>
      </c>
      <c r="F226" s="116">
        <v>18.5</v>
      </c>
      <c r="G226" s="6">
        <v>8.5399999999999991</v>
      </c>
      <c r="H226" s="116">
        <v>18.5</v>
      </c>
      <c r="I226" s="6">
        <v>8.52</v>
      </c>
    </row>
    <row r="227" spans="2:9" x14ac:dyDescent="0.3">
      <c r="B227" s="116">
        <v>18.58333</v>
      </c>
      <c r="C227" s="6">
        <v>8.52</v>
      </c>
      <c r="D227" s="116">
        <v>18.58333</v>
      </c>
      <c r="E227" s="5">
        <v>8.15</v>
      </c>
      <c r="F227" s="116">
        <v>18.58333</v>
      </c>
      <c r="G227" s="6">
        <v>8.5299999999999994</v>
      </c>
      <c r="H227" s="116">
        <v>18.58333</v>
      </c>
      <c r="I227" s="6">
        <v>8.52</v>
      </c>
    </row>
    <row r="228" spans="2:9" x14ac:dyDescent="0.3">
      <c r="B228" s="116">
        <v>18.66667</v>
      </c>
      <c r="C228" s="6">
        <v>8.52</v>
      </c>
      <c r="D228" s="116">
        <v>18.66667</v>
      </c>
      <c r="E228" s="5">
        <v>8.16</v>
      </c>
      <c r="F228" s="116">
        <v>18.66667</v>
      </c>
      <c r="G228" s="6">
        <v>8.5399999999999991</v>
      </c>
      <c r="H228" s="116">
        <v>18.66667</v>
      </c>
      <c r="I228" s="6">
        <v>8.52</v>
      </c>
    </row>
    <row r="229" spans="2:9" x14ac:dyDescent="0.3">
      <c r="B229" s="116">
        <v>18.75</v>
      </c>
      <c r="C229" s="6">
        <v>8.5299999999999994</v>
      </c>
      <c r="D229" s="116">
        <v>18.75</v>
      </c>
      <c r="E229" s="5">
        <v>8.14</v>
      </c>
      <c r="F229" s="116">
        <v>18.75</v>
      </c>
      <c r="G229" s="6">
        <v>8.5399999999999991</v>
      </c>
      <c r="H229" s="116">
        <v>18.75</v>
      </c>
      <c r="I229" s="6">
        <v>8.5299999999999994</v>
      </c>
    </row>
    <row r="230" spans="2:9" x14ac:dyDescent="0.3">
      <c r="B230" s="116">
        <v>18.83333</v>
      </c>
      <c r="C230" s="6">
        <v>8.52</v>
      </c>
      <c r="D230" s="116">
        <v>18.83333</v>
      </c>
      <c r="E230" s="5">
        <v>8.14</v>
      </c>
      <c r="F230" s="116">
        <v>18.83333</v>
      </c>
      <c r="G230" s="6">
        <v>8.5299999999999994</v>
      </c>
      <c r="H230" s="116">
        <v>18.83333</v>
      </c>
      <c r="I230" s="6">
        <v>8.52</v>
      </c>
    </row>
    <row r="231" spans="2:9" x14ac:dyDescent="0.3">
      <c r="B231" s="116">
        <v>18.91667</v>
      </c>
      <c r="C231" s="6">
        <v>8.52</v>
      </c>
      <c r="D231" s="116">
        <v>18.91667</v>
      </c>
      <c r="E231" s="5">
        <v>8.14</v>
      </c>
      <c r="F231" s="116">
        <v>18.91667</v>
      </c>
      <c r="G231" s="6">
        <v>8.5399999999999991</v>
      </c>
      <c r="H231" s="116">
        <v>18.91667</v>
      </c>
      <c r="I231" s="6">
        <v>8.52</v>
      </c>
    </row>
    <row r="232" spans="2:9" x14ac:dyDescent="0.3">
      <c r="B232" s="116">
        <v>19</v>
      </c>
      <c r="C232" s="6">
        <v>8.52</v>
      </c>
      <c r="D232" s="116">
        <v>19</v>
      </c>
      <c r="E232" s="5">
        <v>8.14</v>
      </c>
      <c r="F232" s="116">
        <v>19</v>
      </c>
      <c r="G232" s="6">
        <v>8.5399999999999991</v>
      </c>
      <c r="H232" s="116">
        <v>19</v>
      </c>
      <c r="I232" s="6">
        <v>8.52</v>
      </c>
    </row>
    <row r="233" spans="2:9" x14ac:dyDescent="0.3">
      <c r="B233" s="116">
        <v>19.08333</v>
      </c>
      <c r="C233" s="6">
        <v>8.52</v>
      </c>
      <c r="D233" s="116">
        <v>19.08333</v>
      </c>
      <c r="E233" s="5">
        <v>8.15</v>
      </c>
      <c r="F233" s="116">
        <v>19.08333</v>
      </c>
      <c r="G233" s="6">
        <v>8.5299999999999994</v>
      </c>
      <c r="H233" s="116">
        <v>19.08333</v>
      </c>
      <c r="I233" s="6">
        <v>8.52</v>
      </c>
    </row>
    <row r="234" spans="2:9" x14ac:dyDescent="0.3">
      <c r="B234" s="116">
        <v>19.16667</v>
      </c>
      <c r="C234" s="6">
        <v>8.5299999999999994</v>
      </c>
      <c r="D234" s="116">
        <v>19.16667</v>
      </c>
      <c r="E234" s="5">
        <v>8.14</v>
      </c>
      <c r="F234" s="116">
        <v>19.16667</v>
      </c>
      <c r="G234" s="6">
        <v>8.5500000000000007</v>
      </c>
      <c r="H234" s="116">
        <v>19.16667</v>
      </c>
      <c r="I234" s="6">
        <v>8.5299999999999994</v>
      </c>
    </row>
    <row r="235" spans="2:9" x14ac:dyDescent="0.3">
      <c r="B235" s="116">
        <v>19.25</v>
      </c>
      <c r="C235" s="6">
        <v>8.52</v>
      </c>
      <c r="D235" s="116">
        <v>19.25</v>
      </c>
      <c r="E235" s="5">
        <v>8.14</v>
      </c>
      <c r="F235" s="116">
        <v>19.25</v>
      </c>
      <c r="G235" s="6">
        <v>8.5299999999999994</v>
      </c>
      <c r="H235" s="116">
        <v>19.25</v>
      </c>
      <c r="I235" s="6">
        <v>8.52</v>
      </c>
    </row>
    <row r="236" spans="2:9" x14ac:dyDescent="0.3">
      <c r="B236" s="116">
        <v>19.33333</v>
      </c>
      <c r="C236" s="6">
        <v>8.5299999999999994</v>
      </c>
      <c r="D236" s="116">
        <v>19.33333</v>
      </c>
      <c r="E236" s="5">
        <v>8.15</v>
      </c>
      <c r="F236" s="116">
        <v>19.33333</v>
      </c>
      <c r="G236" s="6">
        <v>8.5299999999999994</v>
      </c>
      <c r="H236" s="116">
        <v>19.33333</v>
      </c>
      <c r="I236" s="6">
        <v>8.5299999999999994</v>
      </c>
    </row>
    <row r="237" spans="2:9" x14ac:dyDescent="0.3">
      <c r="B237" s="116">
        <v>19.41667</v>
      </c>
      <c r="C237" s="6">
        <v>8.5299999999999994</v>
      </c>
      <c r="D237" s="116">
        <v>19.41667</v>
      </c>
      <c r="E237" s="5">
        <v>8.14</v>
      </c>
      <c r="F237" s="116">
        <v>19.41667</v>
      </c>
      <c r="G237" s="6">
        <v>8.5399999999999991</v>
      </c>
      <c r="H237" s="116">
        <v>19.41667</v>
      </c>
      <c r="I237" s="6">
        <v>8.5299999999999994</v>
      </c>
    </row>
    <row r="238" spans="2:9" x14ac:dyDescent="0.3">
      <c r="B238" s="116">
        <v>19.5</v>
      </c>
      <c r="C238" s="6">
        <v>8.5299999999999994</v>
      </c>
      <c r="D238" s="116">
        <v>19.5</v>
      </c>
      <c r="E238" s="5">
        <v>8.16</v>
      </c>
      <c r="F238" s="116">
        <v>19.5</v>
      </c>
      <c r="G238" s="6">
        <v>8.5399999999999991</v>
      </c>
      <c r="H238" s="116">
        <v>19.5</v>
      </c>
      <c r="I238" s="6">
        <v>8.5299999999999994</v>
      </c>
    </row>
    <row r="239" spans="2:9" x14ac:dyDescent="0.3">
      <c r="B239" s="116">
        <v>19.58333</v>
      </c>
      <c r="C239" s="6">
        <v>8.5299999999999994</v>
      </c>
      <c r="D239" s="116">
        <v>19.58333</v>
      </c>
      <c r="E239" s="5">
        <v>8.14</v>
      </c>
      <c r="F239" s="116">
        <v>19.58333</v>
      </c>
      <c r="G239" s="6">
        <v>8.5399999999999991</v>
      </c>
      <c r="H239" s="116">
        <v>19.58333</v>
      </c>
      <c r="I239" s="6">
        <v>8.5299999999999994</v>
      </c>
    </row>
    <row r="240" spans="2:9" x14ac:dyDescent="0.3">
      <c r="B240" s="116">
        <v>19.66667</v>
      </c>
      <c r="C240" s="6">
        <v>8.5399999999999991</v>
      </c>
      <c r="D240" s="116">
        <v>19.66667</v>
      </c>
      <c r="E240" s="5">
        <v>8.14</v>
      </c>
      <c r="F240" s="116">
        <v>19.66667</v>
      </c>
      <c r="G240" s="6">
        <v>8.5299999999999994</v>
      </c>
      <c r="H240" s="116">
        <v>19.66667</v>
      </c>
      <c r="I240" s="6">
        <v>8.5399999999999991</v>
      </c>
    </row>
    <row r="241" spans="2:9" x14ac:dyDescent="0.3">
      <c r="B241" s="116">
        <v>19.75</v>
      </c>
      <c r="C241" s="6">
        <v>8.5299999999999994</v>
      </c>
      <c r="D241" s="116">
        <v>19.75</v>
      </c>
      <c r="E241" s="5">
        <v>8.15</v>
      </c>
      <c r="F241" s="116">
        <v>19.75</v>
      </c>
      <c r="G241" s="6">
        <v>8.5399999999999991</v>
      </c>
      <c r="H241" s="116">
        <v>19.75</v>
      </c>
      <c r="I241" s="6">
        <v>8.5299999999999994</v>
      </c>
    </row>
    <row r="242" spans="2:9" x14ac:dyDescent="0.3">
      <c r="B242" s="116">
        <v>19.83333</v>
      </c>
      <c r="C242" s="6">
        <v>8.5299999999999994</v>
      </c>
      <c r="D242" s="116">
        <v>19.83333</v>
      </c>
      <c r="E242" s="5">
        <v>8.15</v>
      </c>
      <c r="F242" s="116">
        <v>19.83333</v>
      </c>
      <c r="G242" s="6">
        <v>8.5500000000000007</v>
      </c>
      <c r="H242" s="116">
        <v>19.83333</v>
      </c>
      <c r="I242" s="6">
        <v>8.5299999999999994</v>
      </c>
    </row>
    <row r="243" spans="2:9" x14ac:dyDescent="0.3">
      <c r="B243" s="116">
        <v>19.91667</v>
      </c>
      <c r="C243" s="6">
        <v>8.5299999999999994</v>
      </c>
      <c r="D243" s="116">
        <v>19.91667</v>
      </c>
      <c r="E243" s="5">
        <v>8.15</v>
      </c>
      <c r="F243" s="116">
        <v>19.91667</v>
      </c>
      <c r="G243" s="6">
        <v>8.5299999999999994</v>
      </c>
      <c r="H243" s="116">
        <v>19.91667</v>
      </c>
      <c r="I243" s="6">
        <v>8.5299999999999994</v>
      </c>
    </row>
    <row r="244" spans="2:9" x14ac:dyDescent="0.3">
      <c r="B244" s="116">
        <v>20</v>
      </c>
      <c r="C244" s="6">
        <v>8.5299999999999994</v>
      </c>
      <c r="D244" s="116">
        <v>20</v>
      </c>
      <c r="E244" s="5">
        <v>8.15</v>
      </c>
      <c r="F244" s="116">
        <v>20</v>
      </c>
      <c r="G244" s="6">
        <v>8.5399999999999991</v>
      </c>
      <c r="H244" s="116">
        <v>20</v>
      </c>
      <c r="I244" s="6">
        <v>8.5299999999999994</v>
      </c>
    </row>
    <row r="245" spans="2:9" x14ac:dyDescent="0.3">
      <c r="B245" s="116">
        <v>20.08333</v>
      </c>
      <c r="C245" s="6">
        <v>8.5399999999999991</v>
      </c>
      <c r="D245" s="116">
        <v>20.08333</v>
      </c>
      <c r="E245" s="5">
        <v>8.16</v>
      </c>
      <c r="F245" s="116">
        <v>20.08333</v>
      </c>
      <c r="G245" s="6">
        <v>8.5299999999999994</v>
      </c>
      <c r="H245" s="116">
        <v>20.08333</v>
      </c>
      <c r="I245" s="6">
        <v>8.5399999999999991</v>
      </c>
    </row>
    <row r="246" spans="2:9" x14ac:dyDescent="0.3">
      <c r="B246" s="116">
        <v>20.16667</v>
      </c>
      <c r="C246" s="6">
        <v>8.5299999999999994</v>
      </c>
      <c r="D246" s="116">
        <v>20.16667</v>
      </c>
      <c r="E246" s="5">
        <v>8.15</v>
      </c>
      <c r="F246" s="116">
        <v>20.16667</v>
      </c>
      <c r="G246" s="6">
        <v>8.5299999999999994</v>
      </c>
      <c r="H246" s="116">
        <v>20.16667</v>
      </c>
      <c r="I246" s="6">
        <v>8.5299999999999994</v>
      </c>
    </row>
    <row r="247" spans="2:9" x14ac:dyDescent="0.3">
      <c r="B247" s="116">
        <v>20.25</v>
      </c>
      <c r="C247" s="6">
        <v>8.5399999999999991</v>
      </c>
      <c r="D247" s="116">
        <v>20.25</v>
      </c>
      <c r="E247" s="5">
        <v>8.14</v>
      </c>
      <c r="F247" s="116">
        <v>20.25</v>
      </c>
      <c r="G247" s="6">
        <v>8.5399999999999991</v>
      </c>
      <c r="H247" s="116">
        <v>20.25</v>
      </c>
      <c r="I247" s="6">
        <v>8.5399999999999991</v>
      </c>
    </row>
    <row r="248" spans="2:9" x14ac:dyDescent="0.3">
      <c r="B248" s="116">
        <v>20.33333</v>
      </c>
      <c r="C248" s="6">
        <v>8.5500000000000007</v>
      </c>
      <c r="D248" s="116">
        <v>20.33333</v>
      </c>
      <c r="E248" s="5">
        <v>8.15</v>
      </c>
      <c r="F248" s="116">
        <v>20.33333</v>
      </c>
      <c r="G248" s="6">
        <v>8.5299999999999994</v>
      </c>
      <c r="H248" s="116">
        <v>20.33333</v>
      </c>
      <c r="I248" s="6">
        <v>8.5500000000000007</v>
      </c>
    </row>
    <row r="249" spans="2:9" x14ac:dyDescent="0.3">
      <c r="B249" s="116">
        <v>20.41667</v>
      </c>
      <c r="C249" s="6">
        <v>8.5299999999999994</v>
      </c>
      <c r="D249" s="116">
        <v>20.41667</v>
      </c>
      <c r="E249" s="5">
        <v>8.15</v>
      </c>
      <c r="F249" s="116">
        <v>20.41667</v>
      </c>
      <c r="G249" s="6">
        <v>8.5399999999999991</v>
      </c>
      <c r="H249" s="116">
        <v>20.41667</v>
      </c>
      <c r="I249" s="6">
        <v>8.5299999999999994</v>
      </c>
    </row>
    <row r="250" spans="2:9" x14ac:dyDescent="0.3">
      <c r="B250" s="116">
        <v>20.5</v>
      </c>
      <c r="C250" s="6">
        <v>8.5500000000000007</v>
      </c>
      <c r="D250" s="116">
        <v>20.5</v>
      </c>
      <c r="E250" s="5">
        <v>8.16</v>
      </c>
      <c r="F250" s="116">
        <v>20.5</v>
      </c>
      <c r="G250" s="6">
        <v>8.5399999999999991</v>
      </c>
      <c r="H250" s="116">
        <v>20.5</v>
      </c>
      <c r="I250" s="6">
        <v>8.5500000000000007</v>
      </c>
    </row>
    <row r="251" spans="2:9" x14ac:dyDescent="0.3">
      <c r="B251" s="116">
        <v>20.58333</v>
      </c>
      <c r="C251" s="6">
        <v>8.5500000000000007</v>
      </c>
      <c r="D251" s="116">
        <v>20.58333</v>
      </c>
      <c r="E251" s="5">
        <v>8.15</v>
      </c>
      <c r="F251" s="116">
        <v>20.58333</v>
      </c>
      <c r="G251" s="6">
        <v>8.5299999999999994</v>
      </c>
      <c r="H251" s="116">
        <v>20.58333</v>
      </c>
      <c r="I251" s="6">
        <v>8.5500000000000007</v>
      </c>
    </row>
    <row r="252" spans="2:9" x14ac:dyDescent="0.3">
      <c r="B252" s="116">
        <v>20.66667</v>
      </c>
      <c r="C252" s="6">
        <v>8.5399999999999991</v>
      </c>
      <c r="D252" s="116">
        <v>20.66667</v>
      </c>
      <c r="E252" s="5">
        <v>8.15</v>
      </c>
      <c r="F252" s="116">
        <v>20.66667</v>
      </c>
      <c r="G252" s="6">
        <v>8.5399999999999991</v>
      </c>
      <c r="H252" s="116">
        <v>20.66667</v>
      </c>
      <c r="I252" s="6">
        <v>8.5399999999999991</v>
      </c>
    </row>
    <row r="253" spans="2:9" x14ac:dyDescent="0.3">
      <c r="B253" s="116">
        <v>20.75</v>
      </c>
      <c r="C253" s="6">
        <v>8.5399999999999991</v>
      </c>
      <c r="D253" s="116">
        <v>20.75</v>
      </c>
      <c r="E253" s="5">
        <v>8.15</v>
      </c>
      <c r="F253" s="116">
        <v>20.75</v>
      </c>
      <c r="G253" s="6">
        <v>8.52</v>
      </c>
      <c r="H253" s="116">
        <v>20.75</v>
      </c>
      <c r="I253" s="6">
        <v>8.5399999999999991</v>
      </c>
    </row>
    <row r="254" spans="2:9" x14ac:dyDescent="0.3">
      <c r="B254" s="116">
        <v>20.83333</v>
      </c>
      <c r="C254" s="6">
        <v>8.5500000000000007</v>
      </c>
      <c r="D254" s="116">
        <v>20.83333</v>
      </c>
      <c r="E254" s="5">
        <v>8.14</v>
      </c>
      <c r="F254" s="116">
        <v>20.83333</v>
      </c>
      <c r="G254" s="6">
        <v>8.52</v>
      </c>
      <c r="H254" s="116">
        <v>20.83333</v>
      </c>
      <c r="I254" s="6">
        <v>8.5500000000000007</v>
      </c>
    </row>
    <row r="255" spans="2:9" x14ac:dyDescent="0.3">
      <c r="B255" s="116">
        <v>20.91667</v>
      </c>
      <c r="C255" s="6">
        <v>8.5299999999999994</v>
      </c>
      <c r="D255" s="116">
        <v>20.91667</v>
      </c>
      <c r="E255" s="5">
        <v>8.15</v>
      </c>
      <c r="F255" s="116">
        <v>20.91667</v>
      </c>
      <c r="G255" s="6">
        <v>8.5299999999999994</v>
      </c>
      <c r="H255" s="116">
        <v>20.91667</v>
      </c>
      <c r="I255" s="6">
        <v>8.5299999999999994</v>
      </c>
    </row>
    <row r="256" spans="2:9" x14ac:dyDescent="0.3">
      <c r="B256" s="116">
        <v>21</v>
      </c>
      <c r="C256" s="6">
        <v>8.5500000000000007</v>
      </c>
      <c r="D256" s="116">
        <v>21</v>
      </c>
      <c r="E256" s="5">
        <v>8.16</v>
      </c>
      <c r="F256" s="116">
        <v>21</v>
      </c>
      <c r="G256" s="6">
        <v>8.5299999999999994</v>
      </c>
      <c r="H256" s="116">
        <v>21</v>
      </c>
      <c r="I256" s="6">
        <v>8.5500000000000007</v>
      </c>
    </row>
    <row r="257" spans="2:9" x14ac:dyDescent="0.3">
      <c r="B257" s="116">
        <v>21.08333</v>
      </c>
      <c r="C257" s="6">
        <v>8.5399999999999991</v>
      </c>
      <c r="D257" s="116">
        <v>21.08333</v>
      </c>
      <c r="E257" s="5">
        <v>8.15</v>
      </c>
      <c r="F257" s="116">
        <v>21.08333</v>
      </c>
      <c r="G257" s="6">
        <v>8.5399999999999991</v>
      </c>
      <c r="H257" s="116">
        <v>21.08333</v>
      </c>
      <c r="I257" s="6">
        <v>8.5399999999999991</v>
      </c>
    </row>
    <row r="258" spans="2:9" x14ac:dyDescent="0.3">
      <c r="B258" s="116">
        <v>21.16667</v>
      </c>
      <c r="C258" s="6">
        <v>8.5500000000000007</v>
      </c>
      <c r="D258" s="116">
        <v>21.16667</v>
      </c>
      <c r="E258" s="5">
        <v>8.15</v>
      </c>
      <c r="F258" s="116">
        <v>21.16667</v>
      </c>
      <c r="G258" s="6">
        <v>8.5399999999999991</v>
      </c>
      <c r="H258" s="116">
        <v>21.16667</v>
      </c>
      <c r="I258" s="6">
        <v>8.5500000000000007</v>
      </c>
    </row>
    <row r="259" spans="2:9" x14ac:dyDescent="0.3">
      <c r="B259" s="116">
        <v>21.25</v>
      </c>
      <c r="C259" s="6">
        <v>8.5500000000000007</v>
      </c>
      <c r="D259" s="116">
        <v>21.25</v>
      </c>
      <c r="E259" s="5">
        <v>8.15</v>
      </c>
      <c r="F259" s="116">
        <v>21.25</v>
      </c>
      <c r="G259" s="6">
        <v>8.52</v>
      </c>
      <c r="H259" s="116">
        <v>21.25</v>
      </c>
      <c r="I259" s="6">
        <v>8.5500000000000007</v>
      </c>
    </row>
    <row r="260" spans="2:9" x14ac:dyDescent="0.3">
      <c r="B260" s="116">
        <v>21.33333</v>
      </c>
      <c r="C260" s="6">
        <v>8.5399999999999991</v>
      </c>
      <c r="D260" s="116">
        <v>21.33333</v>
      </c>
      <c r="E260" s="5">
        <v>8.15</v>
      </c>
      <c r="F260" s="116">
        <v>21.33333</v>
      </c>
      <c r="G260" s="6">
        <v>8.5299999999999994</v>
      </c>
      <c r="H260" s="116">
        <v>21.33333</v>
      </c>
      <c r="I260" s="6">
        <v>8.5399999999999991</v>
      </c>
    </row>
    <row r="261" spans="2:9" x14ac:dyDescent="0.3">
      <c r="B261" s="116">
        <v>21.41667</v>
      </c>
      <c r="C261" s="6">
        <v>8.5500000000000007</v>
      </c>
      <c r="D261" s="116">
        <v>21.41667</v>
      </c>
      <c r="E261" s="5">
        <v>8.16</v>
      </c>
      <c r="F261" s="116">
        <v>21.41667</v>
      </c>
      <c r="G261" s="6">
        <v>8.5299999999999994</v>
      </c>
      <c r="H261" s="116">
        <v>21.41667</v>
      </c>
      <c r="I261" s="6">
        <v>8.5500000000000007</v>
      </c>
    </row>
    <row r="262" spans="2:9" x14ac:dyDescent="0.3">
      <c r="B262" s="116">
        <v>21.5</v>
      </c>
      <c r="C262" s="6">
        <v>8.56</v>
      </c>
      <c r="D262" s="116">
        <v>21.5</v>
      </c>
      <c r="E262" s="5">
        <v>8.16</v>
      </c>
      <c r="F262" s="116">
        <v>21.5</v>
      </c>
      <c r="G262" s="6">
        <v>8.5299999999999994</v>
      </c>
      <c r="H262" s="116">
        <v>21.5</v>
      </c>
      <c r="I262" s="6">
        <v>8.56</v>
      </c>
    </row>
    <row r="263" spans="2:9" x14ac:dyDescent="0.3">
      <c r="B263" s="116">
        <v>21.58333</v>
      </c>
      <c r="C263" s="6">
        <v>8.5399999999999991</v>
      </c>
      <c r="D263" s="116">
        <v>21.58333</v>
      </c>
      <c r="E263" s="5">
        <v>8.15</v>
      </c>
      <c r="F263" s="116">
        <v>21.58333</v>
      </c>
      <c r="G263" s="6">
        <v>8.5299999999999994</v>
      </c>
      <c r="H263" s="116">
        <v>21.58333</v>
      </c>
      <c r="I263" s="6">
        <v>8.5399999999999991</v>
      </c>
    </row>
    <row r="264" spans="2:9" x14ac:dyDescent="0.3">
      <c r="B264" s="116">
        <v>21.66667</v>
      </c>
      <c r="C264" s="6">
        <v>8.5399999999999991</v>
      </c>
      <c r="D264" s="116">
        <v>21.66667</v>
      </c>
      <c r="E264" s="5">
        <v>8.16</v>
      </c>
      <c r="F264" s="116">
        <v>21.66667</v>
      </c>
      <c r="G264" s="6">
        <v>8.5299999999999994</v>
      </c>
      <c r="H264" s="116">
        <v>21.66667</v>
      </c>
      <c r="I264" s="6">
        <v>8.5399999999999991</v>
      </c>
    </row>
    <row r="265" spans="2:9" x14ac:dyDescent="0.3">
      <c r="B265" s="116">
        <v>21.75</v>
      </c>
      <c r="C265" s="6">
        <v>8.5500000000000007</v>
      </c>
      <c r="D265" s="116">
        <v>21.75</v>
      </c>
      <c r="E265" s="5">
        <v>8.15</v>
      </c>
      <c r="F265" s="116">
        <v>21.75</v>
      </c>
      <c r="G265" s="6">
        <v>8.5299999999999994</v>
      </c>
      <c r="H265" s="116">
        <v>21.75</v>
      </c>
      <c r="I265" s="6">
        <v>8.5500000000000007</v>
      </c>
    </row>
    <row r="266" spans="2:9" x14ac:dyDescent="0.3">
      <c r="B266" s="116">
        <v>21.83333</v>
      </c>
      <c r="C266" s="6">
        <v>8.5399999999999991</v>
      </c>
      <c r="D266" s="116">
        <v>21.83333</v>
      </c>
      <c r="E266" s="5">
        <v>8.16</v>
      </c>
      <c r="F266" s="116">
        <v>21.83333</v>
      </c>
      <c r="G266" s="6">
        <v>8.5299999999999994</v>
      </c>
      <c r="H266" s="116">
        <v>21.83333</v>
      </c>
      <c r="I266" s="6">
        <v>8.5399999999999991</v>
      </c>
    </row>
    <row r="267" spans="2:9" x14ac:dyDescent="0.3">
      <c r="B267" s="116">
        <v>21.91667</v>
      </c>
      <c r="C267" s="6">
        <v>8.5500000000000007</v>
      </c>
      <c r="D267" s="116">
        <v>21.91667</v>
      </c>
      <c r="E267" s="5">
        <v>8.16</v>
      </c>
      <c r="F267" s="116">
        <v>21.91667</v>
      </c>
      <c r="G267" s="6">
        <v>8.52</v>
      </c>
      <c r="H267" s="116">
        <v>21.91667</v>
      </c>
      <c r="I267" s="6">
        <v>8.5500000000000007</v>
      </c>
    </row>
    <row r="268" spans="2:9" x14ac:dyDescent="0.3">
      <c r="B268" s="116">
        <v>22</v>
      </c>
      <c r="C268" s="6">
        <v>8.5500000000000007</v>
      </c>
      <c r="D268" s="116">
        <v>22</v>
      </c>
      <c r="E268" s="5">
        <v>8.15</v>
      </c>
      <c r="F268" s="116">
        <v>22</v>
      </c>
      <c r="G268" s="6">
        <v>8.52</v>
      </c>
      <c r="H268" s="116">
        <v>22</v>
      </c>
      <c r="I268" s="6">
        <v>8.5500000000000007</v>
      </c>
    </row>
    <row r="269" spans="2:9" x14ac:dyDescent="0.3">
      <c r="B269" s="116">
        <v>22.08333</v>
      </c>
      <c r="C269" s="6">
        <v>8.5399999999999991</v>
      </c>
      <c r="D269" s="116">
        <v>22.08333</v>
      </c>
      <c r="E269" s="5">
        <v>8.15</v>
      </c>
      <c r="F269" s="116">
        <v>22.08333</v>
      </c>
      <c r="G269" s="6">
        <v>8.5399999999999991</v>
      </c>
      <c r="H269" s="116">
        <v>22.08333</v>
      </c>
      <c r="I269" s="6">
        <v>8.5399999999999991</v>
      </c>
    </row>
    <row r="270" spans="2:9" x14ac:dyDescent="0.3">
      <c r="B270" s="116">
        <v>22.16667</v>
      </c>
      <c r="C270" s="6">
        <v>8.56</v>
      </c>
      <c r="D270" s="116">
        <v>22.16667</v>
      </c>
      <c r="E270" s="5">
        <v>8.16</v>
      </c>
      <c r="F270" s="116">
        <v>22.16667</v>
      </c>
      <c r="G270" s="6">
        <v>8.52</v>
      </c>
      <c r="H270" s="116">
        <v>22.16667</v>
      </c>
      <c r="I270" s="6">
        <v>8.56</v>
      </c>
    </row>
    <row r="271" spans="2:9" x14ac:dyDescent="0.3">
      <c r="B271" s="116">
        <v>22.25</v>
      </c>
      <c r="C271" s="6">
        <v>8.5500000000000007</v>
      </c>
      <c r="D271" s="116">
        <v>22.25</v>
      </c>
      <c r="E271" s="5">
        <v>8.16</v>
      </c>
      <c r="F271" s="116">
        <v>22.25</v>
      </c>
      <c r="G271" s="6">
        <v>8.52</v>
      </c>
      <c r="H271" s="116">
        <v>22.25</v>
      </c>
      <c r="I271" s="6">
        <v>8.5500000000000007</v>
      </c>
    </row>
    <row r="272" spans="2:9" x14ac:dyDescent="0.3">
      <c r="B272" s="116">
        <v>22.33333</v>
      </c>
      <c r="C272" s="6">
        <v>8.5500000000000007</v>
      </c>
      <c r="D272" s="116">
        <v>22.33333</v>
      </c>
      <c r="E272" s="5">
        <v>8.15</v>
      </c>
      <c r="F272" s="116">
        <v>22.33333</v>
      </c>
      <c r="G272" s="6">
        <v>8.5399999999999991</v>
      </c>
      <c r="H272" s="116">
        <v>22.33333</v>
      </c>
      <c r="I272" s="6">
        <v>8.5500000000000007</v>
      </c>
    </row>
    <row r="273" spans="2:9" x14ac:dyDescent="0.3">
      <c r="B273" s="116">
        <v>22.41667</v>
      </c>
      <c r="C273" s="6">
        <v>8.5500000000000007</v>
      </c>
      <c r="D273" s="116">
        <v>22.41667</v>
      </c>
      <c r="E273" s="5">
        <v>8.15</v>
      </c>
      <c r="F273" s="116">
        <v>22.41667</v>
      </c>
      <c r="G273" s="6">
        <v>8.52</v>
      </c>
      <c r="H273" s="116">
        <v>22.41667</v>
      </c>
      <c r="I273" s="6">
        <v>8.5500000000000007</v>
      </c>
    </row>
    <row r="274" spans="2:9" x14ac:dyDescent="0.3">
      <c r="B274" s="116">
        <v>22.5</v>
      </c>
      <c r="C274" s="6">
        <v>8.5500000000000007</v>
      </c>
      <c r="D274" s="116">
        <v>22.5</v>
      </c>
      <c r="E274" s="5">
        <v>8.15</v>
      </c>
      <c r="F274" s="116">
        <v>22.5</v>
      </c>
      <c r="G274" s="6">
        <v>8.5299999999999994</v>
      </c>
      <c r="H274" s="116">
        <v>22.5</v>
      </c>
      <c r="I274" s="6">
        <v>8.5500000000000007</v>
      </c>
    </row>
    <row r="275" spans="2:9" x14ac:dyDescent="0.3">
      <c r="B275" s="116">
        <v>22.58333</v>
      </c>
      <c r="C275" s="6">
        <v>8.5500000000000007</v>
      </c>
      <c r="D275" s="116">
        <v>22.58333</v>
      </c>
      <c r="E275" s="5">
        <v>8.16</v>
      </c>
      <c r="F275" s="116">
        <v>22.58333</v>
      </c>
      <c r="G275" s="6">
        <v>8.52</v>
      </c>
      <c r="H275" s="116">
        <v>22.58333</v>
      </c>
      <c r="I275" s="6">
        <v>8.5500000000000007</v>
      </c>
    </row>
    <row r="276" spans="2:9" x14ac:dyDescent="0.3">
      <c r="B276" s="116">
        <v>22.66667</v>
      </c>
      <c r="C276" s="6">
        <v>8.5500000000000007</v>
      </c>
      <c r="D276" s="116">
        <v>22.66667</v>
      </c>
      <c r="E276" s="5">
        <v>8.15</v>
      </c>
      <c r="F276" s="116">
        <v>22.66667</v>
      </c>
      <c r="G276" s="6">
        <v>8.5299999999999994</v>
      </c>
      <c r="H276" s="116">
        <v>22.66667</v>
      </c>
      <c r="I276" s="6">
        <v>8.5500000000000007</v>
      </c>
    </row>
    <row r="277" spans="2:9" x14ac:dyDescent="0.3">
      <c r="B277" s="116">
        <v>22.75</v>
      </c>
      <c r="C277" s="6">
        <v>8.5399999999999991</v>
      </c>
      <c r="D277" s="116">
        <v>22.75</v>
      </c>
      <c r="E277" s="5">
        <v>8.15</v>
      </c>
      <c r="F277" s="116">
        <v>22.75</v>
      </c>
      <c r="G277" s="6">
        <v>8.5299999999999994</v>
      </c>
      <c r="H277" s="116">
        <v>22.75</v>
      </c>
      <c r="I277" s="6">
        <v>8.5399999999999991</v>
      </c>
    </row>
    <row r="278" spans="2:9" x14ac:dyDescent="0.3">
      <c r="B278" s="116">
        <v>22.83333</v>
      </c>
      <c r="C278" s="6">
        <v>8.5500000000000007</v>
      </c>
      <c r="D278" s="116">
        <v>22.83333</v>
      </c>
      <c r="E278" s="5">
        <v>8.15</v>
      </c>
      <c r="F278" s="116">
        <v>22.83333</v>
      </c>
      <c r="G278" s="6">
        <v>8.52</v>
      </c>
      <c r="H278" s="116">
        <v>22.83333</v>
      </c>
      <c r="I278" s="6">
        <v>8.5500000000000007</v>
      </c>
    </row>
    <row r="279" spans="2:9" x14ac:dyDescent="0.3">
      <c r="B279" s="116">
        <v>22.91667</v>
      </c>
      <c r="C279" s="6">
        <v>8.56</v>
      </c>
      <c r="D279" s="116">
        <v>22.91667</v>
      </c>
      <c r="E279" s="5">
        <v>8.16</v>
      </c>
      <c r="F279" s="116">
        <v>22.91667</v>
      </c>
      <c r="G279" s="6">
        <v>8.52</v>
      </c>
      <c r="H279" s="116">
        <v>22.91667</v>
      </c>
      <c r="I279" s="6">
        <v>8.56</v>
      </c>
    </row>
    <row r="280" spans="2:9" x14ac:dyDescent="0.3">
      <c r="B280" s="116">
        <v>23</v>
      </c>
      <c r="C280" s="6">
        <v>8.5399999999999991</v>
      </c>
      <c r="D280" s="116">
        <v>23</v>
      </c>
      <c r="E280" s="5">
        <v>8.16</v>
      </c>
      <c r="F280" s="116">
        <v>23</v>
      </c>
      <c r="G280" s="6">
        <v>8.5299999999999994</v>
      </c>
      <c r="H280" s="116">
        <v>23</v>
      </c>
      <c r="I280" s="6">
        <v>8.5399999999999991</v>
      </c>
    </row>
    <row r="281" spans="2:9" x14ac:dyDescent="0.3">
      <c r="B281" s="116">
        <v>23.08333</v>
      </c>
      <c r="C281" s="6">
        <v>8.56</v>
      </c>
      <c r="D281" s="116">
        <v>23.08333</v>
      </c>
      <c r="E281" s="5">
        <v>8.14</v>
      </c>
      <c r="F281" s="116">
        <v>23.08333</v>
      </c>
      <c r="G281" s="6">
        <v>8.5299999999999994</v>
      </c>
      <c r="H281" s="116">
        <v>23.08333</v>
      </c>
      <c r="I281" s="6">
        <v>8.56</v>
      </c>
    </row>
    <row r="282" spans="2:9" x14ac:dyDescent="0.3">
      <c r="B282" s="116">
        <v>23.16667</v>
      </c>
      <c r="C282" s="6">
        <v>8.5299999999999994</v>
      </c>
      <c r="D282" s="116">
        <v>23.16667</v>
      </c>
      <c r="E282" s="5">
        <v>8.16</v>
      </c>
      <c r="F282" s="116">
        <v>23.16667</v>
      </c>
      <c r="G282" s="6">
        <v>8.52</v>
      </c>
      <c r="H282" s="116">
        <v>23.16667</v>
      </c>
      <c r="I282" s="6">
        <v>8.5299999999999994</v>
      </c>
    </row>
    <row r="283" spans="2:9" x14ac:dyDescent="0.3">
      <c r="B283" s="116">
        <v>23.25</v>
      </c>
      <c r="C283" s="6">
        <v>8.5399999999999991</v>
      </c>
      <c r="D283" s="116">
        <v>23.25</v>
      </c>
      <c r="E283" s="5">
        <v>8.16</v>
      </c>
      <c r="F283" s="116">
        <v>23.25</v>
      </c>
      <c r="G283" s="6">
        <v>8.52</v>
      </c>
      <c r="H283" s="116">
        <v>23.25</v>
      </c>
      <c r="I283" s="6">
        <v>8.5399999999999991</v>
      </c>
    </row>
    <row r="284" spans="2:9" x14ac:dyDescent="0.3">
      <c r="B284" s="116">
        <v>23.33333</v>
      </c>
      <c r="C284" s="6">
        <v>8.5500000000000007</v>
      </c>
      <c r="D284" s="116">
        <v>23.33333</v>
      </c>
      <c r="E284" s="5">
        <v>8.15</v>
      </c>
      <c r="F284" s="116">
        <v>23.33333</v>
      </c>
      <c r="G284" s="6">
        <v>8.5299999999999994</v>
      </c>
      <c r="H284" s="116">
        <v>23.33333</v>
      </c>
      <c r="I284" s="6">
        <v>8.5500000000000007</v>
      </c>
    </row>
    <row r="285" spans="2:9" x14ac:dyDescent="0.3">
      <c r="B285" s="116">
        <v>23.41667</v>
      </c>
      <c r="C285" s="6">
        <v>8.56</v>
      </c>
      <c r="D285" s="116">
        <v>23.41667</v>
      </c>
      <c r="E285" s="5">
        <v>8.15</v>
      </c>
      <c r="F285" s="116">
        <v>23.41667</v>
      </c>
      <c r="G285" s="6">
        <v>8.52</v>
      </c>
      <c r="H285" s="116">
        <v>23.41667</v>
      </c>
      <c r="I285" s="6">
        <v>8.56</v>
      </c>
    </row>
    <row r="286" spans="2:9" x14ac:dyDescent="0.3">
      <c r="B286" s="116">
        <v>23.5</v>
      </c>
      <c r="C286" s="6">
        <v>8.5500000000000007</v>
      </c>
      <c r="D286" s="116">
        <v>23.5</v>
      </c>
      <c r="E286" s="5">
        <v>8.15</v>
      </c>
      <c r="F286" s="116">
        <v>23.5</v>
      </c>
      <c r="G286" s="6">
        <v>8.52</v>
      </c>
      <c r="H286" s="116">
        <v>23.5</v>
      </c>
      <c r="I286" s="6">
        <v>8.5500000000000007</v>
      </c>
    </row>
    <row r="287" spans="2:9" x14ac:dyDescent="0.3">
      <c r="B287" s="116">
        <v>23.58333</v>
      </c>
      <c r="C287" s="6">
        <v>8.56</v>
      </c>
      <c r="D287" s="116">
        <v>23.58333</v>
      </c>
      <c r="E287" s="5">
        <v>8.15</v>
      </c>
      <c r="F287" s="116">
        <v>23.58333</v>
      </c>
      <c r="G287" s="6">
        <v>8.5299999999999994</v>
      </c>
      <c r="H287" s="116">
        <v>23.58333</v>
      </c>
      <c r="I287" s="6">
        <v>8.56</v>
      </c>
    </row>
    <row r="288" spans="2:9" x14ac:dyDescent="0.3">
      <c r="B288" s="116">
        <v>23.66667</v>
      </c>
      <c r="C288" s="6">
        <v>8.5500000000000007</v>
      </c>
      <c r="D288" s="116">
        <v>23.66667</v>
      </c>
      <c r="E288" s="5">
        <v>8.16</v>
      </c>
      <c r="F288" s="116">
        <v>23.66667</v>
      </c>
      <c r="G288" s="6">
        <v>8.52</v>
      </c>
      <c r="H288" s="116">
        <v>23.66667</v>
      </c>
      <c r="I288" s="6">
        <v>8.5500000000000007</v>
      </c>
    </row>
    <row r="289" spans="2:9" x14ac:dyDescent="0.3">
      <c r="B289" s="116">
        <v>23.75</v>
      </c>
      <c r="C289" s="6">
        <v>8.5399999999999991</v>
      </c>
      <c r="D289" s="116">
        <v>23.75</v>
      </c>
      <c r="E289" s="5">
        <v>8.15</v>
      </c>
      <c r="F289" s="116">
        <v>23.75</v>
      </c>
      <c r="G289" s="6">
        <v>8.52</v>
      </c>
      <c r="H289" s="116">
        <v>23.75</v>
      </c>
      <c r="I289" s="6">
        <v>8.5399999999999991</v>
      </c>
    </row>
    <row r="290" spans="2:9" x14ac:dyDescent="0.3">
      <c r="B290" s="116">
        <v>23.83333</v>
      </c>
      <c r="C290" s="6">
        <v>8.5500000000000007</v>
      </c>
      <c r="D290" s="116">
        <v>23.83333</v>
      </c>
      <c r="E290" s="5">
        <v>8.15</v>
      </c>
      <c r="F290" s="116">
        <v>23.83333</v>
      </c>
      <c r="G290" s="6">
        <v>8.52</v>
      </c>
      <c r="H290" s="116">
        <v>23.83333</v>
      </c>
      <c r="I290" s="6">
        <v>8.5500000000000007</v>
      </c>
    </row>
    <row r="291" spans="2:9" x14ac:dyDescent="0.3">
      <c r="B291" s="116">
        <v>23.91667</v>
      </c>
      <c r="C291" s="6">
        <v>8.5500000000000007</v>
      </c>
      <c r="D291" s="116">
        <v>23.91667</v>
      </c>
      <c r="E291" s="119">
        <v>8</v>
      </c>
      <c r="F291" s="116">
        <v>23.91667</v>
      </c>
      <c r="G291" s="6">
        <v>8.52</v>
      </c>
      <c r="H291" s="116">
        <v>23.91667</v>
      </c>
      <c r="I291" s="6">
        <v>8.5500000000000007</v>
      </c>
    </row>
    <row r="292" spans="2:9" x14ac:dyDescent="0.3">
      <c r="B292" s="116">
        <v>24</v>
      </c>
      <c r="C292" s="6">
        <v>8.5500000000000007</v>
      </c>
      <c r="D292" s="116">
        <v>24</v>
      </c>
      <c r="E292" s="5">
        <v>7.96</v>
      </c>
      <c r="F292" s="116">
        <v>24</v>
      </c>
      <c r="G292" s="6">
        <v>8.52</v>
      </c>
      <c r="H292" s="116">
        <v>24</v>
      </c>
      <c r="I292" s="6">
        <v>8.5500000000000007</v>
      </c>
    </row>
    <row r="293" spans="2:9" x14ac:dyDescent="0.3">
      <c r="B293" s="116">
        <v>24.08333</v>
      </c>
      <c r="C293" s="6">
        <v>8.56</v>
      </c>
      <c r="D293" s="116">
        <v>24.08333</v>
      </c>
      <c r="E293" s="5">
        <v>7.95</v>
      </c>
      <c r="F293" s="116">
        <v>24.08333</v>
      </c>
      <c r="G293" s="6">
        <v>8.5299999999999994</v>
      </c>
      <c r="H293" s="116">
        <v>24.08333</v>
      </c>
      <c r="I293" s="6">
        <v>8.56</v>
      </c>
    </row>
    <row r="294" spans="2:9" x14ac:dyDescent="0.3">
      <c r="B294" s="116">
        <v>24.16667</v>
      </c>
      <c r="C294" s="6">
        <v>8.56</v>
      </c>
      <c r="D294" s="116">
        <v>24.16667</v>
      </c>
      <c r="E294" s="5">
        <v>7.95</v>
      </c>
      <c r="F294" s="116">
        <v>24.16667</v>
      </c>
      <c r="G294" s="6">
        <v>8.52</v>
      </c>
      <c r="H294" s="116">
        <v>24.16667</v>
      </c>
      <c r="I294" s="6">
        <v>8.56</v>
      </c>
    </row>
    <row r="295" spans="2:9" x14ac:dyDescent="0.3">
      <c r="B295" s="116">
        <v>24.25</v>
      </c>
      <c r="C295" s="6">
        <v>8.5500000000000007</v>
      </c>
      <c r="D295" s="116">
        <v>24.25</v>
      </c>
      <c r="E295" s="5">
        <v>7.93</v>
      </c>
      <c r="F295" s="116">
        <v>24.25</v>
      </c>
      <c r="G295" s="6">
        <v>8.52</v>
      </c>
      <c r="H295" s="116">
        <v>24.25</v>
      </c>
      <c r="I295" s="6">
        <v>8.5500000000000007</v>
      </c>
    </row>
    <row r="296" spans="2:9" x14ac:dyDescent="0.3">
      <c r="B296" s="116">
        <v>24.33333</v>
      </c>
      <c r="C296" s="6">
        <v>8.5500000000000007</v>
      </c>
      <c r="D296" s="116">
        <v>24.33333</v>
      </c>
      <c r="E296" s="5">
        <v>7.93</v>
      </c>
      <c r="F296" s="116">
        <v>24.33333</v>
      </c>
      <c r="G296" s="6">
        <v>8.5299999999999994</v>
      </c>
      <c r="H296" s="116">
        <v>24.33333</v>
      </c>
      <c r="I296" s="6">
        <v>8.5500000000000007</v>
      </c>
    </row>
    <row r="297" spans="2:9" x14ac:dyDescent="0.3">
      <c r="B297" s="116">
        <v>24.41667</v>
      </c>
      <c r="C297" s="6">
        <v>8.5500000000000007</v>
      </c>
      <c r="D297" s="116">
        <v>24.41667</v>
      </c>
      <c r="E297" s="5">
        <v>7.93</v>
      </c>
      <c r="F297" s="116">
        <v>24.41667</v>
      </c>
      <c r="G297" s="6">
        <v>8.52</v>
      </c>
      <c r="H297" s="116">
        <v>24.41667</v>
      </c>
      <c r="I297" s="6">
        <v>8.5500000000000007</v>
      </c>
    </row>
    <row r="298" spans="2:9" x14ac:dyDescent="0.3">
      <c r="B298" s="116">
        <v>24.5</v>
      </c>
      <c r="C298" s="6">
        <v>8.5399999999999991</v>
      </c>
      <c r="D298" s="116">
        <v>24.5</v>
      </c>
      <c r="E298" s="5">
        <v>7.91</v>
      </c>
      <c r="F298" s="116">
        <v>24.5</v>
      </c>
      <c r="G298" s="6">
        <v>8.52</v>
      </c>
      <c r="H298" s="116">
        <v>24.5</v>
      </c>
      <c r="I298" s="6">
        <v>8.5399999999999991</v>
      </c>
    </row>
    <row r="299" spans="2:9" x14ac:dyDescent="0.3">
      <c r="B299" s="116">
        <v>24.58333</v>
      </c>
      <c r="C299" s="6">
        <v>8.43</v>
      </c>
      <c r="D299" s="116">
        <v>24.58333</v>
      </c>
      <c r="E299" s="5">
        <v>7.91</v>
      </c>
      <c r="F299" s="116">
        <v>24.58333</v>
      </c>
      <c r="G299" s="6">
        <v>8.42</v>
      </c>
      <c r="H299" s="116">
        <v>24.58333</v>
      </c>
      <c r="I299" s="6">
        <v>8.43</v>
      </c>
    </row>
    <row r="300" spans="2:9" x14ac:dyDescent="0.3">
      <c r="B300" s="116">
        <v>24.66667</v>
      </c>
      <c r="C300" s="6">
        <v>8.39</v>
      </c>
      <c r="D300" s="116">
        <v>24.66667</v>
      </c>
      <c r="E300" s="5">
        <v>7.91</v>
      </c>
      <c r="F300" s="116">
        <v>24.66667</v>
      </c>
      <c r="G300" s="6">
        <v>8.3800000000000008</v>
      </c>
      <c r="H300" s="116">
        <v>24.66667</v>
      </c>
      <c r="I300" s="6">
        <v>8.39</v>
      </c>
    </row>
    <row r="301" spans="2:9" x14ac:dyDescent="0.3">
      <c r="B301" s="116">
        <v>24.75</v>
      </c>
      <c r="C301" s="6">
        <v>8.39</v>
      </c>
      <c r="D301" s="116">
        <v>24.75</v>
      </c>
      <c r="E301" s="119">
        <v>7.9</v>
      </c>
      <c r="F301" s="116">
        <v>24.75</v>
      </c>
      <c r="G301" s="6">
        <v>8.3800000000000008</v>
      </c>
      <c r="H301" s="116">
        <v>24.75</v>
      </c>
      <c r="I301" s="6">
        <v>8.39</v>
      </c>
    </row>
    <row r="302" spans="2:9" x14ac:dyDescent="0.3">
      <c r="B302" s="116">
        <v>24.83333</v>
      </c>
      <c r="C302" s="6">
        <v>8.3800000000000008</v>
      </c>
      <c r="D302" s="116">
        <v>24.83333</v>
      </c>
      <c r="E302" s="5">
        <v>7.91</v>
      </c>
      <c r="F302" s="116">
        <v>24.83333</v>
      </c>
      <c r="G302" s="6">
        <v>8.39</v>
      </c>
      <c r="H302" s="116">
        <v>24.83333</v>
      </c>
      <c r="I302" s="6">
        <v>8.3800000000000008</v>
      </c>
    </row>
    <row r="303" spans="2:9" x14ac:dyDescent="0.3">
      <c r="B303" s="116">
        <v>24.91667</v>
      </c>
      <c r="C303" s="6">
        <v>8.3800000000000008</v>
      </c>
      <c r="D303" s="116">
        <v>24.91667</v>
      </c>
      <c r="E303" s="119">
        <v>7.9</v>
      </c>
      <c r="F303" s="116">
        <v>24.91667</v>
      </c>
      <c r="G303" s="124">
        <v>8.4</v>
      </c>
      <c r="H303" s="116">
        <v>24.91667</v>
      </c>
      <c r="I303" s="6">
        <v>8.3800000000000008</v>
      </c>
    </row>
    <row r="304" spans="2:9" x14ac:dyDescent="0.3">
      <c r="B304" s="116">
        <v>25</v>
      </c>
      <c r="C304" s="6">
        <v>8.3699999999999992</v>
      </c>
      <c r="D304" s="116">
        <v>25</v>
      </c>
      <c r="E304" s="5">
        <v>7.91</v>
      </c>
      <c r="F304" s="116">
        <v>25</v>
      </c>
      <c r="G304" s="124">
        <v>8.4</v>
      </c>
      <c r="H304" s="116">
        <v>25</v>
      </c>
      <c r="I304" s="6">
        <v>8.3699999999999992</v>
      </c>
    </row>
    <row r="305" spans="2:9" x14ac:dyDescent="0.3">
      <c r="B305" s="116">
        <v>25.08333</v>
      </c>
      <c r="C305" s="6">
        <v>8.3800000000000008</v>
      </c>
      <c r="D305" s="116">
        <v>25.08333</v>
      </c>
      <c r="E305" s="119">
        <v>7.9</v>
      </c>
      <c r="F305" s="116">
        <v>25.08333</v>
      </c>
      <c r="G305" s="6">
        <v>8.39</v>
      </c>
      <c r="H305" s="116">
        <v>25.08333</v>
      </c>
      <c r="I305" s="6">
        <v>8.3800000000000008</v>
      </c>
    </row>
    <row r="306" spans="2:9" x14ac:dyDescent="0.3">
      <c r="B306" s="116">
        <v>25.16667</v>
      </c>
      <c r="C306" s="6">
        <v>8.3699999999999992</v>
      </c>
      <c r="D306" s="116">
        <v>25.16667</v>
      </c>
      <c r="E306" s="119">
        <v>7.9</v>
      </c>
      <c r="F306" s="116">
        <v>25.16667</v>
      </c>
      <c r="G306" s="124">
        <v>8.4</v>
      </c>
      <c r="H306" s="116">
        <v>25.16667</v>
      </c>
      <c r="I306" s="6">
        <v>8.3699999999999992</v>
      </c>
    </row>
    <row r="307" spans="2:9" x14ac:dyDescent="0.3">
      <c r="B307" s="116">
        <v>25.25</v>
      </c>
      <c r="C307" s="6">
        <v>8.3699999999999992</v>
      </c>
      <c r="D307" s="116">
        <v>25.25</v>
      </c>
      <c r="E307" s="5">
        <v>7.89</v>
      </c>
      <c r="F307" s="116">
        <v>25.25</v>
      </c>
      <c r="G307" s="6">
        <v>8.41</v>
      </c>
      <c r="H307" s="116">
        <v>25.25</v>
      </c>
      <c r="I307" s="6">
        <v>8.3699999999999992</v>
      </c>
    </row>
    <row r="308" spans="2:9" x14ac:dyDescent="0.3">
      <c r="B308" s="116">
        <v>25.33333</v>
      </c>
      <c r="C308" s="6">
        <v>8.3699999999999992</v>
      </c>
      <c r="D308" s="116">
        <v>25.33333</v>
      </c>
      <c r="E308" s="119">
        <v>7.9</v>
      </c>
      <c r="F308" s="116">
        <v>25.33333</v>
      </c>
      <c r="G308" s="124">
        <v>8.4</v>
      </c>
      <c r="H308" s="116">
        <v>25.33333</v>
      </c>
      <c r="I308" s="6">
        <v>8.3699999999999992</v>
      </c>
    </row>
    <row r="309" spans="2:9" x14ac:dyDescent="0.3">
      <c r="B309" s="116">
        <v>25.41667</v>
      </c>
      <c r="C309" s="6">
        <v>8.35</v>
      </c>
      <c r="D309" s="116">
        <v>25.41667</v>
      </c>
      <c r="E309" s="119">
        <v>7.9</v>
      </c>
      <c r="F309" s="116">
        <v>25.41667</v>
      </c>
      <c r="G309" s="6">
        <v>8.42</v>
      </c>
      <c r="H309" s="116">
        <v>25.41667</v>
      </c>
      <c r="I309" s="6">
        <v>8.35</v>
      </c>
    </row>
    <row r="310" spans="2:9" x14ac:dyDescent="0.3">
      <c r="B310" s="116">
        <v>25.5</v>
      </c>
      <c r="C310" s="6">
        <v>8.3699999999999992</v>
      </c>
      <c r="D310" s="116">
        <v>25.5</v>
      </c>
      <c r="E310" s="119">
        <v>7.9</v>
      </c>
      <c r="F310" s="116">
        <v>25.5</v>
      </c>
      <c r="G310" s="6">
        <v>8.43</v>
      </c>
      <c r="H310" s="116">
        <v>25.5</v>
      </c>
      <c r="I310" s="6">
        <v>8.3699999999999992</v>
      </c>
    </row>
    <row r="311" spans="2:9" x14ac:dyDescent="0.3">
      <c r="B311" s="116">
        <v>25.58333</v>
      </c>
      <c r="C311" s="6">
        <v>8.36</v>
      </c>
      <c r="D311" s="116">
        <v>25.58333</v>
      </c>
      <c r="E311" s="5">
        <v>7.89</v>
      </c>
      <c r="F311" s="116">
        <v>25.58333</v>
      </c>
      <c r="G311" s="6">
        <v>8.42</v>
      </c>
      <c r="H311" s="116">
        <v>25.58333</v>
      </c>
      <c r="I311" s="6">
        <v>8.36</v>
      </c>
    </row>
    <row r="312" spans="2:9" x14ac:dyDescent="0.3">
      <c r="B312" s="116">
        <v>25.66667</v>
      </c>
      <c r="C312" s="6">
        <v>8.36</v>
      </c>
      <c r="D312" s="116">
        <v>25.66667</v>
      </c>
      <c r="E312" s="5">
        <v>7.89</v>
      </c>
      <c r="F312" s="116">
        <v>25.66667</v>
      </c>
      <c r="G312" s="6">
        <v>8.44</v>
      </c>
      <c r="H312" s="116">
        <v>25.66667</v>
      </c>
      <c r="I312" s="6">
        <v>8.36</v>
      </c>
    </row>
    <row r="313" spans="2:9" x14ac:dyDescent="0.3">
      <c r="B313" s="116">
        <v>25.75</v>
      </c>
      <c r="C313" s="6">
        <v>8.36</v>
      </c>
      <c r="D313" s="116">
        <v>25.75</v>
      </c>
      <c r="E313" s="5">
        <v>7.89</v>
      </c>
      <c r="F313" s="116">
        <v>25.75</v>
      </c>
      <c r="G313" s="6">
        <v>8.44</v>
      </c>
      <c r="H313" s="116">
        <v>25.75</v>
      </c>
      <c r="I313" s="6">
        <v>8.36</v>
      </c>
    </row>
    <row r="314" spans="2:9" x14ac:dyDescent="0.3">
      <c r="B314" s="116">
        <v>25.83333</v>
      </c>
      <c r="C314" s="6">
        <v>8.3699999999999992</v>
      </c>
      <c r="D314" s="116">
        <v>25.83333</v>
      </c>
      <c r="E314" s="5">
        <v>7.89</v>
      </c>
      <c r="F314" s="116">
        <v>25.83333</v>
      </c>
      <c r="G314" s="6">
        <v>8.44</v>
      </c>
      <c r="H314" s="116">
        <v>25.83333</v>
      </c>
      <c r="I314" s="6">
        <v>8.3699999999999992</v>
      </c>
    </row>
    <row r="315" spans="2:9" x14ac:dyDescent="0.3">
      <c r="B315" s="116">
        <v>25.91667</v>
      </c>
      <c r="C315" s="6">
        <v>8.36</v>
      </c>
      <c r="D315" s="116">
        <v>25.91667</v>
      </c>
      <c r="E315" s="5">
        <v>7.89</v>
      </c>
      <c r="F315" s="116">
        <v>25.91667</v>
      </c>
      <c r="G315" s="6">
        <v>8.4499999999999993</v>
      </c>
      <c r="H315" s="116">
        <v>25.91667</v>
      </c>
      <c r="I315" s="6">
        <v>8.36</v>
      </c>
    </row>
    <row r="316" spans="2:9" x14ac:dyDescent="0.3">
      <c r="B316" s="116">
        <v>26</v>
      </c>
      <c r="C316" s="6">
        <v>8.3699999999999992</v>
      </c>
      <c r="D316" s="116">
        <v>26</v>
      </c>
      <c r="E316" s="5">
        <v>7.89</v>
      </c>
      <c r="F316" s="116">
        <v>26</v>
      </c>
      <c r="G316" s="6">
        <v>8.4499999999999993</v>
      </c>
      <c r="H316" s="116">
        <v>26</v>
      </c>
      <c r="I316" s="6">
        <v>8.3699999999999992</v>
      </c>
    </row>
    <row r="317" spans="2:9" x14ac:dyDescent="0.3">
      <c r="B317" s="116">
        <v>26.08333</v>
      </c>
      <c r="C317" s="6">
        <v>8.36</v>
      </c>
      <c r="D317" s="116">
        <v>26.08333</v>
      </c>
      <c r="E317" s="119">
        <v>7.9</v>
      </c>
      <c r="F317" s="116">
        <v>26.08333</v>
      </c>
      <c r="G317" s="6">
        <v>8.4600000000000009</v>
      </c>
      <c r="H317" s="116">
        <v>26.08333</v>
      </c>
      <c r="I317" s="6">
        <v>8.36</v>
      </c>
    </row>
    <row r="318" spans="2:9" x14ac:dyDescent="0.3">
      <c r="B318" s="116">
        <v>26.16667</v>
      </c>
      <c r="C318" s="6">
        <v>8.36</v>
      </c>
      <c r="D318" s="116">
        <v>26.16667</v>
      </c>
      <c r="E318" s="119">
        <v>7.9</v>
      </c>
      <c r="F318" s="116">
        <v>26.16667</v>
      </c>
      <c r="G318" s="6">
        <v>8.4600000000000009</v>
      </c>
      <c r="H318" s="116">
        <v>26.16667</v>
      </c>
      <c r="I318" s="6">
        <v>8.36</v>
      </c>
    </row>
    <row r="319" spans="2:9" x14ac:dyDescent="0.3">
      <c r="B319" s="116">
        <v>26.25</v>
      </c>
      <c r="C319" s="6">
        <v>8.3699999999999992</v>
      </c>
      <c r="D319" s="116">
        <v>26.25</v>
      </c>
      <c r="E319" s="5">
        <v>7.89</v>
      </c>
      <c r="F319" s="116">
        <v>26.25</v>
      </c>
      <c r="G319" s="6">
        <v>8.4700000000000006</v>
      </c>
      <c r="H319" s="116">
        <v>26.25</v>
      </c>
      <c r="I319" s="6">
        <v>8.3699999999999992</v>
      </c>
    </row>
    <row r="320" spans="2:9" x14ac:dyDescent="0.3">
      <c r="B320" s="116">
        <v>26.33333</v>
      </c>
      <c r="C320" s="6">
        <v>8.36</v>
      </c>
      <c r="D320" s="116">
        <v>26.33333</v>
      </c>
      <c r="E320" s="119">
        <v>7.9</v>
      </c>
      <c r="F320" s="116">
        <v>26.33333</v>
      </c>
      <c r="G320" s="6">
        <v>8.4600000000000009</v>
      </c>
      <c r="H320" s="116">
        <v>26.33333</v>
      </c>
      <c r="I320" s="6">
        <v>8.36</v>
      </c>
    </row>
    <row r="321" spans="2:9" x14ac:dyDescent="0.3">
      <c r="B321" s="116">
        <v>26.41667</v>
      </c>
      <c r="C321" s="6">
        <v>8.36</v>
      </c>
      <c r="D321" s="116">
        <v>26.41667</v>
      </c>
      <c r="E321" s="5">
        <v>7.89</v>
      </c>
      <c r="F321" s="116">
        <v>26.41667</v>
      </c>
      <c r="G321" s="6">
        <v>8.4700000000000006</v>
      </c>
      <c r="H321" s="116">
        <v>26.41667</v>
      </c>
      <c r="I321" s="6">
        <v>8.36</v>
      </c>
    </row>
    <row r="322" spans="2:9" x14ac:dyDescent="0.3">
      <c r="B322" s="116">
        <v>26.5</v>
      </c>
      <c r="C322" s="6">
        <v>8.3699999999999992</v>
      </c>
      <c r="D322" s="116">
        <v>26.5</v>
      </c>
      <c r="E322" s="5">
        <v>7.89</v>
      </c>
      <c r="F322" s="116">
        <v>26.5</v>
      </c>
      <c r="G322" s="6">
        <v>8.4700000000000006</v>
      </c>
      <c r="H322" s="116">
        <v>26.5</v>
      </c>
      <c r="I322" s="6">
        <v>8.3699999999999992</v>
      </c>
    </row>
    <row r="323" spans="2:9" x14ac:dyDescent="0.3">
      <c r="B323" s="116">
        <v>26.58333</v>
      </c>
      <c r="C323" s="6">
        <v>8.3699999999999992</v>
      </c>
      <c r="D323" s="116">
        <v>26.58333</v>
      </c>
      <c r="E323" s="119">
        <v>7.9</v>
      </c>
      <c r="F323" s="116">
        <v>26.58333</v>
      </c>
      <c r="G323" s="6">
        <v>8.48</v>
      </c>
      <c r="H323" s="116">
        <v>26.58333</v>
      </c>
      <c r="I323" s="6">
        <v>8.3699999999999992</v>
      </c>
    </row>
    <row r="324" spans="2:9" x14ac:dyDescent="0.3">
      <c r="B324" s="116">
        <v>26.66667</v>
      </c>
      <c r="C324" s="6">
        <v>8.3800000000000008</v>
      </c>
      <c r="D324" s="116">
        <v>26.66667</v>
      </c>
      <c r="E324" s="119">
        <v>7.9</v>
      </c>
      <c r="F324" s="116">
        <v>26.66667</v>
      </c>
      <c r="G324" s="6">
        <v>8.48</v>
      </c>
      <c r="H324" s="116">
        <v>26.66667</v>
      </c>
      <c r="I324" s="6">
        <v>8.3800000000000008</v>
      </c>
    </row>
    <row r="325" spans="2:9" x14ac:dyDescent="0.3">
      <c r="B325" s="116">
        <v>26.75</v>
      </c>
      <c r="C325" s="6">
        <v>8.3699999999999992</v>
      </c>
      <c r="D325" s="116">
        <v>26.75</v>
      </c>
      <c r="E325" s="5">
        <v>7.91</v>
      </c>
      <c r="F325" s="116">
        <v>26.75</v>
      </c>
      <c r="G325" s="6">
        <v>8.49</v>
      </c>
      <c r="H325" s="116">
        <v>26.75</v>
      </c>
      <c r="I325" s="6">
        <v>8.3699999999999992</v>
      </c>
    </row>
    <row r="326" spans="2:9" x14ac:dyDescent="0.3">
      <c r="B326" s="116">
        <v>26.83333</v>
      </c>
      <c r="C326" s="6">
        <v>8.3699999999999992</v>
      </c>
      <c r="D326" s="116">
        <v>26.83333</v>
      </c>
      <c r="E326" s="5">
        <v>7.91</v>
      </c>
      <c r="F326" s="116">
        <v>26.83333</v>
      </c>
      <c r="G326" s="6">
        <v>8.48</v>
      </c>
      <c r="H326" s="116">
        <v>26.83333</v>
      </c>
      <c r="I326" s="6">
        <v>8.3699999999999992</v>
      </c>
    </row>
    <row r="327" spans="2:9" x14ac:dyDescent="0.3">
      <c r="B327" s="116">
        <v>26.91667</v>
      </c>
      <c r="C327" s="6">
        <v>8.3699999999999992</v>
      </c>
      <c r="D327" s="116">
        <v>26.91667</v>
      </c>
      <c r="E327" s="5">
        <v>7.89</v>
      </c>
      <c r="F327" s="116">
        <v>26.91667</v>
      </c>
      <c r="G327" s="6">
        <v>8.49</v>
      </c>
      <c r="H327" s="116">
        <v>26.91667</v>
      </c>
      <c r="I327" s="6">
        <v>8.3699999999999992</v>
      </c>
    </row>
    <row r="328" spans="2:9" x14ac:dyDescent="0.3">
      <c r="B328" s="116">
        <v>27</v>
      </c>
      <c r="C328" s="6">
        <v>8.3699999999999992</v>
      </c>
      <c r="D328" s="116">
        <v>27</v>
      </c>
      <c r="E328" s="5">
        <v>7.91</v>
      </c>
      <c r="F328" s="116">
        <v>27</v>
      </c>
      <c r="G328" s="6">
        <v>8.49</v>
      </c>
      <c r="H328" s="116">
        <v>27</v>
      </c>
      <c r="I328" s="6">
        <v>8.3699999999999992</v>
      </c>
    </row>
    <row r="329" spans="2:9" x14ac:dyDescent="0.3">
      <c r="B329" s="116">
        <v>27.08333</v>
      </c>
      <c r="C329" s="6">
        <v>8.3699999999999992</v>
      </c>
      <c r="D329" s="116">
        <v>27.08333</v>
      </c>
      <c r="E329" s="5">
        <v>7.91</v>
      </c>
      <c r="F329" s="116">
        <v>27.08333</v>
      </c>
      <c r="G329" s="6">
        <v>8.48</v>
      </c>
      <c r="H329" s="116">
        <v>27.08333</v>
      </c>
      <c r="I329" s="6">
        <v>8.3699999999999992</v>
      </c>
    </row>
    <row r="330" spans="2:9" x14ac:dyDescent="0.3">
      <c r="B330" s="116">
        <v>27.16667</v>
      </c>
      <c r="C330" s="6">
        <v>8.3699999999999992</v>
      </c>
      <c r="D330" s="116">
        <v>27.16667</v>
      </c>
      <c r="E330" s="119">
        <v>7.9</v>
      </c>
      <c r="F330" s="116">
        <v>27.16667</v>
      </c>
      <c r="G330" s="6">
        <v>8.49</v>
      </c>
      <c r="H330" s="116">
        <v>27.16667</v>
      </c>
      <c r="I330" s="6">
        <v>8.3699999999999992</v>
      </c>
    </row>
    <row r="331" spans="2:9" x14ac:dyDescent="0.3">
      <c r="B331" s="116">
        <v>27.25</v>
      </c>
      <c r="C331" s="6">
        <v>8.3699999999999992</v>
      </c>
      <c r="D331" s="116">
        <v>27.25</v>
      </c>
      <c r="E331" s="119">
        <v>7.9</v>
      </c>
      <c r="F331" s="116">
        <v>27.25</v>
      </c>
      <c r="G331" s="6">
        <v>8.49</v>
      </c>
      <c r="H331" s="116">
        <v>27.25</v>
      </c>
      <c r="I331" s="6">
        <v>8.3699999999999992</v>
      </c>
    </row>
    <row r="332" spans="2:9" x14ac:dyDescent="0.3">
      <c r="B332" s="116">
        <v>27.33333</v>
      </c>
      <c r="C332" s="6">
        <v>8.3800000000000008</v>
      </c>
      <c r="D332" s="116">
        <v>27.33333</v>
      </c>
      <c r="E332" s="119">
        <v>7.9</v>
      </c>
      <c r="F332" s="116">
        <v>27.33333</v>
      </c>
      <c r="G332" s="6">
        <v>8.49</v>
      </c>
      <c r="H332" s="116">
        <v>27.33333</v>
      </c>
      <c r="I332" s="6">
        <v>8.3800000000000008</v>
      </c>
    </row>
    <row r="333" spans="2:9" x14ac:dyDescent="0.3">
      <c r="B333" s="116">
        <v>27.41667</v>
      </c>
      <c r="C333" s="6">
        <v>8.3699999999999992</v>
      </c>
      <c r="D333" s="116">
        <v>27.41667</v>
      </c>
      <c r="E333" s="5">
        <v>7.91</v>
      </c>
      <c r="F333" s="116">
        <v>27.41667</v>
      </c>
      <c r="G333" s="124">
        <v>8.5</v>
      </c>
      <c r="H333" s="116">
        <v>27.41667</v>
      </c>
      <c r="I333" s="6">
        <v>8.3699999999999992</v>
      </c>
    </row>
    <row r="334" spans="2:9" x14ac:dyDescent="0.3">
      <c r="B334" s="116">
        <v>27.5</v>
      </c>
      <c r="C334" s="6">
        <v>8.3800000000000008</v>
      </c>
      <c r="D334" s="116">
        <v>27.5</v>
      </c>
      <c r="E334" s="119">
        <v>7.9</v>
      </c>
      <c r="F334" s="116">
        <v>27.5</v>
      </c>
      <c r="G334" s="124">
        <v>8.5</v>
      </c>
      <c r="H334" s="116">
        <v>27.5</v>
      </c>
      <c r="I334" s="6">
        <v>8.3800000000000008</v>
      </c>
    </row>
    <row r="335" spans="2:9" x14ac:dyDescent="0.3">
      <c r="B335" s="116">
        <v>27.58333</v>
      </c>
      <c r="C335" s="6">
        <v>8.3800000000000008</v>
      </c>
      <c r="D335" s="116">
        <v>27.58333</v>
      </c>
      <c r="E335" s="5">
        <v>7.91</v>
      </c>
      <c r="F335" s="116">
        <v>27.58333</v>
      </c>
      <c r="G335" s="6">
        <v>8.49</v>
      </c>
      <c r="H335" s="116">
        <v>27.58333</v>
      </c>
      <c r="I335" s="6">
        <v>8.3800000000000008</v>
      </c>
    </row>
    <row r="336" spans="2:9" x14ac:dyDescent="0.3">
      <c r="B336" s="116">
        <v>27.66667</v>
      </c>
      <c r="C336" s="6">
        <v>8.3800000000000008</v>
      </c>
      <c r="D336" s="116">
        <v>27.66667</v>
      </c>
      <c r="E336" s="5">
        <v>7.91</v>
      </c>
      <c r="F336" s="116">
        <v>27.66667</v>
      </c>
      <c r="G336" s="6">
        <v>8.51</v>
      </c>
      <c r="H336" s="116">
        <v>27.66667</v>
      </c>
      <c r="I336" s="6">
        <v>8.3800000000000008</v>
      </c>
    </row>
    <row r="337" spans="2:9" x14ac:dyDescent="0.3">
      <c r="B337" s="116">
        <v>27.75</v>
      </c>
      <c r="C337" s="6">
        <v>8.3800000000000008</v>
      </c>
      <c r="D337" s="116">
        <v>27.75</v>
      </c>
      <c r="E337" s="5">
        <v>7.91</v>
      </c>
      <c r="F337" s="116">
        <v>27.75</v>
      </c>
      <c r="G337" s="6">
        <v>8.49</v>
      </c>
      <c r="H337" s="116">
        <v>27.75</v>
      </c>
      <c r="I337" s="6">
        <v>8.3800000000000008</v>
      </c>
    </row>
    <row r="338" spans="2:9" x14ac:dyDescent="0.3">
      <c r="B338" s="116">
        <v>27.83333</v>
      </c>
      <c r="C338" s="6">
        <v>8.3800000000000008</v>
      </c>
      <c r="D338" s="116">
        <v>27.83333</v>
      </c>
      <c r="E338" s="5">
        <v>7.91</v>
      </c>
      <c r="F338" s="116">
        <v>27.83333</v>
      </c>
      <c r="G338" s="124">
        <v>8.5</v>
      </c>
      <c r="H338" s="116">
        <v>27.83333</v>
      </c>
      <c r="I338" s="6">
        <v>8.3800000000000008</v>
      </c>
    </row>
    <row r="339" spans="2:9" x14ac:dyDescent="0.3">
      <c r="B339" s="116">
        <v>27.91667</v>
      </c>
      <c r="C339" s="6">
        <v>8.3699999999999992</v>
      </c>
      <c r="D339" s="116">
        <v>27.91667</v>
      </c>
      <c r="E339" s="5">
        <v>7.92</v>
      </c>
      <c r="F339" s="116">
        <v>27.91667</v>
      </c>
      <c r="G339" s="6">
        <v>8.51</v>
      </c>
      <c r="H339" s="116">
        <v>27.91667</v>
      </c>
      <c r="I339" s="6">
        <v>8.3699999999999992</v>
      </c>
    </row>
    <row r="340" spans="2:9" x14ac:dyDescent="0.3">
      <c r="B340" s="116">
        <v>28</v>
      </c>
      <c r="C340" s="6">
        <v>8.39</v>
      </c>
      <c r="D340" s="116">
        <v>28</v>
      </c>
      <c r="E340" s="5">
        <v>7.92</v>
      </c>
      <c r="F340" s="116">
        <v>28</v>
      </c>
      <c r="G340" s="124">
        <v>8.5</v>
      </c>
      <c r="H340" s="116">
        <v>28</v>
      </c>
      <c r="I340" s="6">
        <v>8.39</v>
      </c>
    </row>
    <row r="341" spans="2:9" x14ac:dyDescent="0.3">
      <c r="B341" s="116">
        <v>28.08333</v>
      </c>
      <c r="C341" s="6">
        <v>8.3800000000000008</v>
      </c>
      <c r="D341" s="116">
        <v>28.08333</v>
      </c>
      <c r="E341" s="5">
        <v>7.92</v>
      </c>
      <c r="F341" s="116">
        <v>28.08333</v>
      </c>
      <c r="G341" s="124">
        <v>8.5</v>
      </c>
      <c r="H341" s="116">
        <v>28.08333</v>
      </c>
      <c r="I341" s="6">
        <v>8.3800000000000008</v>
      </c>
    </row>
    <row r="342" spans="2:9" x14ac:dyDescent="0.3">
      <c r="B342" s="116">
        <v>28.16667</v>
      </c>
      <c r="C342" s="6">
        <v>8.3800000000000008</v>
      </c>
      <c r="D342" s="116">
        <v>28.16667</v>
      </c>
      <c r="E342" s="5">
        <v>7.91</v>
      </c>
      <c r="F342" s="116">
        <v>28.16667</v>
      </c>
      <c r="G342" s="6">
        <v>8.52</v>
      </c>
      <c r="H342" s="116">
        <v>28.16667</v>
      </c>
      <c r="I342" s="6">
        <v>8.3800000000000008</v>
      </c>
    </row>
    <row r="343" spans="2:9" x14ac:dyDescent="0.3">
      <c r="B343" s="116">
        <v>28.25</v>
      </c>
      <c r="C343" s="6">
        <v>8.39</v>
      </c>
      <c r="D343" s="116">
        <v>28.25</v>
      </c>
      <c r="E343" s="5">
        <v>7.92</v>
      </c>
      <c r="F343" s="116">
        <v>28.25</v>
      </c>
      <c r="G343" s="6">
        <v>8.51</v>
      </c>
      <c r="H343" s="116">
        <v>28.25</v>
      </c>
      <c r="I343" s="6">
        <v>8.39</v>
      </c>
    </row>
    <row r="344" spans="2:9" x14ac:dyDescent="0.3">
      <c r="B344" s="116">
        <v>28.33333</v>
      </c>
      <c r="C344" s="6">
        <v>8.39</v>
      </c>
      <c r="D344" s="116">
        <v>28.33333</v>
      </c>
      <c r="E344" s="5">
        <v>7.93</v>
      </c>
      <c r="F344" s="116">
        <v>28.33333</v>
      </c>
      <c r="G344" s="6">
        <v>8.51</v>
      </c>
      <c r="H344" s="116">
        <v>28.33333</v>
      </c>
      <c r="I344" s="6">
        <v>8.39</v>
      </c>
    </row>
    <row r="345" spans="2:9" x14ac:dyDescent="0.3">
      <c r="B345" s="116">
        <v>28.41667</v>
      </c>
      <c r="C345" s="6">
        <v>8.39</v>
      </c>
      <c r="D345" s="116">
        <v>28.41667</v>
      </c>
      <c r="E345" s="5">
        <v>7.91</v>
      </c>
      <c r="F345" s="116">
        <v>28.41667</v>
      </c>
      <c r="G345" s="6">
        <v>8.52</v>
      </c>
      <c r="H345" s="116">
        <v>28.41667</v>
      </c>
      <c r="I345" s="6">
        <v>8.39</v>
      </c>
    </row>
    <row r="346" spans="2:9" x14ac:dyDescent="0.3">
      <c r="B346" s="116">
        <v>28.5</v>
      </c>
      <c r="C346" s="6">
        <v>8.39</v>
      </c>
      <c r="D346" s="116">
        <v>28.5</v>
      </c>
      <c r="E346" s="5">
        <v>7.92</v>
      </c>
      <c r="F346" s="116">
        <v>28.5</v>
      </c>
      <c r="G346" s="6">
        <v>8.52</v>
      </c>
      <c r="H346" s="116">
        <v>28.5</v>
      </c>
      <c r="I346" s="6">
        <v>8.39</v>
      </c>
    </row>
    <row r="347" spans="2:9" x14ac:dyDescent="0.3">
      <c r="B347" s="116">
        <v>28.58333</v>
      </c>
      <c r="C347" s="6">
        <v>8.39</v>
      </c>
      <c r="D347" s="116">
        <v>28.58333</v>
      </c>
      <c r="E347" s="5">
        <v>7.92</v>
      </c>
      <c r="F347" s="116">
        <v>28.58333</v>
      </c>
      <c r="G347" s="6">
        <v>8.52</v>
      </c>
      <c r="H347" s="116">
        <v>28.58333</v>
      </c>
      <c r="I347" s="6">
        <v>8.39</v>
      </c>
    </row>
    <row r="348" spans="2:9" x14ac:dyDescent="0.3">
      <c r="B348" s="116">
        <v>28.66667</v>
      </c>
      <c r="C348" s="124">
        <v>8.4</v>
      </c>
      <c r="D348" s="116">
        <v>28.66667</v>
      </c>
      <c r="E348" s="5">
        <v>7.92</v>
      </c>
      <c r="F348" s="116">
        <v>28.66667</v>
      </c>
      <c r="G348" s="6">
        <v>8.52</v>
      </c>
      <c r="H348" s="116">
        <v>28.66667</v>
      </c>
      <c r="I348" s="124">
        <v>8.4</v>
      </c>
    </row>
    <row r="349" spans="2:9" x14ac:dyDescent="0.3">
      <c r="B349" s="116">
        <v>28.75</v>
      </c>
      <c r="C349" s="6">
        <v>8.3800000000000008</v>
      </c>
      <c r="D349" s="116">
        <v>28.75</v>
      </c>
      <c r="E349" s="5">
        <v>7.92</v>
      </c>
      <c r="F349" s="116">
        <v>28.75</v>
      </c>
      <c r="G349" s="6">
        <v>8.5299999999999994</v>
      </c>
      <c r="H349" s="116">
        <v>28.75</v>
      </c>
      <c r="I349" s="6">
        <v>8.3800000000000008</v>
      </c>
    </row>
    <row r="350" spans="2:9" x14ac:dyDescent="0.3">
      <c r="B350" s="116">
        <v>28.83333</v>
      </c>
      <c r="C350" s="6">
        <v>8.39</v>
      </c>
      <c r="D350" s="116">
        <v>28.83333</v>
      </c>
      <c r="E350" s="5">
        <v>7.93</v>
      </c>
      <c r="F350" s="116">
        <v>28.83333</v>
      </c>
      <c r="G350" s="6">
        <v>8.52</v>
      </c>
      <c r="H350" s="116">
        <v>28.83333</v>
      </c>
      <c r="I350" s="6">
        <v>8.39</v>
      </c>
    </row>
    <row r="351" spans="2:9" x14ac:dyDescent="0.3">
      <c r="B351" s="116">
        <v>28.91667</v>
      </c>
      <c r="C351" s="6">
        <v>8.39</v>
      </c>
      <c r="D351" s="116">
        <v>28.91667</v>
      </c>
      <c r="E351" s="5">
        <v>7.92</v>
      </c>
      <c r="F351" s="116">
        <v>28.91667</v>
      </c>
      <c r="G351" s="6">
        <v>8.52</v>
      </c>
      <c r="H351" s="116">
        <v>28.91667</v>
      </c>
      <c r="I351" s="6">
        <v>8.39</v>
      </c>
    </row>
    <row r="352" spans="2:9" x14ac:dyDescent="0.3">
      <c r="B352" s="116">
        <v>29</v>
      </c>
      <c r="C352" s="124">
        <v>8.4</v>
      </c>
      <c r="D352" s="116">
        <v>29</v>
      </c>
      <c r="E352" s="5">
        <v>7.92</v>
      </c>
      <c r="F352" s="116">
        <v>29</v>
      </c>
      <c r="G352" s="6">
        <v>8.52</v>
      </c>
      <c r="H352" s="116">
        <v>29</v>
      </c>
      <c r="I352" s="124">
        <v>8.4</v>
      </c>
    </row>
    <row r="353" spans="2:9" x14ac:dyDescent="0.3">
      <c r="B353" s="116">
        <v>29.08333</v>
      </c>
      <c r="C353" s="124">
        <v>8.4</v>
      </c>
      <c r="D353" s="116">
        <v>29.08333</v>
      </c>
      <c r="E353" s="5">
        <v>7.92</v>
      </c>
      <c r="F353" s="116">
        <v>29.08333</v>
      </c>
      <c r="G353" s="6">
        <v>8.52</v>
      </c>
      <c r="H353" s="116">
        <v>29.08333</v>
      </c>
      <c r="I353" s="124">
        <v>8.4</v>
      </c>
    </row>
    <row r="354" spans="2:9" x14ac:dyDescent="0.3">
      <c r="B354" s="116">
        <v>29.16667</v>
      </c>
      <c r="C354" s="6">
        <v>8.39</v>
      </c>
      <c r="D354" s="116">
        <v>29.16667</v>
      </c>
      <c r="E354" s="5">
        <v>7.93</v>
      </c>
      <c r="F354" s="116">
        <v>29.16667</v>
      </c>
      <c r="G354" s="6">
        <v>8.52</v>
      </c>
      <c r="H354" s="116">
        <v>29.16667</v>
      </c>
      <c r="I354" s="6">
        <v>8.39</v>
      </c>
    </row>
    <row r="355" spans="2:9" x14ac:dyDescent="0.3">
      <c r="B355" s="116">
        <v>29.25</v>
      </c>
      <c r="C355" s="124">
        <v>8.4</v>
      </c>
      <c r="D355" s="116">
        <v>29.25</v>
      </c>
      <c r="E355" s="5">
        <v>7.92</v>
      </c>
      <c r="F355" s="116">
        <v>29.25</v>
      </c>
      <c r="G355" s="6">
        <v>8.5299999999999994</v>
      </c>
      <c r="H355" s="116">
        <v>29.25</v>
      </c>
      <c r="I355" s="124">
        <v>8.4</v>
      </c>
    </row>
    <row r="356" spans="2:9" x14ac:dyDescent="0.3">
      <c r="B356" s="116">
        <v>29.33333</v>
      </c>
      <c r="C356" s="6">
        <v>8.41</v>
      </c>
      <c r="D356" s="116">
        <v>29.33333</v>
      </c>
      <c r="E356" s="5">
        <v>7.93</v>
      </c>
      <c r="F356" s="116">
        <v>29.33333</v>
      </c>
      <c r="G356" s="6">
        <v>8.5299999999999994</v>
      </c>
      <c r="H356" s="116">
        <v>29.33333</v>
      </c>
      <c r="I356" s="6">
        <v>8.41</v>
      </c>
    </row>
    <row r="357" spans="2:9" x14ac:dyDescent="0.3">
      <c r="B357" s="116">
        <v>29.41667</v>
      </c>
      <c r="C357" s="6">
        <v>8.39</v>
      </c>
      <c r="D357" s="116">
        <v>29.41667</v>
      </c>
      <c r="E357" s="5">
        <v>7.93</v>
      </c>
      <c r="F357" s="116">
        <v>29.41667</v>
      </c>
      <c r="G357" s="6">
        <v>8.52</v>
      </c>
      <c r="H357" s="116">
        <v>29.41667</v>
      </c>
      <c r="I357" s="6">
        <v>8.39</v>
      </c>
    </row>
    <row r="358" spans="2:9" x14ac:dyDescent="0.3">
      <c r="B358" s="116">
        <v>29.5</v>
      </c>
      <c r="C358" s="124">
        <v>8.4</v>
      </c>
      <c r="D358" s="116">
        <v>29.5</v>
      </c>
      <c r="E358" s="5">
        <v>7.93</v>
      </c>
      <c r="F358" s="116">
        <v>29.5</v>
      </c>
      <c r="G358" s="6">
        <v>8.5399999999999991</v>
      </c>
      <c r="H358" s="116">
        <v>29.5</v>
      </c>
      <c r="I358" s="124">
        <v>8.4</v>
      </c>
    </row>
    <row r="359" spans="2:9" x14ac:dyDescent="0.3">
      <c r="B359" s="116">
        <v>29.58333</v>
      </c>
      <c r="C359" s="6">
        <v>8.41</v>
      </c>
      <c r="D359" s="116">
        <v>29.58333</v>
      </c>
      <c r="E359" s="5">
        <v>7.94</v>
      </c>
      <c r="F359" s="116">
        <v>29.58333</v>
      </c>
      <c r="G359" s="6">
        <v>8.5299999999999994</v>
      </c>
      <c r="H359" s="116">
        <v>29.58333</v>
      </c>
      <c r="I359" s="6">
        <v>8.41</v>
      </c>
    </row>
    <row r="360" spans="2:9" x14ac:dyDescent="0.3">
      <c r="B360" s="116">
        <v>29.66667</v>
      </c>
      <c r="C360" s="124">
        <v>8.4</v>
      </c>
      <c r="D360" s="116">
        <v>29.66667</v>
      </c>
      <c r="E360" s="5">
        <v>7.93</v>
      </c>
      <c r="F360" s="116">
        <v>29.66667</v>
      </c>
      <c r="G360" s="6">
        <v>8.5299999999999994</v>
      </c>
      <c r="H360" s="116">
        <v>29.66667</v>
      </c>
      <c r="I360" s="124">
        <v>8.4</v>
      </c>
    </row>
    <row r="361" spans="2:9" x14ac:dyDescent="0.3">
      <c r="B361" s="116">
        <v>29.75</v>
      </c>
      <c r="C361" s="6">
        <v>8.41</v>
      </c>
      <c r="D361" s="116">
        <v>29.75</v>
      </c>
      <c r="E361" s="5">
        <v>7.93</v>
      </c>
      <c r="F361" s="116">
        <v>29.75</v>
      </c>
      <c r="G361" s="6">
        <v>8.5399999999999991</v>
      </c>
      <c r="H361" s="116">
        <v>29.75</v>
      </c>
      <c r="I361" s="6">
        <v>8.41</v>
      </c>
    </row>
    <row r="362" spans="2:9" x14ac:dyDescent="0.3">
      <c r="B362" s="116">
        <v>29.83333</v>
      </c>
      <c r="C362" s="6">
        <v>8.39</v>
      </c>
      <c r="D362" s="116">
        <v>29.83333</v>
      </c>
      <c r="E362" s="5">
        <v>7.94</v>
      </c>
      <c r="F362" s="116">
        <v>29.83333</v>
      </c>
      <c r="G362" s="6">
        <v>8.5299999999999994</v>
      </c>
      <c r="H362" s="116">
        <v>29.83333</v>
      </c>
      <c r="I362" s="6">
        <v>8.39</v>
      </c>
    </row>
    <row r="363" spans="2:9" x14ac:dyDescent="0.3">
      <c r="B363" s="116">
        <v>29.91667</v>
      </c>
      <c r="C363" s="6">
        <v>8.41</v>
      </c>
      <c r="D363" s="116">
        <v>29.91667</v>
      </c>
      <c r="E363" s="5">
        <v>7.94</v>
      </c>
      <c r="F363" s="116">
        <v>29.91667</v>
      </c>
      <c r="G363" s="6">
        <v>8.5399999999999991</v>
      </c>
      <c r="H363" s="116">
        <v>29.91667</v>
      </c>
      <c r="I363" s="6">
        <v>8.41</v>
      </c>
    </row>
    <row r="364" spans="2:9" x14ac:dyDescent="0.3">
      <c r="B364" s="116">
        <v>30</v>
      </c>
      <c r="C364" s="6">
        <v>8.41</v>
      </c>
      <c r="D364" s="116">
        <v>30</v>
      </c>
      <c r="E364" s="5">
        <v>7.94</v>
      </c>
      <c r="F364" s="116">
        <v>30</v>
      </c>
      <c r="G364" s="6">
        <v>8.5399999999999991</v>
      </c>
      <c r="H364" s="116">
        <v>30</v>
      </c>
      <c r="I364" s="6">
        <v>8.41</v>
      </c>
    </row>
    <row r="365" spans="2:9" x14ac:dyDescent="0.3">
      <c r="B365" s="116">
        <v>30.08333</v>
      </c>
      <c r="C365" s="6">
        <v>8.41</v>
      </c>
      <c r="D365" s="116">
        <v>30.08333</v>
      </c>
      <c r="E365" s="5">
        <v>7.93</v>
      </c>
      <c r="F365" s="116">
        <v>30.08333</v>
      </c>
      <c r="G365" s="6">
        <v>8.5399999999999991</v>
      </c>
      <c r="H365" s="116">
        <v>30.08333</v>
      </c>
      <c r="I365" s="6">
        <v>8.41</v>
      </c>
    </row>
    <row r="366" spans="2:9" x14ac:dyDescent="0.3">
      <c r="B366" s="116">
        <v>30.16667</v>
      </c>
      <c r="C366" s="6">
        <v>8.41</v>
      </c>
      <c r="D366" s="116">
        <v>30.16667</v>
      </c>
      <c r="E366" s="5">
        <v>7.94</v>
      </c>
      <c r="F366" s="116">
        <v>30.16667</v>
      </c>
      <c r="G366" s="6">
        <v>8.5500000000000007</v>
      </c>
      <c r="H366" s="116">
        <v>30.16667</v>
      </c>
      <c r="I366" s="6">
        <v>8.41</v>
      </c>
    </row>
    <row r="367" spans="2:9" x14ac:dyDescent="0.3">
      <c r="B367" s="116">
        <v>30.25</v>
      </c>
      <c r="C367" s="6">
        <v>8.41</v>
      </c>
      <c r="D367" s="116">
        <v>30.25</v>
      </c>
      <c r="E367" s="5">
        <v>7.95</v>
      </c>
      <c r="F367" s="116">
        <v>30.25</v>
      </c>
      <c r="G367" s="6">
        <v>8.5299999999999994</v>
      </c>
      <c r="H367" s="116">
        <v>30.25</v>
      </c>
      <c r="I367" s="6">
        <v>8.41</v>
      </c>
    </row>
    <row r="368" spans="2:9" x14ac:dyDescent="0.3">
      <c r="B368" s="116">
        <v>30.33333</v>
      </c>
      <c r="C368" s="6">
        <v>8.41</v>
      </c>
      <c r="D368" s="116">
        <v>30.33333</v>
      </c>
      <c r="E368" s="5">
        <v>7.94</v>
      </c>
      <c r="F368" s="116">
        <v>30.33333</v>
      </c>
      <c r="G368" s="6">
        <v>8.5500000000000007</v>
      </c>
      <c r="H368" s="116">
        <v>30.33333</v>
      </c>
      <c r="I368" s="6">
        <v>8.41</v>
      </c>
    </row>
    <row r="369" spans="2:9" x14ac:dyDescent="0.3">
      <c r="B369" s="116">
        <v>30.41667</v>
      </c>
      <c r="C369" s="6">
        <v>8.42</v>
      </c>
      <c r="D369" s="116">
        <v>30.41667</v>
      </c>
      <c r="E369" s="5">
        <v>7.94</v>
      </c>
      <c r="F369" s="116">
        <v>30.41667</v>
      </c>
      <c r="G369" s="6">
        <v>8.5500000000000007</v>
      </c>
      <c r="H369" s="116">
        <v>30.41667</v>
      </c>
      <c r="I369" s="6">
        <v>8.42</v>
      </c>
    </row>
    <row r="370" spans="2:9" x14ac:dyDescent="0.3">
      <c r="B370" s="116">
        <v>30.5</v>
      </c>
      <c r="C370" s="6">
        <v>8.41</v>
      </c>
      <c r="D370" s="116">
        <v>30.5</v>
      </c>
      <c r="E370" s="5">
        <v>7.94</v>
      </c>
      <c r="F370" s="116">
        <v>30.5</v>
      </c>
      <c r="G370" s="6">
        <v>8.5399999999999991</v>
      </c>
      <c r="H370" s="116">
        <v>30.5</v>
      </c>
      <c r="I370" s="6">
        <v>8.41</v>
      </c>
    </row>
    <row r="371" spans="2:9" x14ac:dyDescent="0.3">
      <c r="B371" s="116">
        <v>30.58333</v>
      </c>
      <c r="C371" s="6">
        <v>8.41</v>
      </c>
      <c r="D371" s="116">
        <v>30.58333</v>
      </c>
      <c r="E371" s="5">
        <v>7.94</v>
      </c>
      <c r="F371" s="116">
        <v>30.58333</v>
      </c>
      <c r="G371" s="6">
        <v>8.5500000000000007</v>
      </c>
      <c r="H371" s="116">
        <v>30.58333</v>
      </c>
      <c r="I371" s="6">
        <v>8.41</v>
      </c>
    </row>
    <row r="372" spans="2:9" x14ac:dyDescent="0.3">
      <c r="B372" s="116">
        <v>30.66667</v>
      </c>
      <c r="C372" s="6">
        <v>8.41</v>
      </c>
      <c r="D372" s="116">
        <v>30.66667</v>
      </c>
      <c r="E372" s="5">
        <v>7.95</v>
      </c>
      <c r="F372" s="116">
        <v>30.66667</v>
      </c>
      <c r="G372" s="6">
        <v>8.5500000000000007</v>
      </c>
      <c r="H372" s="116">
        <v>30.66667</v>
      </c>
      <c r="I372" s="6">
        <v>8.41</v>
      </c>
    </row>
    <row r="373" spans="2:9" x14ac:dyDescent="0.3">
      <c r="B373" s="116">
        <v>30.75</v>
      </c>
      <c r="C373" s="6">
        <v>8.42</v>
      </c>
      <c r="D373" s="116">
        <v>30.75</v>
      </c>
      <c r="E373" s="5">
        <v>7.95</v>
      </c>
      <c r="F373" s="116">
        <v>30.75</v>
      </c>
      <c r="G373" s="6">
        <v>8.5500000000000007</v>
      </c>
      <c r="H373" s="116">
        <v>30.75</v>
      </c>
      <c r="I373" s="6">
        <v>8.42</v>
      </c>
    </row>
    <row r="374" spans="2:9" x14ac:dyDescent="0.3">
      <c r="B374" s="116">
        <v>30.83333</v>
      </c>
      <c r="C374" s="6">
        <v>8.42</v>
      </c>
      <c r="D374" s="116">
        <v>30.83333</v>
      </c>
      <c r="E374" s="5">
        <v>7.94</v>
      </c>
      <c r="F374" s="116">
        <v>30.83333</v>
      </c>
      <c r="G374" s="6">
        <v>8.56</v>
      </c>
      <c r="H374" s="116">
        <v>30.83333</v>
      </c>
      <c r="I374" s="6">
        <v>8.42</v>
      </c>
    </row>
    <row r="375" spans="2:9" x14ac:dyDescent="0.3">
      <c r="B375" s="116">
        <v>30.91667</v>
      </c>
      <c r="C375" s="6">
        <v>8.42</v>
      </c>
      <c r="D375" s="116">
        <v>30.91667</v>
      </c>
      <c r="E375" s="5">
        <v>7.95</v>
      </c>
      <c r="F375" s="116">
        <v>30.91667</v>
      </c>
      <c r="G375" s="6">
        <v>8.5500000000000007</v>
      </c>
      <c r="H375" s="116">
        <v>30.91667</v>
      </c>
      <c r="I375" s="6">
        <v>8.42</v>
      </c>
    </row>
    <row r="376" spans="2:9" x14ac:dyDescent="0.3">
      <c r="B376" s="116">
        <v>31</v>
      </c>
      <c r="C376" s="6">
        <v>8.42</v>
      </c>
      <c r="D376" s="116">
        <v>31</v>
      </c>
      <c r="E376" s="5">
        <v>7.94</v>
      </c>
      <c r="F376" s="116">
        <v>31</v>
      </c>
      <c r="G376" s="6">
        <v>8.5399999999999991</v>
      </c>
      <c r="H376" s="116">
        <v>31</v>
      </c>
      <c r="I376" s="6">
        <v>8.42</v>
      </c>
    </row>
    <row r="377" spans="2:9" x14ac:dyDescent="0.3">
      <c r="B377" s="116">
        <v>31.08333</v>
      </c>
      <c r="C377" s="6">
        <v>8.44</v>
      </c>
      <c r="D377" s="116">
        <v>31.08333</v>
      </c>
      <c r="E377" s="5">
        <v>7.96</v>
      </c>
      <c r="F377" s="116">
        <v>31.08333</v>
      </c>
      <c r="G377" s="6">
        <v>8.5500000000000007</v>
      </c>
      <c r="H377" s="116">
        <v>31.08333</v>
      </c>
      <c r="I377" s="6">
        <v>8.44</v>
      </c>
    </row>
    <row r="378" spans="2:9" x14ac:dyDescent="0.3">
      <c r="B378" s="116">
        <v>31.16667</v>
      </c>
      <c r="C378" s="6">
        <v>8.42</v>
      </c>
      <c r="D378" s="116">
        <v>31.16667</v>
      </c>
      <c r="E378" s="5">
        <v>7.95</v>
      </c>
      <c r="F378" s="116">
        <v>31.16667</v>
      </c>
      <c r="G378" s="6">
        <v>8.5500000000000007</v>
      </c>
      <c r="H378" s="116">
        <v>31.16667</v>
      </c>
      <c r="I378" s="6">
        <v>8.42</v>
      </c>
    </row>
    <row r="379" spans="2:9" x14ac:dyDescent="0.3">
      <c r="B379" s="116">
        <v>31.25</v>
      </c>
      <c r="C379" s="6">
        <v>8.43</v>
      </c>
      <c r="D379" s="116">
        <v>31.25</v>
      </c>
      <c r="E379" s="5">
        <v>7.94</v>
      </c>
      <c r="F379" s="116">
        <v>31.25</v>
      </c>
      <c r="G379" s="6">
        <v>8.5500000000000007</v>
      </c>
      <c r="H379" s="116">
        <v>31.25</v>
      </c>
      <c r="I379" s="6">
        <v>8.43</v>
      </c>
    </row>
    <row r="380" spans="2:9" x14ac:dyDescent="0.3">
      <c r="B380" s="116">
        <v>31.33333</v>
      </c>
      <c r="C380" s="6">
        <v>8.43</v>
      </c>
      <c r="D380" s="116">
        <v>31.33333</v>
      </c>
      <c r="E380" s="5">
        <v>7.95</v>
      </c>
      <c r="F380" s="116">
        <v>31.33333</v>
      </c>
      <c r="G380" s="6">
        <v>8.5500000000000007</v>
      </c>
      <c r="H380" s="116">
        <v>31.33333</v>
      </c>
      <c r="I380" s="6">
        <v>8.43</v>
      </c>
    </row>
    <row r="381" spans="2:9" x14ac:dyDescent="0.3">
      <c r="B381" s="116">
        <v>31.41667</v>
      </c>
      <c r="C381" s="6">
        <v>8.43</v>
      </c>
      <c r="D381" s="116">
        <v>31.41667</v>
      </c>
      <c r="E381" s="5">
        <v>7.95</v>
      </c>
      <c r="F381" s="116">
        <v>31.41667</v>
      </c>
      <c r="G381" s="6">
        <v>8.5399999999999991</v>
      </c>
      <c r="H381" s="116">
        <v>31.41667</v>
      </c>
      <c r="I381" s="6">
        <v>8.43</v>
      </c>
    </row>
    <row r="382" spans="2:9" x14ac:dyDescent="0.3">
      <c r="B382" s="116">
        <v>31.5</v>
      </c>
      <c r="C382" s="6">
        <v>8.43</v>
      </c>
      <c r="D382" s="116">
        <v>31.5</v>
      </c>
      <c r="E382" s="5">
        <v>7.96</v>
      </c>
      <c r="F382" s="116">
        <v>31.5</v>
      </c>
      <c r="G382" s="6">
        <v>8.56</v>
      </c>
      <c r="H382" s="116">
        <v>31.5</v>
      </c>
      <c r="I382" s="6">
        <v>8.43</v>
      </c>
    </row>
    <row r="383" spans="2:9" x14ac:dyDescent="0.3">
      <c r="B383" s="116">
        <v>31.58333</v>
      </c>
      <c r="C383" s="6">
        <v>8.42</v>
      </c>
      <c r="D383" s="116">
        <v>31.58333</v>
      </c>
      <c r="E383" s="5">
        <v>7.96</v>
      </c>
      <c r="F383" s="116">
        <v>31.58333</v>
      </c>
      <c r="G383" s="6">
        <v>8.5399999999999991</v>
      </c>
      <c r="H383" s="116">
        <v>31.58333</v>
      </c>
      <c r="I383" s="6">
        <v>8.42</v>
      </c>
    </row>
    <row r="384" spans="2:9" x14ac:dyDescent="0.3">
      <c r="B384" s="116">
        <v>31.66667</v>
      </c>
      <c r="C384" s="6">
        <v>8.43</v>
      </c>
      <c r="D384" s="116">
        <v>31.66667</v>
      </c>
      <c r="E384" s="5">
        <v>7.95</v>
      </c>
      <c r="F384" s="116">
        <v>31.66667</v>
      </c>
      <c r="G384" s="6">
        <v>8.56</v>
      </c>
      <c r="H384" s="116">
        <v>31.66667</v>
      </c>
      <c r="I384" s="6">
        <v>8.43</v>
      </c>
    </row>
    <row r="385" spans="2:9" x14ac:dyDescent="0.3">
      <c r="B385" s="116">
        <v>31.75</v>
      </c>
      <c r="C385" s="6">
        <v>8.44</v>
      </c>
      <c r="D385" s="116">
        <v>31.75</v>
      </c>
      <c r="E385" s="5">
        <v>7.96</v>
      </c>
      <c r="F385" s="116">
        <v>31.75</v>
      </c>
      <c r="G385" s="6">
        <v>8.56</v>
      </c>
      <c r="H385" s="116">
        <v>31.75</v>
      </c>
      <c r="I385" s="6">
        <v>8.44</v>
      </c>
    </row>
    <row r="386" spans="2:9" x14ac:dyDescent="0.3">
      <c r="B386" s="116">
        <v>31.83333</v>
      </c>
      <c r="C386" s="6">
        <v>8.43</v>
      </c>
      <c r="D386" s="116">
        <v>31.83333</v>
      </c>
      <c r="E386" s="5">
        <v>7.95</v>
      </c>
      <c r="F386" s="116">
        <v>31.83333</v>
      </c>
      <c r="G386" s="6">
        <v>8.5500000000000007</v>
      </c>
      <c r="H386" s="116">
        <v>31.83333</v>
      </c>
      <c r="I386" s="6">
        <v>8.43</v>
      </c>
    </row>
    <row r="387" spans="2:9" x14ac:dyDescent="0.3">
      <c r="B387" s="116">
        <v>31.91667</v>
      </c>
      <c r="C387" s="6">
        <v>8.44</v>
      </c>
      <c r="D387" s="116">
        <v>31.91667</v>
      </c>
      <c r="E387" s="5">
        <v>7.96</v>
      </c>
      <c r="F387" s="116">
        <v>31.91667</v>
      </c>
      <c r="G387" s="6">
        <v>8.5500000000000007</v>
      </c>
      <c r="H387" s="116">
        <v>31.91667</v>
      </c>
      <c r="I387" s="6">
        <v>8.44</v>
      </c>
    </row>
    <row r="388" spans="2:9" x14ac:dyDescent="0.3">
      <c r="B388" s="116">
        <v>32</v>
      </c>
      <c r="C388" s="6">
        <v>8.43</v>
      </c>
      <c r="D388" s="116">
        <v>32</v>
      </c>
      <c r="E388" s="5">
        <v>7.96</v>
      </c>
      <c r="F388" s="116">
        <v>32</v>
      </c>
      <c r="G388" s="6">
        <v>8.56</v>
      </c>
      <c r="H388" s="116">
        <v>32</v>
      </c>
      <c r="I388" s="6">
        <v>8.43</v>
      </c>
    </row>
    <row r="389" spans="2:9" x14ac:dyDescent="0.3">
      <c r="B389" s="116">
        <v>32.083329999999997</v>
      </c>
      <c r="C389" s="6">
        <v>8.44</v>
      </c>
      <c r="D389" s="116">
        <v>32.083329999999997</v>
      </c>
      <c r="E389" s="5">
        <v>7.96</v>
      </c>
      <c r="F389" s="116">
        <v>32.083329999999997</v>
      </c>
      <c r="G389" s="6">
        <v>8.56</v>
      </c>
      <c r="H389" s="116">
        <v>32.083329999999997</v>
      </c>
      <c r="I389" s="6">
        <v>8.44</v>
      </c>
    </row>
    <row r="390" spans="2:9" x14ac:dyDescent="0.3">
      <c r="B390" s="116">
        <v>32.166670000000003</v>
      </c>
      <c r="C390" s="6">
        <v>8.44</v>
      </c>
      <c r="D390" s="116">
        <v>32.166670000000003</v>
      </c>
      <c r="E390" s="5">
        <v>7.96</v>
      </c>
      <c r="F390" s="116">
        <v>32.166670000000003</v>
      </c>
      <c r="G390" s="6">
        <v>8.56</v>
      </c>
      <c r="H390" s="116">
        <v>32.166670000000003</v>
      </c>
      <c r="I390" s="6">
        <v>8.44</v>
      </c>
    </row>
    <row r="391" spans="2:9" x14ac:dyDescent="0.3">
      <c r="B391" s="116">
        <v>32.25</v>
      </c>
      <c r="C391" s="6">
        <v>8.44</v>
      </c>
      <c r="D391" s="116">
        <v>32.25</v>
      </c>
      <c r="E391" s="5">
        <v>7.96</v>
      </c>
      <c r="F391" s="116">
        <v>32.25</v>
      </c>
      <c r="G391" s="6">
        <v>8.5500000000000007</v>
      </c>
      <c r="H391" s="116">
        <v>32.25</v>
      </c>
      <c r="I391" s="6">
        <v>8.44</v>
      </c>
    </row>
    <row r="392" spans="2:9" x14ac:dyDescent="0.3">
      <c r="B392" s="116">
        <v>32.333329999999997</v>
      </c>
      <c r="C392" s="6">
        <v>8.44</v>
      </c>
      <c r="D392" s="116">
        <v>32.333329999999997</v>
      </c>
      <c r="E392" s="5">
        <v>7.96</v>
      </c>
      <c r="F392" s="116">
        <v>32.333329999999997</v>
      </c>
      <c r="G392" s="6">
        <v>8.5500000000000007</v>
      </c>
      <c r="H392" s="116">
        <v>32.333329999999997</v>
      </c>
      <c r="I392" s="6">
        <v>8.44</v>
      </c>
    </row>
    <row r="393" spans="2:9" x14ac:dyDescent="0.3">
      <c r="B393" s="116">
        <v>32.416670000000003</v>
      </c>
      <c r="C393" s="6">
        <v>8.4499999999999993</v>
      </c>
      <c r="D393" s="116">
        <v>32.416670000000003</v>
      </c>
      <c r="E393" s="5">
        <v>7.96</v>
      </c>
      <c r="F393" s="116">
        <v>32.416670000000003</v>
      </c>
      <c r="G393" s="6">
        <v>8.56</v>
      </c>
      <c r="H393" s="116">
        <v>32.416670000000003</v>
      </c>
      <c r="I393" s="6">
        <v>8.4499999999999993</v>
      </c>
    </row>
    <row r="394" spans="2:9" x14ac:dyDescent="0.3">
      <c r="B394" s="116">
        <v>32.5</v>
      </c>
      <c r="C394" s="6">
        <v>8.4499999999999993</v>
      </c>
      <c r="D394" s="116">
        <v>32.5</v>
      </c>
      <c r="E394" s="5">
        <v>7.96</v>
      </c>
      <c r="F394" s="116">
        <v>32.5</v>
      </c>
      <c r="G394" s="6">
        <v>8.5500000000000007</v>
      </c>
      <c r="H394" s="116">
        <v>32.5</v>
      </c>
      <c r="I394" s="6">
        <v>8.4499999999999993</v>
      </c>
    </row>
    <row r="395" spans="2:9" x14ac:dyDescent="0.3">
      <c r="B395" s="116">
        <v>32.583329999999997</v>
      </c>
      <c r="C395" s="6">
        <v>8.4499999999999993</v>
      </c>
      <c r="D395" s="116">
        <v>32.583329999999997</v>
      </c>
      <c r="E395" s="5">
        <v>7.97</v>
      </c>
      <c r="F395" s="116">
        <v>32.583329999999997</v>
      </c>
      <c r="G395" s="6">
        <v>8.57</v>
      </c>
      <c r="H395" s="116">
        <v>32.583329999999997</v>
      </c>
      <c r="I395" s="6">
        <v>8.4499999999999993</v>
      </c>
    </row>
    <row r="396" spans="2:9" x14ac:dyDescent="0.3">
      <c r="B396" s="116">
        <v>32.666670000000003</v>
      </c>
      <c r="C396" s="6">
        <v>8.44</v>
      </c>
      <c r="D396" s="116">
        <v>32.666670000000003</v>
      </c>
      <c r="E396" s="5">
        <v>7.96</v>
      </c>
      <c r="F396" s="116">
        <v>32.666670000000003</v>
      </c>
      <c r="G396" s="6">
        <v>8.5500000000000007</v>
      </c>
      <c r="H396" s="116">
        <v>32.666670000000003</v>
      </c>
      <c r="I396" s="6">
        <v>8.44</v>
      </c>
    </row>
    <row r="397" spans="2:9" x14ac:dyDescent="0.3">
      <c r="B397" s="116">
        <v>32.75</v>
      </c>
      <c r="C397" s="6">
        <v>8.4499999999999993</v>
      </c>
      <c r="D397" s="116">
        <v>32.75</v>
      </c>
      <c r="E397" s="5">
        <v>7.96</v>
      </c>
      <c r="F397" s="116">
        <v>32.75</v>
      </c>
      <c r="G397" s="6">
        <v>8.56</v>
      </c>
      <c r="H397" s="116">
        <v>32.75</v>
      </c>
      <c r="I397" s="6">
        <v>8.4499999999999993</v>
      </c>
    </row>
    <row r="398" spans="2:9" x14ac:dyDescent="0.3">
      <c r="B398" s="116">
        <v>32.833329999999997</v>
      </c>
      <c r="C398" s="6">
        <v>8.4600000000000009</v>
      </c>
      <c r="D398" s="116">
        <v>32.833329999999997</v>
      </c>
      <c r="E398" s="5">
        <v>7.97</v>
      </c>
      <c r="F398" s="116">
        <v>32.833329999999997</v>
      </c>
      <c r="G398" s="6">
        <v>8.56</v>
      </c>
      <c r="H398" s="116">
        <v>32.833329999999997</v>
      </c>
      <c r="I398" s="6">
        <v>8.4600000000000009</v>
      </c>
    </row>
    <row r="399" spans="2:9" x14ac:dyDescent="0.3">
      <c r="B399" s="116">
        <v>32.916670000000003</v>
      </c>
      <c r="C399" s="6">
        <v>8.44</v>
      </c>
      <c r="D399" s="116">
        <v>32.916670000000003</v>
      </c>
      <c r="E399" s="5">
        <v>7.96</v>
      </c>
      <c r="F399" s="116">
        <v>32.916670000000003</v>
      </c>
      <c r="G399" s="6">
        <v>8.56</v>
      </c>
      <c r="H399" s="116">
        <v>32.916670000000003</v>
      </c>
      <c r="I399" s="6">
        <v>8.44</v>
      </c>
    </row>
    <row r="400" spans="2:9" x14ac:dyDescent="0.3">
      <c r="B400" s="116">
        <v>33</v>
      </c>
      <c r="C400" s="6">
        <v>8.4600000000000009</v>
      </c>
      <c r="D400" s="116">
        <v>33</v>
      </c>
      <c r="E400" s="5">
        <v>7.98</v>
      </c>
      <c r="F400" s="116">
        <v>33</v>
      </c>
      <c r="G400" s="6">
        <v>8.56</v>
      </c>
      <c r="H400" s="116">
        <v>33</v>
      </c>
      <c r="I400" s="6">
        <v>8.4600000000000009</v>
      </c>
    </row>
    <row r="401" spans="2:9" x14ac:dyDescent="0.3">
      <c r="B401" s="116">
        <v>33.083329999999997</v>
      </c>
      <c r="C401" s="6">
        <v>8.4600000000000009</v>
      </c>
      <c r="D401" s="116">
        <v>33.083329999999997</v>
      </c>
      <c r="E401" s="5">
        <v>7.96</v>
      </c>
      <c r="F401" s="116">
        <v>33.083329999999997</v>
      </c>
      <c r="G401" s="6">
        <v>8.57</v>
      </c>
      <c r="H401" s="116">
        <v>33.083329999999997</v>
      </c>
      <c r="I401" s="6">
        <v>8.4600000000000009</v>
      </c>
    </row>
    <row r="402" spans="2:9" x14ac:dyDescent="0.3">
      <c r="B402" s="116">
        <v>33.166670000000003</v>
      </c>
      <c r="C402" s="6">
        <v>8.4499999999999993</v>
      </c>
      <c r="D402" s="116">
        <v>33.166670000000003</v>
      </c>
      <c r="E402" s="5">
        <v>7.97</v>
      </c>
      <c r="F402" s="116">
        <v>33.166670000000003</v>
      </c>
      <c r="G402" s="6">
        <v>8.5500000000000007</v>
      </c>
      <c r="H402" s="116">
        <v>33.166670000000003</v>
      </c>
      <c r="I402" s="6">
        <v>8.4499999999999993</v>
      </c>
    </row>
    <row r="403" spans="2:9" x14ac:dyDescent="0.3">
      <c r="B403" s="116">
        <v>33.25</v>
      </c>
      <c r="C403" s="6">
        <v>8.4600000000000009</v>
      </c>
      <c r="D403" s="116">
        <v>33.25</v>
      </c>
      <c r="E403" s="5">
        <v>7.98</v>
      </c>
      <c r="F403" s="116">
        <v>33.25</v>
      </c>
      <c r="G403" s="6">
        <v>8.57</v>
      </c>
      <c r="H403" s="116">
        <v>33.25</v>
      </c>
      <c r="I403" s="6">
        <v>8.4600000000000009</v>
      </c>
    </row>
    <row r="404" spans="2:9" x14ac:dyDescent="0.3">
      <c r="B404" s="116">
        <v>33.333329999999997</v>
      </c>
      <c r="C404" s="6">
        <v>8.4499999999999993</v>
      </c>
      <c r="D404" s="116">
        <v>33.333329999999997</v>
      </c>
      <c r="E404" s="5">
        <v>7.97</v>
      </c>
      <c r="F404" s="116">
        <v>33.333329999999997</v>
      </c>
      <c r="G404" s="6">
        <v>8.5500000000000007</v>
      </c>
      <c r="H404" s="116">
        <v>33.333329999999997</v>
      </c>
      <c r="I404" s="6">
        <v>8.4499999999999993</v>
      </c>
    </row>
    <row r="405" spans="2:9" x14ac:dyDescent="0.3">
      <c r="B405" s="116">
        <v>33.416670000000003</v>
      </c>
      <c r="C405" s="6">
        <v>8.4600000000000009</v>
      </c>
      <c r="D405" s="116">
        <v>33.416670000000003</v>
      </c>
      <c r="E405" s="5">
        <v>7.97</v>
      </c>
      <c r="F405" s="116">
        <v>33.416670000000003</v>
      </c>
      <c r="G405" s="6">
        <v>8.56</v>
      </c>
      <c r="H405" s="116">
        <v>33.416670000000003</v>
      </c>
      <c r="I405" s="6">
        <v>8.4600000000000009</v>
      </c>
    </row>
    <row r="406" spans="2:9" x14ac:dyDescent="0.3">
      <c r="B406" s="116">
        <v>33.5</v>
      </c>
      <c r="C406" s="6">
        <v>8.4600000000000009</v>
      </c>
      <c r="D406" s="116">
        <v>33.5</v>
      </c>
      <c r="E406" s="5">
        <v>7.97</v>
      </c>
      <c r="F406" s="116">
        <v>33.5</v>
      </c>
      <c r="G406" s="6">
        <v>8.57</v>
      </c>
      <c r="H406" s="116">
        <v>33.5</v>
      </c>
      <c r="I406" s="6">
        <v>8.4600000000000009</v>
      </c>
    </row>
    <row r="407" spans="2:9" x14ac:dyDescent="0.3">
      <c r="B407" s="116">
        <v>33.583329999999997</v>
      </c>
      <c r="C407" s="6">
        <v>8.4499999999999993</v>
      </c>
      <c r="D407" s="116">
        <v>33.583329999999997</v>
      </c>
      <c r="E407" s="5">
        <v>7.97</v>
      </c>
      <c r="F407" s="116">
        <v>33.583329999999997</v>
      </c>
      <c r="G407" s="6">
        <v>8.56</v>
      </c>
      <c r="H407" s="116">
        <v>33.583329999999997</v>
      </c>
      <c r="I407" s="6">
        <v>8.4499999999999993</v>
      </c>
    </row>
    <row r="408" spans="2:9" x14ac:dyDescent="0.3">
      <c r="B408" s="116">
        <v>33.666670000000003</v>
      </c>
      <c r="C408" s="6">
        <v>8.4600000000000009</v>
      </c>
      <c r="D408" s="116">
        <v>33.666670000000003</v>
      </c>
      <c r="E408" s="5">
        <v>7.98</v>
      </c>
      <c r="F408" s="116">
        <v>33.666670000000003</v>
      </c>
      <c r="G408" s="6">
        <v>8.57</v>
      </c>
      <c r="H408" s="116">
        <v>33.666670000000003</v>
      </c>
      <c r="I408" s="6">
        <v>8.4600000000000009</v>
      </c>
    </row>
    <row r="409" spans="2:9" x14ac:dyDescent="0.3">
      <c r="B409" s="116">
        <v>33.75</v>
      </c>
      <c r="C409" s="6">
        <v>8.4600000000000009</v>
      </c>
      <c r="D409" s="116">
        <v>33.75</v>
      </c>
      <c r="E409" s="5">
        <v>7.97</v>
      </c>
      <c r="F409" s="116">
        <v>33.75</v>
      </c>
      <c r="G409" s="6">
        <v>8.57</v>
      </c>
      <c r="H409" s="116">
        <v>33.75</v>
      </c>
      <c r="I409" s="6">
        <v>8.4600000000000009</v>
      </c>
    </row>
    <row r="410" spans="2:9" x14ac:dyDescent="0.3">
      <c r="B410" s="116">
        <v>33.833329999999997</v>
      </c>
      <c r="C410" s="6">
        <v>8.4600000000000009</v>
      </c>
      <c r="D410" s="116">
        <v>33.833329999999997</v>
      </c>
      <c r="E410" s="5">
        <v>7.99</v>
      </c>
      <c r="F410" s="116">
        <v>33.833329999999997</v>
      </c>
      <c r="G410" s="6">
        <v>8.56</v>
      </c>
      <c r="H410" s="116">
        <v>33.833329999999997</v>
      </c>
      <c r="I410" s="6">
        <v>8.4600000000000009</v>
      </c>
    </row>
    <row r="411" spans="2:9" x14ac:dyDescent="0.3">
      <c r="B411" s="116">
        <v>33.916670000000003</v>
      </c>
      <c r="C411" s="6">
        <v>8.4600000000000009</v>
      </c>
      <c r="D411" s="116">
        <v>33.916670000000003</v>
      </c>
      <c r="E411" s="5">
        <v>7.98</v>
      </c>
      <c r="F411" s="116">
        <v>33.916670000000003</v>
      </c>
      <c r="G411" s="6">
        <v>8.57</v>
      </c>
      <c r="H411" s="116">
        <v>33.916670000000003</v>
      </c>
      <c r="I411" s="6">
        <v>8.4600000000000009</v>
      </c>
    </row>
    <row r="412" spans="2:9" x14ac:dyDescent="0.3">
      <c r="B412" s="116">
        <v>34</v>
      </c>
      <c r="C412" s="6">
        <v>8.4600000000000009</v>
      </c>
      <c r="D412" s="116">
        <v>34</v>
      </c>
      <c r="E412" s="5">
        <v>7.98</v>
      </c>
      <c r="F412" s="116">
        <v>34</v>
      </c>
      <c r="G412" s="6">
        <v>8.56</v>
      </c>
      <c r="H412" s="116">
        <v>34</v>
      </c>
      <c r="I412" s="6">
        <v>8.4600000000000009</v>
      </c>
    </row>
    <row r="413" spans="2:9" x14ac:dyDescent="0.3">
      <c r="B413" s="116">
        <v>34.083329999999997</v>
      </c>
      <c r="C413" s="6">
        <v>8.4600000000000009</v>
      </c>
      <c r="D413" s="116">
        <v>34.083329999999997</v>
      </c>
      <c r="E413" s="5">
        <v>7.99</v>
      </c>
      <c r="F413" s="116">
        <v>34.083329999999997</v>
      </c>
      <c r="G413" s="6">
        <v>8.57</v>
      </c>
      <c r="H413" s="116">
        <v>34.083329999999997</v>
      </c>
      <c r="I413" s="6">
        <v>8.4600000000000009</v>
      </c>
    </row>
    <row r="414" spans="2:9" x14ac:dyDescent="0.3">
      <c r="B414" s="116">
        <v>34.166670000000003</v>
      </c>
      <c r="C414" s="6">
        <v>8.4600000000000009</v>
      </c>
      <c r="D414" s="116">
        <v>34.166670000000003</v>
      </c>
      <c r="E414" s="5">
        <v>7.97</v>
      </c>
      <c r="F414" s="116">
        <v>34.166670000000003</v>
      </c>
      <c r="G414" s="6">
        <v>8.57</v>
      </c>
      <c r="H414" s="116">
        <v>34.166670000000003</v>
      </c>
      <c r="I414" s="6">
        <v>8.4600000000000009</v>
      </c>
    </row>
    <row r="415" spans="2:9" x14ac:dyDescent="0.3">
      <c r="B415" s="116">
        <v>34.25</v>
      </c>
      <c r="C415" s="6">
        <v>8.4600000000000009</v>
      </c>
      <c r="D415" s="116">
        <v>34.25</v>
      </c>
      <c r="E415" s="5">
        <v>7.99</v>
      </c>
      <c r="F415" s="116">
        <v>34.25</v>
      </c>
      <c r="G415" s="6">
        <v>8.56</v>
      </c>
      <c r="H415" s="116">
        <v>34.25</v>
      </c>
      <c r="I415" s="6">
        <v>8.4600000000000009</v>
      </c>
    </row>
    <row r="416" spans="2:9" x14ac:dyDescent="0.3">
      <c r="B416" s="116">
        <v>34.333329999999997</v>
      </c>
      <c r="C416" s="6">
        <v>8.4700000000000006</v>
      </c>
      <c r="D416" s="116">
        <v>34.333329999999997</v>
      </c>
      <c r="E416" s="5">
        <v>7.98</v>
      </c>
      <c r="F416" s="116">
        <v>34.333329999999997</v>
      </c>
      <c r="G416" s="6">
        <v>8.57</v>
      </c>
      <c r="H416" s="116">
        <v>34.333329999999997</v>
      </c>
      <c r="I416" s="6">
        <v>8.4700000000000006</v>
      </c>
    </row>
    <row r="417" spans="2:9" x14ac:dyDescent="0.3">
      <c r="B417" s="116">
        <v>34.416670000000003</v>
      </c>
      <c r="C417" s="6">
        <v>8.4499999999999993</v>
      </c>
      <c r="D417" s="116">
        <v>34.416670000000003</v>
      </c>
      <c r="E417" s="5">
        <v>7.99</v>
      </c>
      <c r="F417" s="116">
        <v>34.416670000000003</v>
      </c>
      <c r="G417" s="6">
        <v>8.57</v>
      </c>
      <c r="H417" s="116">
        <v>34.416670000000003</v>
      </c>
      <c r="I417" s="6">
        <v>8.4499999999999993</v>
      </c>
    </row>
    <row r="418" spans="2:9" x14ac:dyDescent="0.3">
      <c r="B418" s="116">
        <v>34.5</v>
      </c>
      <c r="C418" s="6">
        <v>8.4600000000000009</v>
      </c>
      <c r="D418" s="116">
        <v>34.5</v>
      </c>
      <c r="E418" s="5">
        <v>7.98</v>
      </c>
      <c r="F418" s="116">
        <v>34.5</v>
      </c>
      <c r="G418" s="6">
        <v>8.56</v>
      </c>
      <c r="H418" s="116">
        <v>34.5</v>
      </c>
      <c r="I418" s="6">
        <v>8.4600000000000009</v>
      </c>
    </row>
    <row r="419" spans="2:9" x14ac:dyDescent="0.3">
      <c r="B419" s="116">
        <v>34.583329999999997</v>
      </c>
      <c r="C419" s="6">
        <v>8.48</v>
      </c>
      <c r="D419" s="116">
        <v>34.583329999999997</v>
      </c>
      <c r="E419" s="5">
        <v>7.98</v>
      </c>
      <c r="F419" s="116">
        <v>34.583329999999997</v>
      </c>
      <c r="G419" s="6">
        <v>8.56</v>
      </c>
      <c r="H419" s="116">
        <v>34.583329999999997</v>
      </c>
      <c r="I419" s="6">
        <v>8.48</v>
      </c>
    </row>
    <row r="420" spans="2:9" x14ac:dyDescent="0.3">
      <c r="B420" s="116">
        <v>34.666670000000003</v>
      </c>
      <c r="C420" s="6">
        <v>8.4600000000000009</v>
      </c>
      <c r="D420" s="116">
        <v>34.666670000000003</v>
      </c>
      <c r="E420" s="5">
        <v>7.99</v>
      </c>
      <c r="F420" s="116">
        <v>34.666670000000003</v>
      </c>
      <c r="G420" s="6">
        <v>8.57</v>
      </c>
      <c r="H420" s="116">
        <v>34.666670000000003</v>
      </c>
      <c r="I420" s="6">
        <v>8.4600000000000009</v>
      </c>
    </row>
    <row r="421" spans="2:9" x14ac:dyDescent="0.3">
      <c r="B421" s="116">
        <v>34.75</v>
      </c>
      <c r="C421" s="6">
        <v>8.4700000000000006</v>
      </c>
      <c r="D421" s="116">
        <v>34.75</v>
      </c>
      <c r="E421" s="5">
        <v>7.99</v>
      </c>
      <c r="F421" s="116">
        <v>34.75</v>
      </c>
      <c r="G421" s="6">
        <v>8.57</v>
      </c>
      <c r="H421" s="116">
        <v>34.75</v>
      </c>
      <c r="I421" s="6">
        <v>8.4700000000000006</v>
      </c>
    </row>
    <row r="422" spans="2:9" x14ac:dyDescent="0.3">
      <c r="B422" s="116">
        <v>34.833329999999997</v>
      </c>
      <c r="C422" s="6">
        <v>8.4700000000000006</v>
      </c>
      <c r="D422" s="116">
        <v>34.833329999999997</v>
      </c>
      <c r="E422" s="5">
        <v>7.99</v>
      </c>
      <c r="F422" s="116">
        <v>34.833329999999997</v>
      </c>
      <c r="G422" s="6">
        <v>8.57</v>
      </c>
      <c r="H422" s="116">
        <v>34.833329999999997</v>
      </c>
      <c r="I422" s="6">
        <v>8.4700000000000006</v>
      </c>
    </row>
    <row r="423" spans="2:9" x14ac:dyDescent="0.3">
      <c r="B423" s="116">
        <v>34.916670000000003</v>
      </c>
      <c r="C423" s="6">
        <v>8.4700000000000006</v>
      </c>
      <c r="D423" s="116">
        <v>34.916670000000003</v>
      </c>
      <c r="E423" s="5">
        <v>7.99</v>
      </c>
      <c r="F423" s="116">
        <v>34.916670000000003</v>
      </c>
      <c r="G423" s="6">
        <v>8.57</v>
      </c>
      <c r="H423" s="116">
        <v>34.916670000000003</v>
      </c>
      <c r="I423" s="6">
        <v>8.4700000000000006</v>
      </c>
    </row>
    <row r="424" spans="2:9" x14ac:dyDescent="0.3">
      <c r="B424" s="116">
        <v>35</v>
      </c>
      <c r="C424" s="6">
        <v>8.4700000000000006</v>
      </c>
      <c r="D424" s="116">
        <v>35</v>
      </c>
      <c r="E424" s="5">
        <v>7.99</v>
      </c>
      <c r="F424" s="116">
        <v>35</v>
      </c>
      <c r="G424" s="6">
        <v>8.57</v>
      </c>
      <c r="H424" s="116">
        <v>35</v>
      </c>
      <c r="I424" s="6">
        <v>8.4700000000000006</v>
      </c>
    </row>
    <row r="425" spans="2:9" x14ac:dyDescent="0.3">
      <c r="B425" s="116">
        <v>35.083329999999997</v>
      </c>
      <c r="C425" s="6">
        <v>8.4700000000000006</v>
      </c>
      <c r="D425" s="116">
        <v>35.083329999999997</v>
      </c>
      <c r="E425" s="5">
        <v>7.99</v>
      </c>
      <c r="F425" s="116">
        <v>35.083329999999997</v>
      </c>
      <c r="G425" s="6">
        <v>8.57</v>
      </c>
      <c r="H425" s="116">
        <v>35.083329999999997</v>
      </c>
      <c r="I425" s="6">
        <v>8.4700000000000006</v>
      </c>
    </row>
    <row r="426" spans="2:9" x14ac:dyDescent="0.3">
      <c r="B426" s="116">
        <v>35.166670000000003</v>
      </c>
      <c r="C426" s="6">
        <v>8.4700000000000006</v>
      </c>
      <c r="D426" s="116">
        <v>35.166670000000003</v>
      </c>
      <c r="E426" s="119">
        <v>8</v>
      </c>
      <c r="F426" s="116">
        <v>35.166670000000003</v>
      </c>
      <c r="G426" s="6">
        <v>8.56</v>
      </c>
      <c r="H426" s="116">
        <v>35.166670000000003</v>
      </c>
      <c r="I426" s="6">
        <v>8.4700000000000006</v>
      </c>
    </row>
    <row r="427" spans="2:9" x14ac:dyDescent="0.3">
      <c r="B427" s="116">
        <v>35.25</v>
      </c>
      <c r="C427" s="6">
        <v>8.4700000000000006</v>
      </c>
      <c r="D427" s="116">
        <v>35.25</v>
      </c>
      <c r="E427" s="5">
        <v>7.99</v>
      </c>
      <c r="F427" s="116">
        <v>35.25</v>
      </c>
      <c r="G427" s="6">
        <v>8.57</v>
      </c>
      <c r="H427" s="116">
        <v>35.25</v>
      </c>
      <c r="I427" s="6">
        <v>8.4700000000000006</v>
      </c>
    </row>
    <row r="428" spans="2:9" x14ac:dyDescent="0.3">
      <c r="B428" s="116">
        <v>35.333329999999997</v>
      </c>
      <c r="C428" s="6">
        <v>8.4700000000000006</v>
      </c>
      <c r="D428" s="116">
        <v>35.333329999999997</v>
      </c>
      <c r="E428" s="119">
        <v>8</v>
      </c>
      <c r="F428" s="116">
        <v>35.333329999999997</v>
      </c>
      <c r="G428" s="6">
        <v>8.56</v>
      </c>
      <c r="H428" s="116">
        <v>35.333329999999997</v>
      </c>
      <c r="I428" s="6">
        <v>8.4700000000000006</v>
      </c>
    </row>
    <row r="429" spans="2:9" x14ac:dyDescent="0.3">
      <c r="B429" s="116">
        <v>35.416670000000003</v>
      </c>
      <c r="C429" s="6">
        <v>8.4700000000000006</v>
      </c>
      <c r="D429" s="116">
        <v>35.416670000000003</v>
      </c>
      <c r="E429" s="5">
        <v>7.99</v>
      </c>
      <c r="F429" s="116">
        <v>35.416670000000003</v>
      </c>
      <c r="G429" s="6">
        <v>8.56</v>
      </c>
      <c r="H429" s="116">
        <v>35.416670000000003</v>
      </c>
      <c r="I429" s="6">
        <v>8.4700000000000006</v>
      </c>
    </row>
    <row r="430" spans="2:9" x14ac:dyDescent="0.3">
      <c r="B430" s="116">
        <v>35.5</v>
      </c>
      <c r="C430" s="6">
        <v>8.4700000000000006</v>
      </c>
      <c r="D430" s="116">
        <v>35.5</v>
      </c>
      <c r="E430" s="5">
        <v>7.99</v>
      </c>
      <c r="F430" s="116">
        <v>35.5</v>
      </c>
      <c r="G430" s="6">
        <v>8.58</v>
      </c>
      <c r="H430" s="116">
        <v>35.5</v>
      </c>
      <c r="I430" s="6">
        <v>8.4700000000000006</v>
      </c>
    </row>
    <row r="431" spans="2:9" x14ac:dyDescent="0.3">
      <c r="B431" s="116">
        <v>35.583329999999997</v>
      </c>
      <c r="C431" s="6">
        <v>8.48</v>
      </c>
      <c r="D431" s="116">
        <v>35.583329999999997</v>
      </c>
      <c r="E431" s="5">
        <v>8.01</v>
      </c>
      <c r="F431" s="116">
        <v>35.583329999999997</v>
      </c>
      <c r="G431" s="6">
        <v>8.56</v>
      </c>
      <c r="H431" s="116">
        <v>35.583329999999997</v>
      </c>
      <c r="I431" s="6">
        <v>8.48</v>
      </c>
    </row>
    <row r="432" spans="2:9" x14ac:dyDescent="0.3">
      <c r="B432" s="116">
        <v>35.666670000000003</v>
      </c>
      <c r="C432" s="6">
        <v>8.48</v>
      </c>
      <c r="D432" s="116">
        <v>35.666670000000003</v>
      </c>
      <c r="E432" s="119">
        <v>8</v>
      </c>
      <c r="F432" s="116">
        <v>35.666670000000003</v>
      </c>
      <c r="G432" s="6">
        <v>8.57</v>
      </c>
      <c r="H432" s="116">
        <v>35.666670000000003</v>
      </c>
      <c r="I432" s="6">
        <v>8.48</v>
      </c>
    </row>
    <row r="433" spans="2:9" x14ac:dyDescent="0.3">
      <c r="B433" s="116">
        <v>35.75</v>
      </c>
      <c r="C433" s="6">
        <v>8.48</v>
      </c>
      <c r="D433" s="116">
        <v>35.75</v>
      </c>
      <c r="E433" s="119">
        <v>8</v>
      </c>
      <c r="F433" s="116">
        <v>35.75</v>
      </c>
      <c r="G433" s="6">
        <v>8.56</v>
      </c>
      <c r="H433" s="116">
        <v>35.75</v>
      </c>
      <c r="I433" s="6">
        <v>8.48</v>
      </c>
    </row>
    <row r="434" spans="2:9" x14ac:dyDescent="0.3">
      <c r="B434" s="116">
        <v>35.833329999999997</v>
      </c>
      <c r="C434" s="6">
        <v>8.4700000000000006</v>
      </c>
      <c r="D434" s="116">
        <v>35.833329999999997</v>
      </c>
      <c r="E434" s="119">
        <v>8</v>
      </c>
      <c r="F434" s="116">
        <v>35.833329999999997</v>
      </c>
      <c r="G434" s="6">
        <v>8.56</v>
      </c>
      <c r="H434" s="116">
        <v>35.833329999999997</v>
      </c>
      <c r="I434" s="6">
        <v>8.4700000000000006</v>
      </c>
    </row>
    <row r="435" spans="2:9" x14ac:dyDescent="0.3">
      <c r="B435" s="116">
        <v>35.916670000000003</v>
      </c>
      <c r="C435" s="6">
        <v>8.48</v>
      </c>
      <c r="D435" s="116">
        <v>35.916670000000003</v>
      </c>
      <c r="E435" s="5">
        <v>8.01</v>
      </c>
      <c r="F435" s="116">
        <v>35.916670000000003</v>
      </c>
      <c r="G435" s="6">
        <v>8.57</v>
      </c>
      <c r="H435" s="116">
        <v>35.916670000000003</v>
      </c>
      <c r="I435" s="6">
        <v>8.48</v>
      </c>
    </row>
    <row r="436" spans="2:9" x14ac:dyDescent="0.3">
      <c r="B436" s="116">
        <v>36</v>
      </c>
      <c r="C436" s="6">
        <v>8.4700000000000006</v>
      </c>
      <c r="D436" s="116">
        <v>36</v>
      </c>
      <c r="E436" s="5">
        <v>8.01</v>
      </c>
      <c r="F436" s="116">
        <v>36</v>
      </c>
      <c r="G436" s="6">
        <v>8.56</v>
      </c>
      <c r="H436" s="116">
        <v>36</v>
      </c>
      <c r="I436" s="6">
        <v>8.4700000000000006</v>
      </c>
    </row>
    <row r="437" spans="2:9" x14ac:dyDescent="0.3">
      <c r="B437" s="116">
        <v>36.083329999999997</v>
      </c>
      <c r="C437" s="6">
        <v>8.48</v>
      </c>
      <c r="D437" s="116">
        <v>36.083329999999997</v>
      </c>
      <c r="E437" s="119">
        <v>8</v>
      </c>
      <c r="F437" s="116">
        <v>36.083329999999997</v>
      </c>
      <c r="G437" s="6">
        <v>8.56</v>
      </c>
      <c r="H437" s="116">
        <v>36.083329999999997</v>
      </c>
      <c r="I437" s="6">
        <v>8.48</v>
      </c>
    </row>
    <row r="438" spans="2:9" x14ac:dyDescent="0.3">
      <c r="B438" s="116">
        <v>36.166670000000003</v>
      </c>
      <c r="C438" s="6">
        <v>8.48</v>
      </c>
      <c r="D438" s="116">
        <v>36.166670000000003</v>
      </c>
      <c r="E438" s="119">
        <v>8</v>
      </c>
      <c r="F438" s="116">
        <v>36.166670000000003</v>
      </c>
      <c r="G438" s="6">
        <v>8.56</v>
      </c>
      <c r="H438" s="116">
        <v>36.166670000000003</v>
      </c>
      <c r="I438" s="6">
        <v>8.48</v>
      </c>
    </row>
    <row r="439" spans="2:9" x14ac:dyDescent="0.3">
      <c r="B439" s="116">
        <v>36.25</v>
      </c>
      <c r="C439" s="6">
        <v>8.4700000000000006</v>
      </c>
      <c r="D439" s="116">
        <v>36.25</v>
      </c>
      <c r="E439" s="119">
        <v>8</v>
      </c>
      <c r="F439" s="116">
        <v>36.25</v>
      </c>
      <c r="G439" s="6">
        <v>8.56</v>
      </c>
      <c r="H439" s="116">
        <v>36.25</v>
      </c>
      <c r="I439" s="6">
        <v>8.4700000000000006</v>
      </c>
    </row>
    <row r="440" spans="2:9" x14ac:dyDescent="0.3">
      <c r="B440" s="116">
        <v>36.333329999999997</v>
      </c>
      <c r="C440" s="6">
        <v>8.49</v>
      </c>
      <c r="D440" s="116">
        <v>36.333329999999997</v>
      </c>
      <c r="E440" s="119">
        <v>8</v>
      </c>
      <c r="F440" s="116">
        <v>36.333329999999997</v>
      </c>
      <c r="G440" s="6">
        <v>8.56</v>
      </c>
      <c r="H440" s="116">
        <v>36.333329999999997</v>
      </c>
      <c r="I440" s="6">
        <v>8.49</v>
      </c>
    </row>
    <row r="441" spans="2:9" x14ac:dyDescent="0.3">
      <c r="B441" s="116">
        <v>36.416670000000003</v>
      </c>
      <c r="C441" s="6">
        <v>8.4700000000000006</v>
      </c>
      <c r="D441" s="116">
        <v>36.416670000000003</v>
      </c>
      <c r="E441" s="5">
        <v>8.01</v>
      </c>
      <c r="F441" s="116">
        <v>36.416670000000003</v>
      </c>
      <c r="G441" s="6">
        <v>8.56</v>
      </c>
      <c r="H441" s="116">
        <v>36.416670000000003</v>
      </c>
      <c r="I441" s="6">
        <v>8.4700000000000006</v>
      </c>
    </row>
    <row r="442" spans="2:9" x14ac:dyDescent="0.3">
      <c r="B442" s="116">
        <v>36.5</v>
      </c>
      <c r="C442" s="6">
        <v>8.49</v>
      </c>
      <c r="D442" s="116">
        <v>36.5</v>
      </c>
      <c r="E442" s="5">
        <v>8.01</v>
      </c>
      <c r="F442" s="116">
        <v>36.5</v>
      </c>
      <c r="G442" s="6">
        <v>8.56</v>
      </c>
      <c r="H442" s="116">
        <v>36.5</v>
      </c>
      <c r="I442" s="6">
        <v>8.49</v>
      </c>
    </row>
    <row r="443" spans="2:9" x14ac:dyDescent="0.3">
      <c r="B443" s="116">
        <v>36.583329999999997</v>
      </c>
      <c r="C443" s="6">
        <v>8.48</v>
      </c>
      <c r="D443" s="116">
        <v>36.583329999999997</v>
      </c>
      <c r="E443" s="5">
        <v>8.02</v>
      </c>
      <c r="F443" s="116">
        <v>36.583329999999997</v>
      </c>
      <c r="G443" s="6">
        <v>8.57</v>
      </c>
      <c r="H443" s="116">
        <v>36.583329999999997</v>
      </c>
      <c r="I443" s="6">
        <v>8.48</v>
      </c>
    </row>
    <row r="444" spans="2:9" x14ac:dyDescent="0.3">
      <c r="B444" s="116">
        <v>36.666670000000003</v>
      </c>
      <c r="C444" s="6">
        <v>8.48</v>
      </c>
      <c r="D444" s="116">
        <v>36.666670000000003</v>
      </c>
      <c r="E444" s="5">
        <v>8.01</v>
      </c>
      <c r="F444" s="116">
        <v>36.666670000000003</v>
      </c>
      <c r="G444" s="6">
        <v>8.5500000000000007</v>
      </c>
      <c r="H444" s="116">
        <v>36.666670000000003</v>
      </c>
      <c r="I444" s="6">
        <v>8.48</v>
      </c>
    </row>
    <row r="445" spans="2:9" x14ac:dyDescent="0.3">
      <c r="B445" s="116">
        <v>36.75</v>
      </c>
      <c r="C445" s="6">
        <v>8.49</v>
      </c>
      <c r="D445" s="116">
        <v>36.75</v>
      </c>
      <c r="E445" s="5">
        <v>8.01</v>
      </c>
      <c r="F445" s="116">
        <v>36.75</v>
      </c>
      <c r="G445" s="6">
        <v>8.57</v>
      </c>
      <c r="H445" s="116">
        <v>36.75</v>
      </c>
      <c r="I445" s="6">
        <v>8.49</v>
      </c>
    </row>
    <row r="446" spans="2:9" x14ac:dyDescent="0.3">
      <c r="B446" s="116">
        <v>36.833329999999997</v>
      </c>
      <c r="C446" s="6">
        <v>8.48</v>
      </c>
      <c r="D446" s="116">
        <v>36.833329999999997</v>
      </c>
      <c r="E446" s="5">
        <v>8.0299999999999994</v>
      </c>
      <c r="F446" s="116">
        <v>36.833329999999997</v>
      </c>
      <c r="G446" s="6">
        <v>8.57</v>
      </c>
      <c r="H446" s="116">
        <v>36.833329999999997</v>
      </c>
      <c r="I446" s="6">
        <v>8.48</v>
      </c>
    </row>
    <row r="447" spans="2:9" x14ac:dyDescent="0.3">
      <c r="B447" s="116">
        <v>36.916670000000003</v>
      </c>
      <c r="C447" s="6">
        <v>8.48</v>
      </c>
      <c r="D447" s="116">
        <v>36.916670000000003</v>
      </c>
      <c r="E447" s="5">
        <v>8.01</v>
      </c>
      <c r="F447" s="116">
        <v>36.916670000000003</v>
      </c>
      <c r="G447" s="6">
        <v>8.57</v>
      </c>
      <c r="H447" s="116">
        <v>36.916670000000003</v>
      </c>
      <c r="I447" s="6">
        <v>8.48</v>
      </c>
    </row>
    <row r="448" spans="2:9" x14ac:dyDescent="0.3">
      <c r="B448" s="116">
        <v>37</v>
      </c>
      <c r="C448" s="124">
        <v>8.5</v>
      </c>
      <c r="D448" s="116">
        <v>37</v>
      </c>
      <c r="E448" s="5">
        <v>8.02</v>
      </c>
      <c r="F448" s="116">
        <v>37</v>
      </c>
      <c r="G448" s="6">
        <v>8.57</v>
      </c>
      <c r="H448" s="116">
        <v>37</v>
      </c>
      <c r="I448" s="124">
        <v>8.5</v>
      </c>
    </row>
    <row r="449" spans="2:9" x14ac:dyDescent="0.3">
      <c r="B449" s="116">
        <v>37.083329999999997</v>
      </c>
      <c r="C449" s="6">
        <v>8.48</v>
      </c>
      <c r="D449" s="116">
        <v>37.083329999999997</v>
      </c>
      <c r="E449" s="5">
        <v>8.02</v>
      </c>
      <c r="F449" s="116">
        <v>37.083329999999997</v>
      </c>
      <c r="G449" s="6">
        <v>8.56</v>
      </c>
      <c r="H449" s="116">
        <v>37.083329999999997</v>
      </c>
      <c r="I449" s="6">
        <v>8.48</v>
      </c>
    </row>
    <row r="450" spans="2:9" x14ac:dyDescent="0.3">
      <c r="B450" s="116">
        <v>37.166670000000003</v>
      </c>
      <c r="C450" s="6">
        <v>8.49</v>
      </c>
      <c r="D450" s="116">
        <v>37.166670000000003</v>
      </c>
      <c r="E450" s="5">
        <v>8.02</v>
      </c>
      <c r="F450" s="116">
        <v>37.166670000000003</v>
      </c>
      <c r="G450" s="6">
        <v>8.57</v>
      </c>
      <c r="H450" s="116">
        <v>37.166670000000003</v>
      </c>
      <c r="I450" s="6">
        <v>8.49</v>
      </c>
    </row>
    <row r="451" spans="2:9" x14ac:dyDescent="0.3">
      <c r="B451" s="116">
        <v>37.25</v>
      </c>
      <c r="C451" s="6">
        <v>8.49</v>
      </c>
      <c r="D451" s="116">
        <v>37.25</v>
      </c>
      <c r="E451" s="5">
        <v>8.02</v>
      </c>
      <c r="F451" s="116">
        <v>37.25</v>
      </c>
      <c r="G451" s="6">
        <v>8.56</v>
      </c>
      <c r="H451" s="116">
        <v>37.25</v>
      </c>
      <c r="I451" s="6">
        <v>8.49</v>
      </c>
    </row>
    <row r="452" spans="2:9" x14ac:dyDescent="0.3">
      <c r="B452" s="116">
        <v>37.333329999999997</v>
      </c>
      <c r="C452" s="6">
        <v>8.49</v>
      </c>
      <c r="D452" s="116">
        <v>37.333329999999997</v>
      </c>
      <c r="E452" s="5">
        <v>8.01</v>
      </c>
      <c r="F452" s="116">
        <v>37.333329999999997</v>
      </c>
      <c r="G452" s="6">
        <v>8.5500000000000007</v>
      </c>
      <c r="H452" s="116">
        <v>37.333329999999997</v>
      </c>
      <c r="I452" s="6">
        <v>8.49</v>
      </c>
    </row>
    <row r="453" spans="2:9" x14ac:dyDescent="0.3">
      <c r="B453" s="116">
        <v>37.416670000000003</v>
      </c>
      <c r="C453" s="6">
        <v>8.49</v>
      </c>
      <c r="D453" s="116">
        <v>37.416670000000003</v>
      </c>
      <c r="E453" s="5">
        <v>8.02</v>
      </c>
      <c r="F453" s="116">
        <v>37.416670000000003</v>
      </c>
      <c r="G453" s="6">
        <v>8.56</v>
      </c>
      <c r="H453" s="116">
        <v>37.416670000000003</v>
      </c>
      <c r="I453" s="6">
        <v>8.49</v>
      </c>
    </row>
    <row r="454" spans="2:9" x14ac:dyDescent="0.3">
      <c r="B454" s="116">
        <v>37.5</v>
      </c>
      <c r="C454" s="6">
        <v>8.49</v>
      </c>
      <c r="D454" s="116">
        <v>37.5</v>
      </c>
      <c r="E454" s="5">
        <v>8.02</v>
      </c>
      <c r="F454" s="116">
        <v>37.5</v>
      </c>
      <c r="G454" s="6">
        <v>8.5500000000000007</v>
      </c>
      <c r="H454" s="116">
        <v>37.5</v>
      </c>
      <c r="I454" s="6">
        <v>8.49</v>
      </c>
    </row>
    <row r="455" spans="2:9" x14ac:dyDescent="0.3">
      <c r="B455" s="116">
        <v>37.583329999999997</v>
      </c>
      <c r="C455" s="6">
        <v>8.49</v>
      </c>
      <c r="D455" s="116">
        <v>37.583329999999997</v>
      </c>
      <c r="E455" s="5">
        <v>8.02</v>
      </c>
      <c r="F455" s="116">
        <v>37.583329999999997</v>
      </c>
      <c r="G455" s="6">
        <v>8.56</v>
      </c>
      <c r="H455" s="116">
        <v>37.583329999999997</v>
      </c>
      <c r="I455" s="6">
        <v>8.49</v>
      </c>
    </row>
    <row r="456" spans="2:9" x14ac:dyDescent="0.3">
      <c r="B456" s="116">
        <v>37.666670000000003</v>
      </c>
      <c r="C456" s="124">
        <v>8.5</v>
      </c>
      <c r="D456" s="116">
        <v>37.666670000000003</v>
      </c>
      <c r="E456" s="5">
        <v>8.0299999999999994</v>
      </c>
      <c r="F456" s="116">
        <v>37.666670000000003</v>
      </c>
      <c r="G456" s="6">
        <v>8.56</v>
      </c>
      <c r="H456" s="116">
        <v>37.666670000000003</v>
      </c>
      <c r="I456" s="124">
        <v>8.5</v>
      </c>
    </row>
    <row r="457" spans="2:9" x14ac:dyDescent="0.3">
      <c r="B457" s="116">
        <v>37.75</v>
      </c>
      <c r="C457" s="124">
        <v>8.49</v>
      </c>
      <c r="D457" s="116">
        <v>37.75</v>
      </c>
      <c r="E457" s="5">
        <v>8.0299999999999994</v>
      </c>
      <c r="F457" s="116">
        <v>37.75</v>
      </c>
      <c r="G457" s="6">
        <v>8.5500000000000007</v>
      </c>
      <c r="H457" s="116">
        <v>37.75</v>
      </c>
      <c r="I457" s="124">
        <v>8.49</v>
      </c>
    </row>
    <row r="458" spans="2:9" x14ac:dyDescent="0.3">
      <c r="B458" s="116">
        <v>37.833329999999997</v>
      </c>
      <c r="C458" s="124">
        <v>8.5</v>
      </c>
      <c r="D458" s="116">
        <v>37.833329999999997</v>
      </c>
      <c r="E458" s="5">
        <v>8.0299999999999994</v>
      </c>
      <c r="F458" s="116">
        <v>37.833329999999997</v>
      </c>
      <c r="G458" s="6">
        <v>8.56</v>
      </c>
      <c r="H458" s="116">
        <v>37.833329999999997</v>
      </c>
      <c r="I458" s="124">
        <v>8.5</v>
      </c>
    </row>
    <row r="459" spans="2:9" x14ac:dyDescent="0.3">
      <c r="B459" s="116">
        <v>37.916670000000003</v>
      </c>
      <c r="C459" s="124">
        <v>8.5</v>
      </c>
      <c r="D459" s="116">
        <v>37.916670000000003</v>
      </c>
      <c r="E459" s="5">
        <v>8.0299999999999994</v>
      </c>
      <c r="F459" s="116">
        <v>37.916670000000003</v>
      </c>
      <c r="G459" s="6">
        <v>8.56</v>
      </c>
      <c r="H459" s="116">
        <v>37.916670000000003</v>
      </c>
      <c r="I459" s="124">
        <v>8.5</v>
      </c>
    </row>
    <row r="460" spans="2:9" x14ac:dyDescent="0.3">
      <c r="B460" s="116">
        <v>38</v>
      </c>
      <c r="C460" s="124">
        <v>8.49</v>
      </c>
      <c r="D460" s="116">
        <v>38</v>
      </c>
      <c r="E460" s="5">
        <v>8.02</v>
      </c>
      <c r="F460" s="116">
        <v>38</v>
      </c>
      <c r="G460" s="6">
        <v>8.5500000000000007</v>
      </c>
      <c r="H460" s="116">
        <v>38</v>
      </c>
      <c r="I460" s="124">
        <v>8.49</v>
      </c>
    </row>
    <row r="461" spans="2:9" x14ac:dyDescent="0.3">
      <c r="B461" s="116">
        <v>38.083329999999997</v>
      </c>
      <c r="C461" s="124">
        <v>8.5</v>
      </c>
      <c r="D461" s="116">
        <v>38.083329999999997</v>
      </c>
      <c r="E461" s="5">
        <v>8.0299999999999994</v>
      </c>
      <c r="F461" s="116">
        <v>38.083329999999997</v>
      </c>
      <c r="G461" s="6">
        <v>8.57</v>
      </c>
      <c r="H461" s="116">
        <v>38.083329999999997</v>
      </c>
      <c r="I461" s="124">
        <v>8.5</v>
      </c>
    </row>
    <row r="462" spans="2:9" x14ac:dyDescent="0.3">
      <c r="B462" s="116">
        <v>38.166670000000003</v>
      </c>
      <c r="C462" s="124">
        <v>8.5</v>
      </c>
      <c r="D462" s="116">
        <v>38.166670000000003</v>
      </c>
      <c r="E462" s="5">
        <v>8.0299999999999994</v>
      </c>
      <c r="F462" s="116">
        <v>38.166670000000003</v>
      </c>
      <c r="G462" s="6">
        <v>8.56</v>
      </c>
      <c r="H462" s="116">
        <v>38.166670000000003</v>
      </c>
      <c r="I462" s="124">
        <v>8.5</v>
      </c>
    </row>
    <row r="463" spans="2:9" x14ac:dyDescent="0.3">
      <c r="B463" s="116">
        <v>38.25</v>
      </c>
      <c r="C463" s="124">
        <v>8.5</v>
      </c>
      <c r="D463" s="116">
        <v>38.25</v>
      </c>
      <c r="E463" s="5">
        <v>8.0299999999999994</v>
      </c>
      <c r="F463" s="116">
        <v>38.25</v>
      </c>
      <c r="G463" s="6">
        <v>8.56</v>
      </c>
      <c r="H463" s="116">
        <v>38.25</v>
      </c>
      <c r="I463" s="124">
        <v>8.5</v>
      </c>
    </row>
    <row r="464" spans="2:9" x14ac:dyDescent="0.3">
      <c r="B464" s="116">
        <v>38.333329999999997</v>
      </c>
      <c r="C464" s="124">
        <v>8.5</v>
      </c>
      <c r="D464" s="116">
        <v>38.333329999999997</v>
      </c>
      <c r="E464" s="5">
        <v>8.0399999999999991</v>
      </c>
      <c r="F464" s="116">
        <v>38.333329999999997</v>
      </c>
      <c r="G464" s="6">
        <v>8.56</v>
      </c>
      <c r="H464" s="116">
        <v>38.333329999999997</v>
      </c>
      <c r="I464" s="124">
        <v>8.5</v>
      </c>
    </row>
    <row r="465" spans="2:9" x14ac:dyDescent="0.3">
      <c r="B465" s="116">
        <v>38.416670000000003</v>
      </c>
      <c r="C465" s="124">
        <v>8.5</v>
      </c>
      <c r="D465" s="116">
        <v>38.416670000000003</v>
      </c>
      <c r="E465" s="5">
        <v>8.0299999999999994</v>
      </c>
      <c r="F465" s="116">
        <v>38.416670000000003</v>
      </c>
      <c r="G465" s="6">
        <v>8.5500000000000007</v>
      </c>
      <c r="H465" s="116">
        <v>38.416670000000003</v>
      </c>
      <c r="I465" s="124">
        <v>8.5</v>
      </c>
    </row>
    <row r="466" spans="2:9" x14ac:dyDescent="0.3">
      <c r="B466" s="116">
        <v>38.5</v>
      </c>
      <c r="C466" s="124">
        <v>8.51</v>
      </c>
      <c r="D466" s="116">
        <v>38.5</v>
      </c>
      <c r="E466" s="5">
        <v>8.0299999999999994</v>
      </c>
      <c r="F466" s="116">
        <v>38.5</v>
      </c>
      <c r="G466" s="6">
        <v>8.57</v>
      </c>
      <c r="H466" s="116">
        <v>38.5</v>
      </c>
      <c r="I466" s="124">
        <v>8.51</v>
      </c>
    </row>
    <row r="467" spans="2:9" x14ac:dyDescent="0.3">
      <c r="B467" s="116">
        <v>38.583329999999997</v>
      </c>
      <c r="C467" s="124">
        <v>8.5</v>
      </c>
      <c r="D467" s="116">
        <v>38.583329999999997</v>
      </c>
      <c r="E467" s="5">
        <v>8.0299999999999994</v>
      </c>
      <c r="F467" s="116">
        <v>38.583329999999997</v>
      </c>
      <c r="G467" s="6">
        <v>8.56</v>
      </c>
      <c r="H467" s="116">
        <v>38.583329999999997</v>
      </c>
      <c r="I467" s="124">
        <v>8.5</v>
      </c>
    </row>
    <row r="468" spans="2:9" x14ac:dyDescent="0.3">
      <c r="B468" s="116">
        <v>38.666670000000003</v>
      </c>
      <c r="C468" s="124">
        <v>8.5</v>
      </c>
      <c r="D468" s="116">
        <v>38.666670000000003</v>
      </c>
      <c r="E468" s="5">
        <v>8.0299999999999994</v>
      </c>
      <c r="F468" s="116">
        <v>38.666670000000003</v>
      </c>
      <c r="G468" s="6">
        <v>8.56</v>
      </c>
      <c r="H468" s="116">
        <v>38.666670000000003</v>
      </c>
      <c r="I468" s="124">
        <v>8.5</v>
      </c>
    </row>
    <row r="469" spans="2:9" x14ac:dyDescent="0.3">
      <c r="B469" s="116">
        <v>38.75</v>
      </c>
      <c r="C469" s="124">
        <v>8.51</v>
      </c>
      <c r="D469" s="116">
        <v>38.75</v>
      </c>
      <c r="E469" s="5">
        <v>8.0299999999999994</v>
      </c>
      <c r="F469" s="116">
        <v>38.75</v>
      </c>
      <c r="G469" s="6">
        <v>8.56</v>
      </c>
      <c r="H469" s="116">
        <v>38.75</v>
      </c>
      <c r="I469" s="124">
        <v>8.51</v>
      </c>
    </row>
    <row r="470" spans="2:9" x14ac:dyDescent="0.3">
      <c r="B470" s="116">
        <v>38.833329999999997</v>
      </c>
      <c r="C470" s="124">
        <v>8.5</v>
      </c>
      <c r="D470" s="116">
        <v>38.833329999999997</v>
      </c>
      <c r="E470" s="5">
        <v>8.0399999999999991</v>
      </c>
      <c r="F470" s="116">
        <v>38.833329999999997</v>
      </c>
      <c r="G470" s="6">
        <v>8.56</v>
      </c>
      <c r="H470" s="116">
        <v>38.833329999999997</v>
      </c>
      <c r="I470" s="124">
        <v>8.5</v>
      </c>
    </row>
    <row r="471" spans="2:9" x14ac:dyDescent="0.3">
      <c r="B471" s="116">
        <v>38.916670000000003</v>
      </c>
      <c r="C471" s="6">
        <v>8.51</v>
      </c>
      <c r="D471" s="116">
        <v>38.916670000000003</v>
      </c>
      <c r="E471" s="5">
        <v>8.0399999999999991</v>
      </c>
      <c r="F471" s="116">
        <v>38.916670000000003</v>
      </c>
      <c r="G471" s="6">
        <v>8.57</v>
      </c>
      <c r="H471" s="116">
        <v>38.916670000000003</v>
      </c>
      <c r="I471" s="6">
        <v>8.51</v>
      </c>
    </row>
    <row r="472" spans="2:9" x14ac:dyDescent="0.3">
      <c r="B472" s="116">
        <v>39</v>
      </c>
      <c r="C472" s="6">
        <v>8.51</v>
      </c>
      <c r="D472" s="116">
        <v>39</v>
      </c>
      <c r="E472" s="5">
        <v>8.0399999999999991</v>
      </c>
      <c r="F472" s="116">
        <v>39</v>
      </c>
      <c r="G472" s="6">
        <v>8.5500000000000007</v>
      </c>
      <c r="H472" s="116">
        <v>39</v>
      </c>
      <c r="I472" s="6">
        <v>8.51</v>
      </c>
    </row>
    <row r="473" spans="2:9" x14ac:dyDescent="0.3">
      <c r="B473" s="116">
        <v>39.083329999999997</v>
      </c>
      <c r="C473" s="6">
        <v>8.51</v>
      </c>
      <c r="D473" s="116">
        <v>39.083329999999997</v>
      </c>
      <c r="E473" s="5">
        <v>8.0500000000000007</v>
      </c>
      <c r="F473" s="116">
        <v>39.083329999999997</v>
      </c>
      <c r="G473" s="6">
        <v>8.56</v>
      </c>
      <c r="H473" s="116">
        <v>39.083329999999997</v>
      </c>
      <c r="I473" s="6">
        <v>8.51</v>
      </c>
    </row>
    <row r="474" spans="2:9" x14ac:dyDescent="0.3">
      <c r="B474" s="116">
        <v>39.166670000000003</v>
      </c>
      <c r="C474" s="6">
        <v>8.52</v>
      </c>
      <c r="D474" s="116">
        <v>39.166670000000003</v>
      </c>
      <c r="E474" s="5">
        <v>8.0399999999999991</v>
      </c>
      <c r="F474" s="116">
        <v>39.166670000000003</v>
      </c>
      <c r="G474" s="6">
        <v>8.56</v>
      </c>
      <c r="H474" s="116">
        <v>39.166670000000003</v>
      </c>
      <c r="I474" s="6">
        <v>8.52</v>
      </c>
    </row>
    <row r="475" spans="2:9" x14ac:dyDescent="0.3">
      <c r="B475" s="116">
        <v>39.25</v>
      </c>
      <c r="C475" s="6">
        <v>8.51</v>
      </c>
      <c r="D475" s="116">
        <v>39.25</v>
      </c>
      <c r="E475" s="5">
        <v>8.0399999999999991</v>
      </c>
      <c r="F475" s="116">
        <v>39.25</v>
      </c>
      <c r="G475" s="6">
        <v>8.5500000000000007</v>
      </c>
      <c r="H475" s="116">
        <v>39.25</v>
      </c>
      <c r="I475" s="6">
        <v>8.51</v>
      </c>
    </row>
    <row r="476" spans="2:9" x14ac:dyDescent="0.3">
      <c r="B476" s="116">
        <v>39.333329999999997</v>
      </c>
      <c r="C476" s="124">
        <v>8.5</v>
      </c>
      <c r="D476" s="116">
        <v>39.333329999999997</v>
      </c>
      <c r="E476" s="5">
        <v>8.0500000000000007</v>
      </c>
      <c r="F476" s="116">
        <v>39.333329999999997</v>
      </c>
      <c r="G476" s="6">
        <v>8.56</v>
      </c>
      <c r="H476" s="116">
        <v>39.333329999999997</v>
      </c>
      <c r="I476" s="124">
        <v>8.5</v>
      </c>
    </row>
    <row r="477" spans="2:9" x14ac:dyDescent="0.3">
      <c r="B477" s="116">
        <v>39.416670000000003</v>
      </c>
      <c r="C477" s="6">
        <v>8.52</v>
      </c>
      <c r="D477" s="116">
        <v>39.416670000000003</v>
      </c>
      <c r="E477" s="5">
        <v>8.0399999999999991</v>
      </c>
      <c r="F477" s="116">
        <v>39.416670000000003</v>
      </c>
      <c r="G477" s="6">
        <v>8.5500000000000007</v>
      </c>
      <c r="H477" s="116">
        <v>39.416670000000003</v>
      </c>
      <c r="I477" s="6">
        <v>8.52</v>
      </c>
    </row>
    <row r="478" spans="2:9" x14ac:dyDescent="0.3">
      <c r="B478" s="116">
        <v>39.5</v>
      </c>
      <c r="C478" s="6">
        <v>8.51</v>
      </c>
      <c r="D478" s="116">
        <v>39.5</v>
      </c>
      <c r="E478" s="5">
        <v>8.0500000000000007</v>
      </c>
      <c r="F478" s="116">
        <v>39.5</v>
      </c>
      <c r="G478" s="6">
        <v>8.5500000000000007</v>
      </c>
      <c r="H478" s="116">
        <v>39.5</v>
      </c>
      <c r="I478" s="6">
        <v>8.51</v>
      </c>
    </row>
    <row r="479" spans="2:9" x14ac:dyDescent="0.3">
      <c r="B479" s="116">
        <v>39.583329999999997</v>
      </c>
      <c r="C479" s="6">
        <v>8.51</v>
      </c>
      <c r="D479" s="116">
        <v>39.583329999999997</v>
      </c>
      <c r="E479" s="5">
        <v>8.0399999999999991</v>
      </c>
      <c r="F479" s="116">
        <v>39.583329999999997</v>
      </c>
      <c r="G479" s="6">
        <v>8.5500000000000007</v>
      </c>
      <c r="H479" s="116">
        <v>39.583329999999997</v>
      </c>
      <c r="I479" s="6">
        <v>8.51</v>
      </c>
    </row>
    <row r="480" spans="2:9" x14ac:dyDescent="0.3">
      <c r="B480" s="116">
        <v>39.666670000000003</v>
      </c>
      <c r="C480" s="6">
        <v>8.52</v>
      </c>
      <c r="D480" s="116">
        <v>39.666670000000003</v>
      </c>
      <c r="E480" s="5">
        <v>8.0500000000000007</v>
      </c>
      <c r="F480" s="116">
        <v>39.666670000000003</v>
      </c>
      <c r="G480" s="6">
        <v>8.5500000000000007</v>
      </c>
      <c r="H480" s="116">
        <v>39.666670000000003</v>
      </c>
      <c r="I480" s="6">
        <v>8.52</v>
      </c>
    </row>
    <row r="481" spans="2:9" x14ac:dyDescent="0.3">
      <c r="B481" s="116">
        <v>39.75</v>
      </c>
      <c r="C481" s="6">
        <v>8.51</v>
      </c>
      <c r="D481" s="116">
        <v>39.75</v>
      </c>
      <c r="E481" s="5">
        <v>8.0500000000000007</v>
      </c>
      <c r="F481" s="116">
        <v>39.75</v>
      </c>
      <c r="G481" s="6">
        <v>8.5500000000000007</v>
      </c>
      <c r="H481" s="116">
        <v>39.75</v>
      </c>
      <c r="I481" s="6">
        <v>8.51</v>
      </c>
    </row>
    <row r="482" spans="2:9" x14ac:dyDescent="0.3">
      <c r="B482" s="116">
        <v>39.833329999999997</v>
      </c>
      <c r="C482" s="6">
        <v>8.5299999999999994</v>
      </c>
      <c r="D482" s="116">
        <v>39.833329999999997</v>
      </c>
      <c r="E482" s="5">
        <v>8.0500000000000007</v>
      </c>
      <c r="F482" s="116">
        <v>39.833329999999997</v>
      </c>
      <c r="G482" s="6">
        <v>8.5500000000000007</v>
      </c>
      <c r="H482" s="116">
        <v>39.833329999999997</v>
      </c>
      <c r="I482" s="6">
        <v>8.5299999999999994</v>
      </c>
    </row>
    <row r="483" spans="2:9" x14ac:dyDescent="0.3">
      <c r="B483" s="116">
        <v>39.916670000000003</v>
      </c>
      <c r="C483" s="6">
        <v>8.51</v>
      </c>
      <c r="D483" s="116">
        <v>39.916670000000003</v>
      </c>
      <c r="E483" s="5">
        <v>8.0500000000000007</v>
      </c>
      <c r="F483" s="116">
        <v>39.916670000000003</v>
      </c>
      <c r="G483" s="6">
        <v>8.56</v>
      </c>
      <c r="H483" s="116">
        <v>39.916670000000003</v>
      </c>
      <c r="I483" s="6">
        <v>8.51</v>
      </c>
    </row>
    <row r="484" spans="2:9" x14ac:dyDescent="0.3">
      <c r="B484" s="116">
        <v>40</v>
      </c>
      <c r="C484" s="6">
        <v>8.52</v>
      </c>
      <c r="D484" s="116">
        <v>40</v>
      </c>
      <c r="E484" s="5">
        <v>8.0399999999999991</v>
      </c>
      <c r="F484" s="116">
        <v>40</v>
      </c>
      <c r="G484" s="6">
        <v>8.56</v>
      </c>
      <c r="H484" s="116">
        <v>40</v>
      </c>
      <c r="I484" s="6">
        <v>8.52</v>
      </c>
    </row>
    <row r="485" spans="2:9" x14ac:dyDescent="0.3">
      <c r="B485" s="116">
        <v>40.083329999999997</v>
      </c>
      <c r="C485" s="6">
        <v>8.52</v>
      </c>
      <c r="D485" s="116">
        <v>40.083329999999997</v>
      </c>
      <c r="E485" s="5">
        <v>8.0500000000000007</v>
      </c>
      <c r="F485" s="116">
        <v>40.083329999999997</v>
      </c>
      <c r="G485" s="6">
        <v>8.5399999999999991</v>
      </c>
      <c r="H485" s="116">
        <v>40.083329999999997</v>
      </c>
      <c r="I485" s="6">
        <v>8.52</v>
      </c>
    </row>
    <row r="486" spans="2:9" x14ac:dyDescent="0.3">
      <c r="B486" s="116">
        <v>40.166670000000003</v>
      </c>
      <c r="C486" s="6">
        <v>8.52</v>
      </c>
      <c r="D486" s="116">
        <v>40.166670000000003</v>
      </c>
      <c r="E486" s="5">
        <v>8.0500000000000007</v>
      </c>
      <c r="F486" s="116">
        <v>40.166670000000003</v>
      </c>
      <c r="G486" s="6">
        <v>8.56</v>
      </c>
      <c r="H486" s="116">
        <v>40.166670000000003</v>
      </c>
      <c r="I486" s="6">
        <v>8.52</v>
      </c>
    </row>
    <row r="487" spans="2:9" x14ac:dyDescent="0.3">
      <c r="B487" s="116">
        <v>40.25</v>
      </c>
      <c r="C487" s="6">
        <v>8.52</v>
      </c>
      <c r="D487" s="116">
        <v>40.25</v>
      </c>
      <c r="E487" s="5">
        <v>8.0500000000000007</v>
      </c>
      <c r="F487" s="116">
        <v>40.25</v>
      </c>
      <c r="G487" s="6">
        <v>8.5399999999999991</v>
      </c>
      <c r="H487" s="116">
        <v>40.25</v>
      </c>
      <c r="I487" s="6">
        <v>8.52</v>
      </c>
    </row>
    <row r="488" spans="2:9" x14ac:dyDescent="0.3">
      <c r="B488" s="116">
        <v>40.333329999999997</v>
      </c>
      <c r="C488" s="6">
        <v>8.52</v>
      </c>
      <c r="D488" s="116">
        <v>40.333329999999997</v>
      </c>
      <c r="E488" s="5">
        <v>8.0500000000000007</v>
      </c>
      <c r="F488" s="116">
        <v>40.333329999999997</v>
      </c>
      <c r="G488" s="6">
        <v>8.5399999999999991</v>
      </c>
      <c r="H488" s="116">
        <v>40.333329999999997</v>
      </c>
      <c r="I488" s="6">
        <v>8.52</v>
      </c>
    </row>
    <row r="489" spans="2:9" x14ac:dyDescent="0.3">
      <c r="B489" s="116">
        <v>40.416670000000003</v>
      </c>
      <c r="C489" s="6">
        <v>8.52</v>
      </c>
      <c r="D489" s="116">
        <v>40.416670000000003</v>
      </c>
      <c r="E489" s="5">
        <v>8.0500000000000007</v>
      </c>
      <c r="F489" s="116">
        <v>40.416670000000003</v>
      </c>
      <c r="G489" s="6">
        <v>8.56</v>
      </c>
      <c r="H489" s="116">
        <v>40.416670000000003</v>
      </c>
      <c r="I489" s="6">
        <v>8.52</v>
      </c>
    </row>
    <row r="490" spans="2:9" x14ac:dyDescent="0.3">
      <c r="B490" s="116">
        <v>40.5</v>
      </c>
      <c r="C490" s="6">
        <v>8.5299999999999994</v>
      </c>
      <c r="D490" s="116">
        <v>40.5</v>
      </c>
      <c r="E490" s="5">
        <v>8.06</v>
      </c>
      <c r="F490" s="116">
        <v>40.5</v>
      </c>
      <c r="G490" s="6">
        <v>8.5399999999999991</v>
      </c>
      <c r="H490" s="116">
        <v>40.5</v>
      </c>
      <c r="I490" s="6">
        <v>8.5299999999999994</v>
      </c>
    </row>
    <row r="491" spans="2:9" x14ac:dyDescent="0.3">
      <c r="B491" s="116">
        <v>40.583329999999997</v>
      </c>
      <c r="C491" s="6">
        <v>8.52</v>
      </c>
      <c r="D491" s="116">
        <v>40.583329999999997</v>
      </c>
      <c r="E491" s="5">
        <v>8.06</v>
      </c>
      <c r="F491" s="116">
        <v>40.583329999999997</v>
      </c>
      <c r="G491" s="6">
        <v>8.5500000000000007</v>
      </c>
      <c r="H491" s="116">
        <v>40.583329999999997</v>
      </c>
      <c r="I491" s="6">
        <v>8.52</v>
      </c>
    </row>
    <row r="492" spans="2:9" x14ac:dyDescent="0.3">
      <c r="B492" s="116">
        <v>40.666670000000003</v>
      </c>
      <c r="C492" s="6">
        <v>8.52</v>
      </c>
      <c r="D492" s="116">
        <v>40.666670000000003</v>
      </c>
      <c r="E492" s="5">
        <v>8.06</v>
      </c>
      <c r="F492" s="116">
        <v>40.666670000000003</v>
      </c>
      <c r="G492" s="6">
        <v>8.5500000000000007</v>
      </c>
      <c r="H492" s="116">
        <v>40.666670000000003</v>
      </c>
      <c r="I492" s="6">
        <v>8.52</v>
      </c>
    </row>
    <row r="493" spans="2:9" x14ac:dyDescent="0.3">
      <c r="B493" s="116">
        <v>40.75</v>
      </c>
      <c r="C493" s="6">
        <v>8.52</v>
      </c>
      <c r="D493" s="116">
        <v>40.75</v>
      </c>
      <c r="E493" s="5">
        <v>8.06</v>
      </c>
      <c r="F493" s="116">
        <v>40.75</v>
      </c>
      <c r="G493" s="6">
        <v>8.5399999999999991</v>
      </c>
      <c r="H493" s="116">
        <v>40.75</v>
      </c>
      <c r="I493" s="6">
        <v>8.52</v>
      </c>
    </row>
    <row r="494" spans="2:9" x14ac:dyDescent="0.3">
      <c r="B494" s="116">
        <v>40.833329999999997</v>
      </c>
      <c r="C494" s="6">
        <v>8.52</v>
      </c>
      <c r="D494" s="116">
        <v>40.833329999999997</v>
      </c>
      <c r="E494" s="5">
        <v>8.06</v>
      </c>
      <c r="F494" s="116">
        <v>40.833329999999997</v>
      </c>
      <c r="G494" s="6">
        <v>8.5500000000000007</v>
      </c>
      <c r="H494" s="116">
        <v>40.833329999999997</v>
      </c>
      <c r="I494" s="6">
        <v>8.52</v>
      </c>
    </row>
    <row r="495" spans="2:9" x14ac:dyDescent="0.3">
      <c r="B495" s="116">
        <v>40.916670000000003</v>
      </c>
      <c r="C495" s="6">
        <v>8.52</v>
      </c>
      <c r="D495" s="116">
        <v>40.916670000000003</v>
      </c>
      <c r="E495" s="5">
        <v>8.06</v>
      </c>
      <c r="F495" s="116">
        <v>40.916670000000003</v>
      </c>
      <c r="G495" s="6">
        <v>8.5500000000000007</v>
      </c>
      <c r="H495" s="116">
        <v>40.916670000000003</v>
      </c>
      <c r="I495" s="6">
        <v>8.52</v>
      </c>
    </row>
    <row r="496" spans="2:9" x14ac:dyDescent="0.3">
      <c r="B496" s="116">
        <v>41</v>
      </c>
      <c r="C496" s="6">
        <v>8.5299999999999994</v>
      </c>
      <c r="D496" s="116">
        <v>41</v>
      </c>
      <c r="E496" s="5">
        <v>8.06</v>
      </c>
      <c r="F496" s="116">
        <v>41</v>
      </c>
      <c r="G496" s="6">
        <v>8.5500000000000007</v>
      </c>
      <c r="H496" s="116">
        <v>41</v>
      </c>
      <c r="I496" s="6">
        <v>8.5299999999999994</v>
      </c>
    </row>
    <row r="497" spans="2:9" x14ac:dyDescent="0.3">
      <c r="B497" s="116">
        <v>41.083329999999997</v>
      </c>
      <c r="C497" s="6">
        <v>8.5299999999999994</v>
      </c>
      <c r="D497" s="116">
        <v>41.083329999999997</v>
      </c>
      <c r="E497" s="5">
        <v>8.0500000000000007</v>
      </c>
      <c r="F497" s="116">
        <v>41.083329999999997</v>
      </c>
      <c r="G497" s="6">
        <v>8.5500000000000007</v>
      </c>
      <c r="H497" s="116">
        <v>41.083329999999997</v>
      </c>
      <c r="I497" s="6">
        <v>8.5299999999999994</v>
      </c>
    </row>
    <row r="498" spans="2:9" x14ac:dyDescent="0.3">
      <c r="B498" s="116">
        <v>41.166670000000003</v>
      </c>
      <c r="C498" s="6">
        <v>8.5299999999999994</v>
      </c>
      <c r="D498" s="116">
        <v>41.166670000000003</v>
      </c>
      <c r="E498" s="5">
        <v>8.06</v>
      </c>
      <c r="F498" s="116">
        <v>41.166670000000003</v>
      </c>
      <c r="G498" s="6">
        <v>8.5500000000000007</v>
      </c>
      <c r="H498" s="116">
        <v>41.166670000000003</v>
      </c>
      <c r="I498" s="6">
        <v>8.5299999999999994</v>
      </c>
    </row>
    <row r="499" spans="2:9" x14ac:dyDescent="0.3">
      <c r="B499" s="116">
        <v>41.25</v>
      </c>
      <c r="C499" s="6">
        <v>8.52</v>
      </c>
      <c r="D499" s="116">
        <v>41.25</v>
      </c>
      <c r="E499" s="5">
        <v>8.0500000000000007</v>
      </c>
      <c r="F499" s="116">
        <v>41.25</v>
      </c>
      <c r="G499" s="6">
        <v>8.56</v>
      </c>
      <c r="H499" s="116">
        <v>41.25</v>
      </c>
      <c r="I499" s="6">
        <v>8.52</v>
      </c>
    </row>
    <row r="500" spans="2:9" x14ac:dyDescent="0.3">
      <c r="B500" s="116">
        <v>41.333329999999997</v>
      </c>
      <c r="C500" s="6">
        <v>8.5399999999999991</v>
      </c>
      <c r="D500" s="116">
        <v>41.333329999999997</v>
      </c>
      <c r="E500" s="5">
        <v>8.07</v>
      </c>
      <c r="F500" s="116">
        <v>41.333329999999997</v>
      </c>
      <c r="G500" s="6">
        <v>8.5399999999999991</v>
      </c>
      <c r="H500" s="116">
        <v>41.333329999999997</v>
      </c>
      <c r="I500" s="6">
        <v>8.5399999999999991</v>
      </c>
    </row>
    <row r="501" spans="2:9" x14ac:dyDescent="0.3">
      <c r="B501" s="116">
        <v>41.416670000000003</v>
      </c>
      <c r="C501" s="6">
        <v>8.52</v>
      </c>
      <c r="D501" s="116">
        <v>41.416670000000003</v>
      </c>
      <c r="E501" s="5">
        <v>8.07</v>
      </c>
      <c r="F501" s="116">
        <v>41.416670000000003</v>
      </c>
      <c r="G501" s="6">
        <v>8.5399999999999991</v>
      </c>
      <c r="H501" s="116">
        <v>41.416670000000003</v>
      </c>
      <c r="I501" s="6">
        <v>8.52</v>
      </c>
    </row>
    <row r="502" spans="2:9" x14ac:dyDescent="0.3">
      <c r="B502" s="116">
        <v>41.5</v>
      </c>
      <c r="C502" s="6">
        <v>8.52</v>
      </c>
      <c r="D502" s="116">
        <v>41.5</v>
      </c>
      <c r="E502" s="5">
        <v>8.07</v>
      </c>
      <c r="F502" s="116">
        <v>41.5</v>
      </c>
      <c r="G502" s="6">
        <v>8.5399999999999991</v>
      </c>
      <c r="H502" s="116">
        <v>41.5</v>
      </c>
      <c r="I502" s="6">
        <v>8.52</v>
      </c>
    </row>
    <row r="503" spans="2:9" x14ac:dyDescent="0.3">
      <c r="B503" s="116">
        <v>41.583329999999997</v>
      </c>
      <c r="C503" s="6">
        <v>8.5299999999999994</v>
      </c>
      <c r="D503" s="116">
        <v>41.583329999999997</v>
      </c>
      <c r="E503" s="5">
        <v>8.07</v>
      </c>
      <c r="F503" s="116">
        <v>41.583329999999997</v>
      </c>
      <c r="G503" s="6">
        <v>8.5500000000000007</v>
      </c>
      <c r="H503" s="116">
        <v>41.583329999999997</v>
      </c>
      <c r="I503" s="6">
        <v>8.5299999999999994</v>
      </c>
    </row>
    <row r="504" spans="2:9" x14ac:dyDescent="0.3">
      <c r="B504" s="116">
        <v>41.666670000000003</v>
      </c>
      <c r="C504" s="6">
        <v>8.52</v>
      </c>
      <c r="D504" s="116">
        <v>41.666670000000003</v>
      </c>
      <c r="E504" s="5">
        <v>8.06</v>
      </c>
      <c r="F504" s="116">
        <v>41.666670000000003</v>
      </c>
      <c r="G504" s="6">
        <v>8.5500000000000007</v>
      </c>
      <c r="H504" s="116">
        <v>41.666670000000003</v>
      </c>
      <c r="I504" s="6">
        <v>8.52</v>
      </c>
    </row>
    <row r="505" spans="2:9" x14ac:dyDescent="0.3">
      <c r="B505" s="116">
        <v>41.75</v>
      </c>
      <c r="C505" s="6">
        <v>8.5299999999999994</v>
      </c>
      <c r="D505" s="116">
        <v>41.75</v>
      </c>
      <c r="E505" s="5">
        <v>8.07</v>
      </c>
      <c r="F505" s="116">
        <v>41.75</v>
      </c>
      <c r="G505" s="6">
        <v>8.5399999999999991</v>
      </c>
      <c r="H505" s="116">
        <v>41.75</v>
      </c>
      <c r="I505" s="6">
        <v>8.5299999999999994</v>
      </c>
    </row>
    <row r="506" spans="2:9" x14ac:dyDescent="0.3">
      <c r="B506" s="116">
        <v>41.833329999999997</v>
      </c>
      <c r="C506" s="6">
        <v>8.5299999999999994</v>
      </c>
      <c r="D506" s="116">
        <v>41.833329999999997</v>
      </c>
      <c r="E506" s="5">
        <v>8.07</v>
      </c>
      <c r="F506" s="116">
        <v>41.833329999999997</v>
      </c>
      <c r="G506" s="6">
        <v>8.5399999999999991</v>
      </c>
      <c r="H506" s="116">
        <v>41.833329999999997</v>
      </c>
      <c r="I506" s="6">
        <v>8.5299999999999994</v>
      </c>
    </row>
    <row r="507" spans="2:9" x14ac:dyDescent="0.3">
      <c r="B507" s="116">
        <v>41.916670000000003</v>
      </c>
      <c r="C507" s="6">
        <v>8.52</v>
      </c>
      <c r="D507" s="116">
        <v>41.916670000000003</v>
      </c>
      <c r="E507" s="5">
        <v>8.06</v>
      </c>
      <c r="F507" s="116">
        <v>41.916670000000003</v>
      </c>
      <c r="G507" s="6">
        <v>8.5500000000000007</v>
      </c>
      <c r="H507" s="116">
        <v>41.916670000000003</v>
      </c>
      <c r="I507" s="6">
        <v>8.52</v>
      </c>
    </row>
    <row r="508" spans="2:9" x14ac:dyDescent="0.3">
      <c r="B508" s="116">
        <v>42</v>
      </c>
      <c r="C508" s="6">
        <v>8.5399999999999991</v>
      </c>
      <c r="D508" s="116">
        <v>42</v>
      </c>
      <c r="E508" s="5">
        <v>8.07</v>
      </c>
      <c r="F508" s="116">
        <v>42</v>
      </c>
      <c r="G508" s="6">
        <v>8.5399999999999991</v>
      </c>
      <c r="H508" s="116">
        <v>42</v>
      </c>
      <c r="I508" s="6">
        <v>8.5399999999999991</v>
      </c>
    </row>
    <row r="509" spans="2:9" x14ac:dyDescent="0.3">
      <c r="B509" s="116">
        <v>42.083329999999997</v>
      </c>
      <c r="C509" s="6">
        <v>8.5299999999999994</v>
      </c>
      <c r="D509" s="116">
        <v>42.083329999999997</v>
      </c>
      <c r="E509" s="5">
        <v>8.06</v>
      </c>
      <c r="F509" s="116">
        <v>42.083329999999997</v>
      </c>
      <c r="G509" s="6">
        <v>8.5399999999999991</v>
      </c>
      <c r="H509" s="116">
        <v>42.083329999999997</v>
      </c>
      <c r="I509" s="6">
        <v>8.5299999999999994</v>
      </c>
    </row>
    <row r="510" spans="2:9" x14ac:dyDescent="0.3">
      <c r="B510" s="116">
        <v>42.166670000000003</v>
      </c>
      <c r="C510" s="6">
        <v>8.5299999999999994</v>
      </c>
      <c r="D510" s="116">
        <v>42.166670000000003</v>
      </c>
      <c r="E510" s="5">
        <v>8.07</v>
      </c>
      <c r="F510" s="116">
        <v>42.166670000000003</v>
      </c>
      <c r="G510" s="6">
        <v>8.5299999999999994</v>
      </c>
      <c r="H510" s="116">
        <v>42.166670000000003</v>
      </c>
      <c r="I510" s="6">
        <v>8.5299999999999994</v>
      </c>
    </row>
    <row r="511" spans="2:9" x14ac:dyDescent="0.3">
      <c r="B511" s="116">
        <v>42.25</v>
      </c>
      <c r="C511" s="6">
        <v>8.5399999999999991</v>
      </c>
      <c r="D511" s="116">
        <v>42.25</v>
      </c>
      <c r="E511" s="5">
        <v>8.08</v>
      </c>
      <c r="F511" s="116">
        <v>42.25</v>
      </c>
      <c r="G511" s="6">
        <v>8.5399999999999991</v>
      </c>
      <c r="H511" s="116">
        <v>42.25</v>
      </c>
      <c r="I511" s="6">
        <v>8.5399999999999991</v>
      </c>
    </row>
    <row r="512" spans="2:9" x14ac:dyDescent="0.3">
      <c r="B512" s="116">
        <v>42.333329999999997</v>
      </c>
      <c r="C512" s="6">
        <v>8.5299999999999994</v>
      </c>
      <c r="D512" s="116">
        <v>42.333329999999997</v>
      </c>
      <c r="E512" s="5">
        <v>8.06</v>
      </c>
      <c r="F512" s="116">
        <v>42.333329999999997</v>
      </c>
      <c r="G512" s="6">
        <v>8.5500000000000007</v>
      </c>
      <c r="H512" s="116">
        <v>42.333329999999997</v>
      </c>
      <c r="I512" s="6">
        <v>8.5299999999999994</v>
      </c>
    </row>
    <row r="513" spans="2:9" x14ac:dyDescent="0.3">
      <c r="B513" s="116">
        <v>42.416670000000003</v>
      </c>
      <c r="C513" s="6">
        <v>8.5299999999999994</v>
      </c>
      <c r="D513" s="116">
        <v>42.416670000000003</v>
      </c>
      <c r="E513" s="5">
        <v>8.07</v>
      </c>
      <c r="F513" s="116">
        <v>42.416670000000003</v>
      </c>
      <c r="G513" s="6">
        <v>8.5399999999999991</v>
      </c>
      <c r="H513" s="116">
        <v>42.416670000000003</v>
      </c>
      <c r="I513" s="6">
        <v>8.5299999999999994</v>
      </c>
    </row>
    <row r="514" spans="2:9" x14ac:dyDescent="0.3">
      <c r="B514" s="116">
        <v>42.5</v>
      </c>
      <c r="C514" s="6">
        <v>8.5399999999999991</v>
      </c>
      <c r="D514" s="116">
        <v>42.5</v>
      </c>
      <c r="E514" s="5">
        <v>8.07</v>
      </c>
      <c r="F514" s="116">
        <v>42.5</v>
      </c>
      <c r="G514" s="6">
        <v>8.5399999999999991</v>
      </c>
      <c r="H514" s="116">
        <v>42.5</v>
      </c>
      <c r="I514" s="6">
        <v>8.5399999999999991</v>
      </c>
    </row>
    <row r="515" spans="2:9" x14ac:dyDescent="0.3">
      <c r="B515" s="116">
        <v>42.583329999999997</v>
      </c>
      <c r="C515" s="6">
        <v>8.5299999999999994</v>
      </c>
      <c r="D515" s="116">
        <v>42.583329999999997</v>
      </c>
      <c r="E515" s="5">
        <v>8.08</v>
      </c>
      <c r="F515" s="116">
        <v>42.583329999999997</v>
      </c>
      <c r="G515" s="6">
        <v>8.5399999999999991</v>
      </c>
      <c r="H515" s="116">
        <v>42.583329999999997</v>
      </c>
      <c r="I515" s="6">
        <v>8.5299999999999994</v>
      </c>
    </row>
    <row r="516" spans="2:9" x14ac:dyDescent="0.3">
      <c r="B516" s="116">
        <v>42.666670000000003</v>
      </c>
      <c r="C516" s="6">
        <v>8.5299999999999994</v>
      </c>
      <c r="D516" s="116">
        <v>42.666670000000003</v>
      </c>
      <c r="E516" s="5">
        <v>8.07</v>
      </c>
      <c r="F516" s="116">
        <v>42.666670000000003</v>
      </c>
      <c r="G516" s="6">
        <v>8.5299999999999994</v>
      </c>
      <c r="H516" s="116">
        <v>42.666670000000003</v>
      </c>
      <c r="I516" s="6">
        <v>8.5299999999999994</v>
      </c>
    </row>
    <row r="517" spans="2:9" x14ac:dyDescent="0.3">
      <c r="B517" s="116">
        <v>42.75</v>
      </c>
      <c r="C517" s="6">
        <v>8.5299999999999994</v>
      </c>
      <c r="D517" s="116">
        <v>42.75</v>
      </c>
      <c r="E517" s="5">
        <v>8.08</v>
      </c>
      <c r="F517" s="116">
        <v>42.75</v>
      </c>
      <c r="G517" s="6">
        <v>8.5500000000000007</v>
      </c>
      <c r="H517" s="116">
        <v>42.75</v>
      </c>
      <c r="I517" s="6">
        <v>8.5299999999999994</v>
      </c>
    </row>
    <row r="518" spans="2:9" x14ac:dyDescent="0.3">
      <c r="B518" s="116">
        <v>42.833329999999997</v>
      </c>
      <c r="C518" s="6">
        <v>8.5399999999999991</v>
      </c>
      <c r="D518" s="116">
        <v>42.833329999999997</v>
      </c>
      <c r="E518" s="5">
        <v>8.06</v>
      </c>
      <c r="F518" s="116">
        <v>42.833329999999997</v>
      </c>
      <c r="G518" s="6">
        <v>8.5399999999999991</v>
      </c>
      <c r="H518" s="116">
        <v>42.833329999999997</v>
      </c>
      <c r="I518" s="6">
        <v>8.5399999999999991</v>
      </c>
    </row>
    <row r="519" spans="2:9" x14ac:dyDescent="0.3">
      <c r="B519" s="116">
        <v>42.916670000000003</v>
      </c>
      <c r="C519" s="6">
        <v>8.5399999999999991</v>
      </c>
      <c r="D519" s="116">
        <v>42.916670000000003</v>
      </c>
      <c r="E519" s="5">
        <v>8.06</v>
      </c>
      <c r="F519" s="116">
        <v>42.916670000000003</v>
      </c>
      <c r="G519" s="6">
        <v>8.5299999999999994</v>
      </c>
      <c r="H519" s="116">
        <v>42.916670000000003</v>
      </c>
      <c r="I519" s="6">
        <v>8.5399999999999991</v>
      </c>
    </row>
    <row r="520" spans="2:9" x14ac:dyDescent="0.3">
      <c r="B520" s="116">
        <v>43</v>
      </c>
      <c r="C520" s="6">
        <v>8.5299999999999994</v>
      </c>
      <c r="D520" s="116">
        <v>43</v>
      </c>
      <c r="E520" s="5">
        <v>8.07</v>
      </c>
      <c r="F520" s="116">
        <v>43</v>
      </c>
      <c r="G520" s="6">
        <v>8.5399999999999991</v>
      </c>
      <c r="H520" s="116">
        <v>43</v>
      </c>
      <c r="I520" s="6">
        <v>8.5299999999999994</v>
      </c>
    </row>
    <row r="521" spans="2:9" x14ac:dyDescent="0.3">
      <c r="B521" s="116">
        <v>43.083329999999997</v>
      </c>
      <c r="C521" s="6">
        <v>8.5399999999999991</v>
      </c>
      <c r="D521" s="116">
        <v>43.083329999999997</v>
      </c>
      <c r="E521" s="5">
        <v>8.06</v>
      </c>
      <c r="F521" s="116">
        <v>43.083329999999997</v>
      </c>
      <c r="G521" s="6">
        <v>8.5399999999999991</v>
      </c>
      <c r="H521" s="116">
        <v>43.083329999999997</v>
      </c>
      <c r="I521" s="6">
        <v>8.5399999999999991</v>
      </c>
    </row>
    <row r="522" spans="2:9" x14ac:dyDescent="0.3">
      <c r="B522" s="116">
        <v>43.166670000000003</v>
      </c>
      <c r="C522" s="6">
        <v>8.5399999999999991</v>
      </c>
      <c r="D522" s="116">
        <v>43.166670000000003</v>
      </c>
      <c r="E522" s="5">
        <v>8.09</v>
      </c>
      <c r="F522" s="116">
        <v>43.166670000000003</v>
      </c>
      <c r="G522" s="6">
        <v>8.5399999999999991</v>
      </c>
      <c r="H522" s="116">
        <v>43.166670000000003</v>
      </c>
      <c r="I522" s="6">
        <v>8.5399999999999991</v>
      </c>
    </row>
    <row r="523" spans="2:9" x14ac:dyDescent="0.3">
      <c r="B523" s="116">
        <v>43.25</v>
      </c>
      <c r="C523" s="6">
        <v>8.5399999999999991</v>
      </c>
      <c r="D523" s="116">
        <v>43.25</v>
      </c>
      <c r="E523" s="5">
        <v>8.08</v>
      </c>
      <c r="F523" s="116">
        <v>43.25</v>
      </c>
      <c r="G523" s="6">
        <v>8.5299999999999994</v>
      </c>
      <c r="H523" s="116">
        <v>43.25</v>
      </c>
      <c r="I523" s="6">
        <v>8.5399999999999991</v>
      </c>
    </row>
    <row r="524" spans="2:9" x14ac:dyDescent="0.3">
      <c r="B524" s="116">
        <v>43.333329999999997</v>
      </c>
      <c r="C524" s="6">
        <v>8.5399999999999991</v>
      </c>
      <c r="D524" s="116">
        <v>43.333329999999997</v>
      </c>
      <c r="E524" s="5">
        <v>8.07</v>
      </c>
      <c r="F524" s="116">
        <v>43.333329999999997</v>
      </c>
      <c r="G524" s="6">
        <v>8.5299999999999994</v>
      </c>
      <c r="H524" s="116">
        <v>43.333329999999997</v>
      </c>
      <c r="I524" s="6">
        <v>8.5399999999999991</v>
      </c>
    </row>
    <row r="525" spans="2:9" x14ac:dyDescent="0.3">
      <c r="B525" s="116">
        <v>43.416670000000003</v>
      </c>
      <c r="C525" s="6">
        <v>8.5299999999999994</v>
      </c>
      <c r="D525" s="116">
        <v>43.416670000000003</v>
      </c>
      <c r="E525" s="5">
        <v>8.08</v>
      </c>
      <c r="F525" s="116">
        <v>43.416670000000003</v>
      </c>
      <c r="G525" s="6">
        <v>8.5399999999999991</v>
      </c>
      <c r="H525" s="116">
        <v>43.416670000000003</v>
      </c>
      <c r="I525" s="6">
        <v>8.5299999999999994</v>
      </c>
    </row>
    <row r="526" spans="2:9" x14ac:dyDescent="0.3">
      <c r="B526" s="116">
        <v>43.5</v>
      </c>
      <c r="C526" s="6">
        <v>8.5399999999999991</v>
      </c>
      <c r="D526" s="116">
        <v>43.5</v>
      </c>
      <c r="E526" s="5">
        <v>8.07</v>
      </c>
      <c r="F526" s="116">
        <v>43.5</v>
      </c>
      <c r="G526" s="6">
        <v>8.5299999999999994</v>
      </c>
      <c r="H526" s="116">
        <v>43.5</v>
      </c>
      <c r="I526" s="6">
        <v>8.5399999999999991</v>
      </c>
    </row>
    <row r="527" spans="2:9" x14ac:dyDescent="0.3">
      <c r="B527" s="116">
        <v>43.583329999999997</v>
      </c>
      <c r="C527" s="6">
        <v>8.5399999999999991</v>
      </c>
      <c r="D527" s="116">
        <v>43.583329999999997</v>
      </c>
      <c r="E527" s="5">
        <v>8.07</v>
      </c>
      <c r="F527" s="116">
        <v>43.583329999999997</v>
      </c>
      <c r="G527" s="6">
        <v>8.5299999999999994</v>
      </c>
      <c r="H527" s="116">
        <v>43.583329999999997</v>
      </c>
      <c r="I527" s="6">
        <v>8.5399999999999991</v>
      </c>
    </row>
    <row r="528" spans="2:9" x14ac:dyDescent="0.3">
      <c r="B528" s="116">
        <v>43.666670000000003</v>
      </c>
      <c r="C528" s="6">
        <v>8.5299999999999994</v>
      </c>
      <c r="D528" s="116">
        <v>43.666670000000003</v>
      </c>
      <c r="E528" s="5">
        <v>8.07</v>
      </c>
      <c r="F528" s="116">
        <v>43.666670000000003</v>
      </c>
      <c r="G528" s="6">
        <v>8.5399999999999991</v>
      </c>
      <c r="H528" s="116">
        <v>43.666670000000003</v>
      </c>
      <c r="I528" s="6">
        <v>8.5299999999999994</v>
      </c>
    </row>
    <row r="529" spans="2:9" x14ac:dyDescent="0.3">
      <c r="B529" s="116">
        <v>43.75</v>
      </c>
      <c r="C529" s="6">
        <v>8.5399999999999991</v>
      </c>
      <c r="D529" s="116">
        <v>43.75</v>
      </c>
      <c r="E529" s="5">
        <v>8.08</v>
      </c>
      <c r="F529" s="116">
        <v>43.75</v>
      </c>
      <c r="G529" s="6">
        <v>8.5299999999999994</v>
      </c>
      <c r="H529" s="116">
        <v>43.75</v>
      </c>
      <c r="I529" s="6">
        <v>8.5399999999999991</v>
      </c>
    </row>
    <row r="530" spans="2:9" x14ac:dyDescent="0.3">
      <c r="B530" s="116">
        <v>43.833329999999997</v>
      </c>
      <c r="C530" s="6">
        <v>8.5399999999999991</v>
      </c>
      <c r="D530" s="116">
        <v>43.833329999999997</v>
      </c>
      <c r="E530" s="5">
        <v>8.07</v>
      </c>
      <c r="F530" s="116">
        <v>43.833329999999997</v>
      </c>
      <c r="G530" s="6">
        <v>8.5299999999999994</v>
      </c>
      <c r="H530" s="116">
        <v>43.833329999999997</v>
      </c>
      <c r="I530" s="6">
        <v>8.5399999999999991</v>
      </c>
    </row>
    <row r="531" spans="2:9" x14ac:dyDescent="0.3">
      <c r="B531" s="116">
        <v>43.916670000000003</v>
      </c>
      <c r="C531" s="6">
        <v>8.5299999999999994</v>
      </c>
      <c r="D531" s="116">
        <v>43.916670000000003</v>
      </c>
      <c r="E531" s="5">
        <v>8.08</v>
      </c>
      <c r="F531" s="116">
        <v>43.916670000000003</v>
      </c>
      <c r="G531" s="6">
        <v>8.5399999999999991</v>
      </c>
      <c r="H531" s="116">
        <v>43.916670000000003</v>
      </c>
      <c r="I531" s="6">
        <v>8.5299999999999994</v>
      </c>
    </row>
    <row r="532" spans="2:9" x14ac:dyDescent="0.3">
      <c r="B532" s="116">
        <v>44</v>
      </c>
      <c r="C532" s="6">
        <v>8.5399999999999991</v>
      </c>
      <c r="D532" s="116">
        <v>44</v>
      </c>
      <c r="E532" s="5">
        <v>8.08</v>
      </c>
      <c r="F532" s="116">
        <v>44</v>
      </c>
      <c r="G532" s="6">
        <v>8.5299999999999994</v>
      </c>
      <c r="H532" s="116">
        <v>44</v>
      </c>
      <c r="I532" s="6">
        <v>8.5399999999999991</v>
      </c>
    </row>
    <row r="533" spans="2:9" x14ac:dyDescent="0.3">
      <c r="B533" s="116">
        <v>44.083329999999997</v>
      </c>
      <c r="C533" s="6">
        <v>8.5399999999999991</v>
      </c>
      <c r="D533" s="116">
        <v>44.083329999999997</v>
      </c>
      <c r="E533" s="5">
        <v>8.08</v>
      </c>
      <c r="F533" s="116">
        <v>44.083329999999997</v>
      </c>
      <c r="G533" s="6">
        <v>8.5399999999999991</v>
      </c>
      <c r="H533" s="116">
        <v>44.083329999999997</v>
      </c>
      <c r="I533" s="6">
        <v>8.5399999999999991</v>
      </c>
    </row>
    <row r="534" spans="2:9" x14ac:dyDescent="0.3">
      <c r="B534" s="116">
        <v>44.166670000000003</v>
      </c>
      <c r="C534" s="6">
        <v>8.5399999999999991</v>
      </c>
      <c r="D534" s="116">
        <v>44.166670000000003</v>
      </c>
      <c r="E534" s="5">
        <v>8.07</v>
      </c>
      <c r="F534" s="116">
        <v>44.166670000000003</v>
      </c>
      <c r="G534" s="6">
        <v>8.5399999999999991</v>
      </c>
      <c r="H534" s="116">
        <v>44.166670000000003</v>
      </c>
      <c r="I534" s="6">
        <v>8.5399999999999991</v>
      </c>
    </row>
    <row r="535" spans="2:9" x14ac:dyDescent="0.3">
      <c r="B535" s="116">
        <v>44.25</v>
      </c>
      <c r="C535" s="6">
        <v>8.5399999999999991</v>
      </c>
      <c r="D535" s="116">
        <v>44.25</v>
      </c>
      <c r="E535" s="5">
        <v>8.07</v>
      </c>
      <c r="F535" s="116">
        <v>44.25</v>
      </c>
      <c r="G535" s="6">
        <v>8.5299999999999994</v>
      </c>
      <c r="H535" s="116">
        <v>44.25</v>
      </c>
      <c r="I535" s="6">
        <v>8.5399999999999991</v>
      </c>
    </row>
    <row r="536" spans="2:9" x14ac:dyDescent="0.3">
      <c r="B536" s="116">
        <v>44.333329999999997</v>
      </c>
      <c r="C536" s="6">
        <v>8.5399999999999991</v>
      </c>
      <c r="D536" s="116">
        <v>44.333329999999997</v>
      </c>
      <c r="E536" s="5">
        <v>8.08</v>
      </c>
      <c r="F536" s="116">
        <v>44.333329999999997</v>
      </c>
      <c r="G536" s="6">
        <v>8.5299999999999994</v>
      </c>
      <c r="H536" s="116">
        <v>44.333329999999997</v>
      </c>
      <c r="I536" s="6">
        <v>8.5399999999999991</v>
      </c>
    </row>
    <row r="537" spans="2:9" x14ac:dyDescent="0.3">
      <c r="B537" s="116">
        <v>44.416670000000003</v>
      </c>
      <c r="C537" s="6">
        <v>8.5399999999999991</v>
      </c>
      <c r="D537" s="116">
        <v>44.416670000000003</v>
      </c>
      <c r="E537" s="5">
        <v>8.07</v>
      </c>
      <c r="F537" s="116">
        <v>44.416670000000003</v>
      </c>
      <c r="G537" s="6">
        <v>8.5399999999999991</v>
      </c>
      <c r="H537" s="116">
        <v>44.416670000000003</v>
      </c>
      <c r="I537" s="6">
        <v>8.5399999999999991</v>
      </c>
    </row>
    <row r="538" spans="2:9" x14ac:dyDescent="0.3">
      <c r="B538" s="116">
        <v>44.5</v>
      </c>
      <c r="C538" s="6">
        <v>8.5500000000000007</v>
      </c>
      <c r="D538" s="116">
        <v>44.5</v>
      </c>
      <c r="E538" s="5">
        <v>8.09</v>
      </c>
      <c r="F538" s="116">
        <v>44.5</v>
      </c>
      <c r="G538" s="6">
        <v>8.5299999999999994</v>
      </c>
      <c r="H538" s="116">
        <v>44.5</v>
      </c>
      <c r="I538" s="6">
        <v>8.5500000000000007</v>
      </c>
    </row>
    <row r="539" spans="2:9" x14ac:dyDescent="0.3">
      <c r="B539" s="116">
        <v>44.583329999999997</v>
      </c>
      <c r="C539" s="6">
        <v>8.5299999999999994</v>
      </c>
      <c r="D539" s="116">
        <v>44.583329999999997</v>
      </c>
      <c r="E539" s="5">
        <v>8.07</v>
      </c>
      <c r="F539" s="116">
        <v>44.583329999999997</v>
      </c>
      <c r="G539" s="6">
        <v>8.5399999999999991</v>
      </c>
      <c r="H539" s="116">
        <v>44.583329999999997</v>
      </c>
      <c r="I539" s="6">
        <v>8.5299999999999994</v>
      </c>
    </row>
    <row r="540" spans="2:9" x14ac:dyDescent="0.3">
      <c r="B540" s="116">
        <v>44.666670000000003</v>
      </c>
      <c r="C540" s="6">
        <v>8.5299999999999994</v>
      </c>
      <c r="D540" s="116">
        <v>44.666670000000003</v>
      </c>
      <c r="E540" s="5">
        <v>8.09</v>
      </c>
      <c r="F540" s="116">
        <v>44.666670000000003</v>
      </c>
      <c r="G540" s="6">
        <v>8.5399999999999991</v>
      </c>
      <c r="H540" s="116">
        <v>44.666670000000003</v>
      </c>
      <c r="I540" s="6">
        <v>8.5299999999999994</v>
      </c>
    </row>
    <row r="541" spans="2:9" x14ac:dyDescent="0.3">
      <c r="B541" s="116">
        <v>44.75</v>
      </c>
      <c r="C541" s="6">
        <v>8.5399999999999991</v>
      </c>
      <c r="D541" s="116">
        <v>44.75</v>
      </c>
      <c r="E541" s="5">
        <v>8.08</v>
      </c>
      <c r="F541" s="116">
        <v>44.75</v>
      </c>
      <c r="G541" s="6">
        <v>8.5299999999999994</v>
      </c>
      <c r="H541" s="116">
        <v>44.75</v>
      </c>
      <c r="I541" s="6">
        <v>8.5399999999999991</v>
      </c>
    </row>
    <row r="542" spans="2:9" x14ac:dyDescent="0.3">
      <c r="B542" s="116">
        <v>44.833329999999997</v>
      </c>
      <c r="C542" s="6">
        <v>8.52</v>
      </c>
      <c r="D542" s="116">
        <v>44.833329999999997</v>
      </c>
      <c r="E542" s="5">
        <v>8.08</v>
      </c>
      <c r="F542" s="116">
        <v>44.833329999999997</v>
      </c>
      <c r="G542" s="6">
        <v>8.5399999999999991</v>
      </c>
      <c r="H542" s="116">
        <v>44.833329999999997</v>
      </c>
      <c r="I542" s="6">
        <v>8.52</v>
      </c>
    </row>
    <row r="543" spans="2:9" x14ac:dyDescent="0.3">
      <c r="B543" s="116">
        <v>44.916670000000003</v>
      </c>
      <c r="C543" s="6">
        <v>8.5399999999999991</v>
      </c>
      <c r="D543" s="116">
        <v>44.916670000000003</v>
      </c>
      <c r="E543" s="5">
        <v>8.08</v>
      </c>
      <c r="F543" s="116">
        <v>44.916670000000003</v>
      </c>
      <c r="G543" s="6">
        <v>8.5399999999999991</v>
      </c>
      <c r="H543" s="116">
        <v>44.916670000000003</v>
      </c>
      <c r="I543" s="6">
        <v>8.5399999999999991</v>
      </c>
    </row>
    <row r="544" spans="2:9" x14ac:dyDescent="0.3">
      <c r="B544" s="116">
        <v>45</v>
      </c>
      <c r="C544" s="6">
        <v>8.52</v>
      </c>
      <c r="D544" s="116">
        <v>45</v>
      </c>
      <c r="E544" s="5">
        <v>8.08</v>
      </c>
      <c r="F544" s="116">
        <v>45</v>
      </c>
      <c r="G544" s="6">
        <v>8.5299999999999994</v>
      </c>
      <c r="H544" s="116">
        <v>45</v>
      </c>
      <c r="I544" s="6">
        <v>8.52</v>
      </c>
    </row>
    <row r="545" spans="2:9" x14ac:dyDescent="0.3">
      <c r="B545" s="116">
        <v>45.083329999999997</v>
      </c>
      <c r="C545" s="6">
        <v>8.52</v>
      </c>
      <c r="D545" s="116">
        <v>45.083329999999997</v>
      </c>
      <c r="E545" s="5">
        <v>8.08</v>
      </c>
      <c r="F545" s="116">
        <v>45.083329999999997</v>
      </c>
      <c r="G545" s="6">
        <v>8.5399999999999991</v>
      </c>
      <c r="H545" s="116">
        <v>45.083329999999997</v>
      </c>
      <c r="I545" s="6">
        <v>8.52</v>
      </c>
    </row>
    <row r="546" spans="2:9" x14ac:dyDescent="0.3">
      <c r="B546" s="116">
        <v>45.166670000000003</v>
      </c>
      <c r="C546" s="6">
        <v>8.5399999999999991</v>
      </c>
      <c r="D546" s="116">
        <v>45.166670000000003</v>
      </c>
      <c r="E546" s="5">
        <v>8.08</v>
      </c>
      <c r="F546" s="116">
        <v>45.166670000000003</v>
      </c>
      <c r="G546" s="6">
        <v>8.5299999999999994</v>
      </c>
      <c r="H546" s="116">
        <v>45.166670000000003</v>
      </c>
      <c r="I546" s="6">
        <v>8.5399999999999991</v>
      </c>
    </row>
    <row r="547" spans="2:9" x14ac:dyDescent="0.3">
      <c r="B547" s="116">
        <v>45.25</v>
      </c>
      <c r="C547" s="6">
        <v>8.5299999999999994</v>
      </c>
      <c r="D547" s="116">
        <v>45.25</v>
      </c>
      <c r="E547" s="5">
        <v>8.08</v>
      </c>
      <c r="F547" s="116">
        <v>45.25</v>
      </c>
      <c r="G547" s="6">
        <v>8.5299999999999994</v>
      </c>
      <c r="H547" s="116">
        <v>45.25</v>
      </c>
      <c r="I547" s="6">
        <v>8.5299999999999994</v>
      </c>
    </row>
    <row r="548" spans="2:9" x14ac:dyDescent="0.3">
      <c r="B548" s="116">
        <v>45.333329999999997</v>
      </c>
      <c r="C548" s="6">
        <v>8.52</v>
      </c>
      <c r="D548" s="116">
        <v>45.333329999999997</v>
      </c>
      <c r="E548" s="5">
        <v>8.09</v>
      </c>
      <c r="F548" s="116">
        <v>45.333329999999997</v>
      </c>
      <c r="G548" s="6">
        <v>8.5299999999999994</v>
      </c>
      <c r="H548" s="116">
        <v>45.333329999999997</v>
      </c>
      <c r="I548" s="6">
        <v>8.52</v>
      </c>
    </row>
    <row r="549" spans="2:9" x14ac:dyDescent="0.3">
      <c r="B549" s="116">
        <v>45.416670000000003</v>
      </c>
      <c r="C549" s="6">
        <v>8.5399999999999991</v>
      </c>
      <c r="D549" s="116">
        <v>45.416670000000003</v>
      </c>
      <c r="E549" s="5">
        <v>8.09</v>
      </c>
      <c r="F549" s="116">
        <v>45.416670000000003</v>
      </c>
      <c r="G549" s="6">
        <v>8.52</v>
      </c>
      <c r="H549" s="116">
        <v>45.416670000000003</v>
      </c>
      <c r="I549" s="6">
        <v>8.5399999999999991</v>
      </c>
    </row>
    <row r="550" spans="2:9" x14ac:dyDescent="0.3">
      <c r="B550" s="116">
        <v>45.5</v>
      </c>
      <c r="C550" s="6">
        <v>8.52</v>
      </c>
      <c r="D550" s="116">
        <v>45.5</v>
      </c>
      <c r="E550" s="5">
        <v>8.09</v>
      </c>
      <c r="F550" s="116">
        <v>45.5</v>
      </c>
      <c r="G550" s="6">
        <v>8.5299999999999994</v>
      </c>
      <c r="H550" s="116">
        <v>45.5</v>
      </c>
      <c r="I550" s="6">
        <v>8.52</v>
      </c>
    </row>
    <row r="551" spans="2:9" x14ac:dyDescent="0.3">
      <c r="B551" s="116">
        <v>45.583329999999997</v>
      </c>
      <c r="C551" s="6">
        <v>8.52</v>
      </c>
      <c r="D551" s="116">
        <v>45.583329999999997</v>
      </c>
      <c r="E551" s="5">
        <v>8.08</v>
      </c>
      <c r="F551" s="116">
        <v>45.583329999999997</v>
      </c>
      <c r="G551" s="6">
        <v>8.5299999999999994</v>
      </c>
      <c r="H551" s="116">
        <v>45.583329999999997</v>
      </c>
      <c r="I551" s="6">
        <v>8.52</v>
      </c>
    </row>
    <row r="552" spans="2:9" x14ac:dyDescent="0.3">
      <c r="B552" s="116">
        <v>45.666670000000003</v>
      </c>
      <c r="C552" s="6">
        <v>8.5399999999999991</v>
      </c>
      <c r="D552" s="116">
        <v>45.666670000000003</v>
      </c>
      <c r="E552" s="5">
        <v>8.09</v>
      </c>
      <c r="F552" s="116">
        <v>45.666670000000003</v>
      </c>
      <c r="G552" s="6">
        <v>8.52</v>
      </c>
      <c r="H552" s="116">
        <v>45.666670000000003</v>
      </c>
      <c r="I552" s="6">
        <v>8.5399999999999991</v>
      </c>
    </row>
    <row r="553" spans="2:9" x14ac:dyDescent="0.3">
      <c r="B553" s="116">
        <v>45.75</v>
      </c>
      <c r="C553" s="6">
        <v>8.5299999999999994</v>
      </c>
      <c r="D553" s="116">
        <v>45.75</v>
      </c>
      <c r="E553" s="5">
        <v>8.09</v>
      </c>
      <c r="F553" s="116">
        <v>45.75</v>
      </c>
      <c r="G553" s="6">
        <v>8.5299999999999994</v>
      </c>
      <c r="H553" s="116">
        <v>45.75</v>
      </c>
      <c r="I553" s="6">
        <v>8.5299999999999994</v>
      </c>
    </row>
    <row r="554" spans="2:9" x14ac:dyDescent="0.3">
      <c r="B554" s="116">
        <v>45.833329999999997</v>
      </c>
      <c r="C554" s="6">
        <v>8.5299999999999994</v>
      </c>
      <c r="D554" s="116">
        <v>45.833329999999997</v>
      </c>
      <c r="E554" s="5">
        <v>8.09</v>
      </c>
      <c r="F554" s="116">
        <v>45.833329999999997</v>
      </c>
      <c r="G554" s="6">
        <v>8.5299999999999994</v>
      </c>
      <c r="H554" s="116">
        <v>45.833329999999997</v>
      </c>
      <c r="I554" s="6">
        <v>8.5299999999999994</v>
      </c>
    </row>
    <row r="555" spans="2:9" x14ac:dyDescent="0.3">
      <c r="B555" s="116">
        <v>45.916670000000003</v>
      </c>
      <c r="C555" s="6">
        <v>8.5299999999999994</v>
      </c>
      <c r="D555" s="116">
        <v>45.916670000000003</v>
      </c>
      <c r="E555" s="5">
        <v>8.09</v>
      </c>
      <c r="F555" s="116">
        <v>45.916670000000003</v>
      </c>
      <c r="G555" s="6">
        <v>8.52</v>
      </c>
      <c r="H555" s="116">
        <v>45.916670000000003</v>
      </c>
      <c r="I555" s="6">
        <v>8.5299999999999994</v>
      </c>
    </row>
    <row r="556" spans="2:9" x14ac:dyDescent="0.3">
      <c r="B556" s="116">
        <v>46</v>
      </c>
      <c r="C556" s="6">
        <v>8.5299999999999994</v>
      </c>
      <c r="D556" s="116">
        <v>46</v>
      </c>
      <c r="E556" s="5">
        <v>8.08</v>
      </c>
      <c r="F556" s="116">
        <v>46</v>
      </c>
      <c r="G556" s="6">
        <v>8.5299999999999994</v>
      </c>
      <c r="H556" s="116">
        <v>46</v>
      </c>
      <c r="I556" s="6">
        <v>8.5299999999999994</v>
      </c>
    </row>
    <row r="557" spans="2:9" x14ac:dyDescent="0.3">
      <c r="B557" s="116">
        <v>46.083329999999997</v>
      </c>
      <c r="C557" s="6">
        <v>8.5399999999999991</v>
      </c>
      <c r="D557" s="116">
        <v>46.083329999999997</v>
      </c>
      <c r="E557" s="5">
        <v>8.08</v>
      </c>
      <c r="F557" s="116">
        <v>46.083329999999997</v>
      </c>
      <c r="G557" s="6">
        <v>8.5299999999999994</v>
      </c>
      <c r="H557" s="116">
        <v>46.083329999999997</v>
      </c>
      <c r="I557" s="6">
        <v>8.5399999999999991</v>
      </c>
    </row>
    <row r="558" spans="2:9" x14ac:dyDescent="0.3">
      <c r="B558" s="116">
        <v>46.166670000000003</v>
      </c>
      <c r="C558" s="6">
        <v>8.5299999999999994</v>
      </c>
      <c r="D558" s="116">
        <v>46.166670000000003</v>
      </c>
      <c r="E558" s="119">
        <v>8.1</v>
      </c>
      <c r="F558" s="116">
        <v>46.166670000000003</v>
      </c>
      <c r="G558" s="6">
        <v>8.52</v>
      </c>
      <c r="H558" s="116">
        <v>46.166670000000003</v>
      </c>
      <c r="I558" s="6">
        <v>8.5299999999999994</v>
      </c>
    </row>
    <row r="559" spans="2:9" x14ac:dyDescent="0.3">
      <c r="B559" s="116">
        <v>46.25</v>
      </c>
      <c r="C559" s="6">
        <v>8.5299999999999994</v>
      </c>
      <c r="D559" s="116">
        <v>46.25</v>
      </c>
      <c r="E559" s="5">
        <v>8.08</v>
      </c>
      <c r="F559" s="116">
        <v>46.25</v>
      </c>
      <c r="G559" s="6">
        <v>8.52</v>
      </c>
      <c r="H559" s="116">
        <v>46.25</v>
      </c>
      <c r="I559" s="6">
        <v>8.5299999999999994</v>
      </c>
    </row>
    <row r="560" spans="2:9" x14ac:dyDescent="0.3">
      <c r="B560" s="116">
        <v>46.333329999999997</v>
      </c>
      <c r="C560" s="6">
        <v>8.5399999999999991</v>
      </c>
      <c r="D560" s="116">
        <v>46.333329999999997</v>
      </c>
      <c r="E560" s="5">
        <v>8.09</v>
      </c>
      <c r="F560" s="116">
        <v>46.333329999999997</v>
      </c>
      <c r="G560" s="6">
        <v>8.5299999999999994</v>
      </c>
      <c r="H560" s="116">
        <v>46.333329999999997</v>
      </c>
      <c r="I560" s="6">
        <v>8.5399999999999991</v>
      </c>
    </row>
    <row r="561" spans="2:9" x14ac:dyDescent="0.3">
      <c r="B561" s="116">
        <v>46.416670000000003</v>
      </c>
      <c r="C561" s="6">
        <v>8.5399999999999991</v>
      </c>
      <c r="D561" s="116">
        <v>46.416670000000003</v>
      </c>
      <c r="E561" s="5">
        <v>8.09</v>
      </c>
      <c r="F561" s="116">
        <v>46.416670000000003</v>
      </c>
      <c r="G561" s="6">
        <v>8.5299999999999994</v>
      </c>
      <c r="H561" s="116">
        <v>46.416670000000003</v>
      </c>
      <c r="I561" s="6">
        <v>8.5399999999999991</v>
      </c>
    </row>
    <row r="562" spans="2:9" x14ac:dyDescent="0.3">
      <c r="B562" s="116">
        <v>46.5</v>
      </c>
      <c r="C562" s="6">
        <v>8.5299999999999994</v>
      </c>
      <c r="D562" s="116">
        <v>46.5</v>
      </c>
      <c r="E562" s="5">
        <v>8.09</v>
      </c>
      <c r="F562" s="116">
        <v>46.5</v>
      </c>
      <c r="G562" s="6">
        <v>8.5299999999999994</v>
      </c>
      <c r="H562" s="116">
        <v>46.5</v>
      </c>
      <c r="I562" s="6">
        <v>8.5299999999999994</v>
      </c>
    </row>
    <row r="563" spans="2:9" x14ac:dyDescent="0.3">
      <c r="B563" s="116">
        <v>46.583329999999997</v>
      </c>
      <c r="C563" s="6">
        <v>8.5399999999999991</v>
      </c>
      <c r="D563" s="116">
        <v>46.583329999999997</v>
      </c>
      <c r="E563" s="5">
        <v>8.09</v>
      </c>
      <c r="F563" s="116">
        <v>46.583329999999997</v>
      </c>
      <c r="G563" s="6">
        <v>8.5299999999999994</v>
      </c>
      <c r="H563" s="116">
        <v>46.583329999999997</v>
      </c>
      <c r="I563" s="6">
        <v>8.5399999999999991</v>
      </c>
    </row>
    <row r="564" spans="2:9" x14ac:dyDescent="0.3">
      <c r="B564" s="116">
        <v>46.666670000000003</v>
      </c>
      <c r="C564" s="6">
        <v>8.5299999999999994</v>
      </c>
      <c r="D564" s="116">
        <v>46.666670000000003</v>
      </c>
      <c r="E564" s="5">
        <v>8.08</v>
      </c>
      <c r="F564" s="116">
        <v>46.666670000000003</v>
      </c>
      <c r="G564" s="6">
        <v>8.5299999999999994</v>
      </c>
      <c r="H564" s="116">
        <v>46.666670000000003</v>
      </c>
      <c r="I564" s="6">
        <v>8.5299999999999994</v>
      </c>
    </row>
    <row r="565" spans="2:9" x14ac:dyDescent="0.3">
      <c r="B565" s="116">
        <v>46.75</v>
      </c>
      <c r="C565" s="6">
        <v>8.5399999999999991</v>
      </c>
      <c r="D565" s="116">
        <v>46.75</v>
      </c>
      <c r="E565" s="5">
        <v>8.09</v>
      </c>
      <c r="F565" s="116">
        <v>46.75</v>
      </c>
      <c r="G565" s="6">
        <v>8.5299999999999994</v>
      </c>
      <c r="H565" s="116">
        <v>46.75</v>
      </c>
      <c r="I565" s="6">
        <v>8.5399999999999991</v>
      </c>
    </row>
    <row r="566" spans="2:9" x14ac:dyDescent="0.3">
      <c r="B566" s="116">
        <v>46.833329999999997</v>
      </c>
      <c r="C566" s="6">
        <v>8.5500000000000007</v>
      </c>
      <c r="D566" s="116">
        <v>46.833329999999997</v>
      </c>
      <c r="E566" s="5">
        <v>8.09</v>
      </c>
      <c r="F566" s="116">
        <v>46.833329999999997</v>
      </c>
      <c r="G566" s="6">
        <v>8.5299999999999994</v>
      </c>
      <c r="H566" s="116">
        <v>46.833329999999997</v>
      </c>
      <c r="I566" s="6">
        <v>8.5500000000000007</v>
      </c>
    </row>
    <row r="567" spans="2:9" x14ac:dyDescent="0.3">
      <c r="B567" s="116">
        <v>46.916670000000003</v>
      </c>
      <c r="C567" s="6">
        <v>8.5299999999999994</v>
      </c>
      <c r="D567" s="116">
        <v>46.916670000000003</v>
      </c>
      <c r="E567" s="5">
        <v>8.09</v>
      </c>
      <c r="F567" s="116">
        <v>46.916670000000003</v>
      </c>
      <c r="G567" s="6">
        <v>8.5299999999999994</v>
      </c>
      <c r="H567" s="116">
        <v>46.916670000000003</v>
      </c>
      <c r="I567" s="6">
        <v>8.5299999999999994</v>
      </c>
    </row>
    <row r="568" spans="2:9" x14ac:dyDescent="0.3">
      <c r="B568" s="116">
        <v>47</v>
      </c>
      <c r="C568" s="6">
        <v>8.5399999999999991</v>
      </c>
      <c r="D568" s="116">
        <v>47</v>
      </c>
      <c r="E568" s="119">
        <v>8.1</v>
      </c>
      <c r="F568" s="116">
        <v>47</v>
      </c>
      <c r="G568" s="6">
        <v>8.5299999999999994</v>
      </c>
      <c r="H568" s="116">
        <v>47</v>
      </c>
      <c r="I568" s="6">
        <v>8.5399999999999991</v>
      </c>
    </row>
    <row r="569" spans="2:9" x14ac:dyDescent="0.3">
      <c r="B569" s="116">
        <v>47.083329999999997</v>
      </c>
      <c r="C569" s="6">
        <v>8.5500000000000007</v>
      </c>
      <c r="D569" s="116">
        <v>47.083329999999997</v>
      </c>
      <c r="E569" s="119">
        <v>8.09</v>
      </c>
      <c r="F569" s="116">
        <v>47.083329999999997</v>
      </c>
      <c r="G569" s="6">
        <v>8.52</v>
      </c>
      <c r="H569" s="116">
        <v>47.083329999999997</v>
      </c>
      <c r="I569" s="6">
        <v>8.5500000000000007</v>
      </c>
    </row>
    <row r="570" spans="2:9" x14ac:dyDescent="0.3">
      <c r="B570" s="116">
        <v>47.166670000000003</v>
      </c>
      <c r="C570" s="6">
        <v>8.5299999999999994</v>
      </c>
      <c r="D570" s="116">
        <v>47.166670000000003</v>
      </c>
      <c r="E570" s="119">
        <v>8.08</v>
      </c>
      <c r="F570" s="116">
        <v>47.166670000000003</v>
      </c>
      <c r="G570" s="6">
        <v>8.52</v>
      </c>
      <c r="H570" s="116">
        <v>47.166670000000003</v>
      </c>
      <c r="I570" s="6">
        <v>8.5299999999999994</v>
      </c>
    </row>
    <row r="571" spans="2:9" x14ac:dyDescent="0.3">
      <c r="B571" s="116">
        <v>47.25</v>
      </c>
      <c r="C571" s="6">
        <v>8.5399999999999991</v>
      </c>
      <c r="D571" s="116">
        <v>47.25</v>
      </c>
      <c r="E571" s="119">
        <v>8.1</v>
      </c>
      <c r="F571" s="116">
        <v>47.25</v>
      </c>
      <c r="G571" s="6">
        <v>8.52</v>
      </c>
      <c r="H571" s="116">
        <v>47.25</v>
      </c>
      <c r="I571" s="6">
        <v>8.5399999999999991</v>
      </c>
    </row>
    <row r="572" spans="2:9" x14ac:dyDescent="0.3">
      <c r="B572" s="116">
        <v>47.333329999999997</v>
      </c>
      <c r="C572" s="6">
        <v>8.5500000000000007</v>
      </c>
      <c r="D572" s="116">
        <v>47.333329999999997</v>
      </c>
      <c r="E572" s="5">
        <v>8.08</v>
      </c>
      <c r="F572" s="116">
        <v>47.333329999999997</v>
      </c>
      <c r="G572" s="6">
        <v>8.5299999999999994</v>
      </c>
      <c r="H572" s="116">
        <v>47.333329999999997</v>
      </c>
      <c r="I572" s="6">
        <v>8.5500000000000007</v>
      </c>
    </row>
    <row r="573" spans="2:9" x14ac:dyDescent="0.3">
      <c r="B573" s="116">
        <v>47.416670000000003</v>
      </c>
      <c r="C573" s="6">
        <v>8.5399999999999991</v>
      </c>
      <c r="D573" s="116">
        <v>47.416670000000003</v>
      </c>
      <c r="E573" s="5">
        <v>8.09</v>
      </c>
      <c r="F573" s="116">
        <v>47.416670000000003</v>
      </c>
      <c r="G573" s="6">
        <v>8.52</v>
      </c>
      <c r="H573" s="116">
        <v>47.416670000000003</v>
      </c>
      <c r="I573" s="6">
        <v>8.5399999999999991</v>
      </c>
    </row>
    <row r="574" spans="2:9" x14ac:dyDescent="0.3">
      <c r="B574" s="116">
        <v>47.5</v>
      </c>
      <c r="C574" s="6">
        <v>8.5399999999999991</v>
      </c>
      <c r="D574" s="116">
        <v>47.5</v>
      </c>
      <c r="E574" s="5">
        <v>8.09</v>
      </c>
      <c r="F574" s="116">
        <v>47.5</v>
      </c>
      <c r="G574" s="6">
        <v>8.5299999999999994</v>
      </c>
      <c r="H574" s="116">
        <v>47.5</v>
      </c>
      <c r="I574" s="6">
        <v>8.5399999999999991</v>
      </c>
    </row>
    <row r="575" spans="2:9" x14ac:dyDescent="0.3">
      <c r="B575" s="116">
        <v>47.583329999999997</v>
      </c>
      <c r="C575" s="6">
        <v>8.5399999999999991</v>
      </c>
      <c r="D575" s="116">
        <v>47.583329999999997</v>
      </c>
      <c r="E575" s="5">
        <v>8.08</v>
      </c>
      <c r="F575" s="116">
        <v>47.583329999999997</v>
      </c>
      <c r="G575" s="6">
        <v>8.52</v>
      </c>
      <c r="H575" s="116">
        <v>47.583329999999997</v>
      </c>
      <c r="I575" s="6">
        <v>8.5399999999999991</v>
      </c>
    </row>
    <row r="576" spans="2:9" x14ac:dyDescent="0.3">
      <c r="B576" s="116">
        <v>47.666670000000003</v>
      </c>
      <c r="C576" s="6">
        <v>8.5399999999999991</v>
      </c>
      <c r="D576" s="116">
        <v>47.666670000000003</v>
      </c>
      <c r="E576" s="5">
        <v>8.09</v>
      </c>
      <c r="F576" s="116">
        <v>47.666670000000003</v>
      </c>
      <c r="G576" s="6">
        <v>8.52</v>
      </c>
      <c r="H576" s="116">
        <v>47.666670000000003</v>
      </c>
      <c r="I576" s="6">
        <v>8.5399999999999991</v>
      </c>
    </row>
    <row r="577" spans="2:9" x14ac:dyDescent="0.3">
      <c r="B577" s="116">
        <v>47.75</v>
      </c>
      <c r="C577" s="6">
        <v>8.5399999999999991</v>
      </c>
      <c r="D577" s="116">
        <v>47.75</v>
      </c>
      <c r="E577" s="5">
        <v>8.09</v>
      </c>
      <c r="F577" s="116">
        <v>47.75</v>
      </c>
      <c r="G577" s="6">
        <v>8.52</v>
      </c>
      <c r="H577" s="116">
        <v>47.75</v>
      </c>
      <c r="I577" s="6">
        <v>8.5399999999999991</v>
      </c>
    </row>
    <row r="578" spans="2:9" x14ac:dyDescent="0.3">
      <c r="B578" s="116">
        <v>47.833329999999997</v>
      </c>
      <c r="C578" s="6">
        <v>8.5500000000000007</v>
      </c>
      <c r="D578" s="116">
        <v>47.833329999999997</v>
      </c>
      <c r="E578" s="5">
        <v>8.09</v>
      </c>
      <c r="F578" s="116">
        <v>47.833329999999997</v>
      </c>
      <c r="G578" s="6">
        <v>8.52</v>
      </c>
      <c r="H578" s="116">
        <v>47.833329999999997</v>
      </c>
      <c r="I578" s="6">
        <v>8.5500000000000007</v>
      </c>
    </row>
    <row r="579" spans="2:9" x14ac:dyDescent="0.3">
      <c r="B579" s="116">
        <v>47.916670000000003</v>
      </c>
      <c r="C579" s="6">
        <v>8.5299999999999994</v>
      </c>
      <c r="D579" s="116">
        <v>47.916670000000003</v>
      </c>
      <c r="E579" s="5">
        <v>8.09</v>
      </c>
      <c r="F579" s="116">
        <v>47.916670000000003</v>
      </c>
      <c r="G579" s="6">
        <v>8.42</v>
      </c>
      <c r="H579" s="116">
        <v>47.916670000000003</v>
      </c>
      <c r="I579" s="6">
        <v>8.5299999999999994</v>
      </c>
    </row>
    <row r="580" spans="2:9" x14ac:dyDescent="0.3">
      <c r="B580" s="116">
        <v>48</v>
      </c>
      <c r="C580" s="6">
        <v>8.5399999999999991</v>
      </c>
      <c r="D580" s="116">
        <v>48</v>
      </c>
      <c r="E580" s="5">
        <v>8.08</v>
      </c>
      <c r="F580" s="116">
        <v>48</v>
      </c>
      <c r="G580" s="6">
        <v>8.39</v>
      </c>
      <c r="H580" s="116">
        <v>48</v>
      </c>
      <c r="I580" s="6">
        <v>8.5399999999999991</v>
      </c>
    </row>
    <row r="581" spans="2:9" x14ac:dyDescent="0.3">
      <c r="B581" s="116">
        <v>48.083329999999997</v>
      </c>
      <c r="C581" s="6">
        <v>8.5399999999999991</v>
      </c>
      <c r="D581" s="116">
        <v>48.083329999999997</v>
      </c>
      <c r="E581" s="5">
        <v>8.09</v>
      </c>
      <c r="F581" s="116">
        <v>48.083329999999997</v>
      </c>
      <c r="G581" s="6">
        <v>8.3800000000000008</v>
      </c>
      <c r="H581" s="116">
        <v>48.083329999999997</v>
      </c>
      <c r="I581" s="6">
        <v>8.5399999999999991</v>
      </c>
    </row>
    <row r="582" spans="2:9" x14ac:dyDescent="0.3">
      <c r="B582" s="116">
        <v>48.166670000000003</v>
      </c>
      <c r="C582" s="6">
        <v>8.5299999999999994</v>
      </c>
      <c r="D582" s="116">
        <v>48.166670000000003</v>
      </c>
      <c r="E582" s="5">
        <v>7.91</v>
      </c>
      <c r="F582" s="116">
        <v>48.166670000000003</v>
      </c>
      <c r="G582" s="6">
        <v>8.39</v>
      </c>
      <c r="H582" s="116">
        <v>48.166670000000003</v>
      </c>
      <c r="I582" s="6">
        <v>8.5299999999999994</v>
      </c>
    </row>
    <row r="583" spans="2:9" x14ac:dyDescent="0.3">
      <c r="B583" s="116">
        <v>48.25</v>
      </c>
      <c r="C583" s="6">
        <v>8.5399999999999991</v>
      </c>
      <c r="D583" s="116">
        <v>48.25</v>
      </c>
      <c r="E583" s="5">
        <v>7.89</v>
      </c>
      <c r="F583" s="116">
        <v>48.25</v>
      </c>
      <c r="G583" s="124">
        <v>8.4</v>
      </c>
      <c r="H583" s="116">
        <v>48.25</v>
      </c>
      <c r="I583" s="6">
        <v>8.5399999999999991</v>
      </c>
    </row>
    <row r="584" spans="2:9" x14ac:dyDescent="0.3">
      <c r="B584" s="116">
        <v>48.333329999999997</v>
      </c>
      <c r="C584" s="6">
        <v>8.41</v>
      </c>
      <c r="D584" s="116">
        <v>48.333329999999997</v>
      </c>
      <c r="E584" s="5">
        <v>7.89</v>
      </c>
      <c r="F584" s="116">
        <v>48.333329999999997</v>
      </c>
      <c r="G584" s="124">
        <v>8.4</v>
      </c>
      <c r="H584" s="116">
        <v>48.333329999999997</v>
      </c>
      <c r="I584" s="6">
        <v>8.41</v>
      </c>
    </row>
    <row r="585" spans="2:9" x14ac:dyDescent="0.3">
      <c r="B585" s="116">
        <v>48.416670000000003</v>
      </c>
      <c r="C585" s="6">
        <v>8.36</v>
      </c>
      <c r="D585" s="116">
        <v>48.416670000000003</v>
      </c>
      <c r="E585" s="5">
        <v>7.89</v>
      </c>
      <c r="F585" s="116">
        <v>48.416670000000003</v>
      </c>
      <c r="G585" s="124">
        <v>8.4</v>
      </c>
      <c r="H585" s="116">
        <v>48.416670000000003</v>
      </c>
      <c r="I585" s="6">
        <v>8.36</v>
      </c>
    </row>
    <row r="586" spans="2:9" x14ac:dyDescent="0.3">
      <c r="B586" s="116">
        <v>48.5</v>
      </c>
      <c r="C586" s="6">
        <v>8.36</v>
      </c>
      <c r="D586" s="116">
        <v>48.5</v>
      </c>
      <c r="E586" s="5">
        <v>7.88</v>
      </c>
      <c r="F586" s="116">
        <v>48.5</v>
      </c>
      <c r="G586" s="6">
        <v>8.41</v>
      </c>
      <c r="H586" s="116">
        <v>48.5</v>
      </c>
      <c r="I586" s="6">
        <v>8.36</v>
      </c>
    </row>
    <row r="587" spans="2:9" x14ac:dyDescent="0.3">
      <c r="B587" s="116">
        <v>48.583329999999997</v>
      </c>
      <c r="C587" s="6">
        <v>8.35</v>
      </c>
      <c r="D587" s="116">
        <v>48.583329999999997</v>
      </c>
      <c r="E587" s="5">
        <v>7.88</v>
      </c>
      <c r="F587" s="116">
        <v>48.583329999999997</v>
      </c>
      <c r="G587" s="6">
        <v>8.41</v>
      </c>
      <c r="H587" s="116">
        <v>48.583329999999997</v>
      </c>
      <c r="I587" s="6">
        <v>8.35</v>
      </c>
    </row>
    <row r="588" spans="2:9" x14ac:dyDescent="0.3">
      <c r="B588" s="116">
        <v>48.666670000000003</v>
      </c>
      <c r="C588" s="6">
        <v>8.35</v>
      </c>
      <c r="D588" s="116">
        <v>48.666670000000003</v>
      </c>
      <c r="E588" s="5">
        <v>7.87</v>
      </c>
      <c r="F588" s="116">
        <v>48.666670000000003</v>
      </c>
      <c r="G588" s="6">
        <v>8.42</v>
      </c>
      <c r="H588" s="116">
        <v>48.666670000000003</v>
      </c>
      <c r="I588" s="6">
        <v>8.35</v>
      </c>
    </row>
    <row r="589" spans="2:9" x14ac:dyDescent="0.3">
      <c r="B589" s="116">
        <v>48.75</v>
      </c>
      <c r="C589" s="6">
        <v>8.34</v>
      </c>
      <c r="D589" s="116">
        <v>48.75</v>
      </c>
      <c r="E589" s="5">
        <v>7.87</v>
      </c>
      <c r="F589" s="116">
        <v>48.75</v>
      </c>
      <c r="G589" s="6">
        <v>8.43</v>
      </c>
      <c r="H589" s="116">
        <v>48.75</v>
      </c>
      <c r="I589" s="6">
        <v>8.34</v>
      </c>
    </row>
    <row r="590" spans="2:9" x14ac:dyDescent="0.3">
      <c r="B590" s="116">
        <v>48.833329999999997</v>
      </c>
      <c r="C590" s="6">
        <v>8.34</v>
      </c>
      <c r="D590" s="116">
        <v>48.833329999999997</v>
      </c>
      <c r="E590" s="5">
        <v>7.87</v>
      </c>
      <c r="F590" s="116">
        <v>48.833329999999997</v>
      </c>
      <c r="G590" s="6">
        <v>8.43</v>
      </c>
      <c r="H590" s="116">
        <v>48.833329999999997</v>
      </c>
      <c r="I590" s="6">
        <v>8.34</v>
      </c>
    </row>
    <row r="591" spans="2:9" x14ac:dyDescent="0.3">
      <c r="B591" s="116">
        <v>48.916670000000003</v>
      </c>
      <c r="C591" s="6">
        <v>8.34</v>
      </c>
      <c r="D591" s="116">
        <v>48.916670000000003</v>
      </c>
      <c r="E591" s="5">
        <v>7.86</v>
      </c>
      <c r="F591" s="116">
        <v>48.916670000000003</v>
      </c>
      <c r="G591" s="6">
        <v>8.42</v>
      </c>
      <c r="H591" s="116">
        <v>48.916670000000003</v>
      </c>
      <c r="I591" s="6">
        <v>8.34</v>
      </c>
    </row>
    <row r="592" spans="2:9" x14ac:dyDescent="0.3">
      <c r="B592" s="116">
        <v>49</v>
      </c>
      <c r="C592" s="6">
        <v>8.32</v>
      </c>
      <c r="D592" s="116">
        <v>49</v>
      </c>
      <c r="E592" s="5">
        <v>7.86</v>
      </c>
      <c r="F592" s="116">
        <v>49</v>
      </c>
      <c r="G592" s="6">
        <v>8.44</v>
      </c>
      <c r="H592" s="116">
        <v>49</v>
      </c>
      <c r="I592" s="6">
        <v>8.32</v>
      </c>
    </row>
    <row r="593" spans="2:9" x14ac:dyDescent="0.3">
      <c r="B593" s="116">
        <v>49.083329999999997</v>
      </c>
      <c r="C593" s="6">
        <v>8.33</v>
      </c>
      <c r="D593" s="116">
        <v>49.083329999999997</v>
      </c>
      <c r="E593" s="5">
        <v>7.86</v>
      </c>
      <c r="F593" s="116">
        <v>49.083329999999997</v>
      </c>
      <c r="G593" s="6">
        <v>8.44</v>
      </c>
      <c r="H593" s="116">
        <v>49.083329999999997</v>
      </c>
      <c r="I593" s="6">
        <v>8.33</v>
      </c>
    </row>
    <row r="594" spans="2:9" x14ac:dyDescent="0.3">
      <c r="B594" s="116">
        <v>49.166670000000003</v>
      </c>
      <c r="C594" s="6">
        <v>8.34</v>
      </c>
      <c r="D594" s="116">
        <v>49.166670000000003</v>
      </c>
      <c r="E594" s="5">
        <v>7.86</v>
      </c>
      <c r="F594" s="116">
        <v>49.166670000000003</v>
      </c>
      <c r="G594" s="6">
        <v>8.44</v>
      </c>
      <c r="H594" s="116">
        <v>49.166670000000003</v>
      </c>
      <c r="I594" s="6">
        <v>8.34</v>
      </c>
    </row>
    <row r="595" spans="2:9" x14ac:dyDescent="0.3">
      <c r="B595" s="116">
        <v>49.25</v>
      </c>
      <c r="C595" s="6">
        <v>8.33</v>
      </c>
      <c r="D595" s="116">
        <v>49.25</v>
      </c>
      <c r="E595" s="5">
        <v>7.86</v>
      </c>
      <c r="F595" s="116">
        <v>49.25</v>
      </c>
      <c r="G595" s="6">
        <v>8.44</v>
      </c>
      <c r="H595" s="116">
        <v>49.25</v>
      </c>
      <c r="I595" s="6">
        <v>8.33</v>
      </c>
    </row>
    <row r="596" spans="2:9" x14ac:dyDescent="0.3">
      <c r="B596" s="116">
        <v>49.333329999999997</v>
      </c>
      <c r="C596" s="6">
        <v>8.32</v>
      </c>
      <c r="D596" s="116">
        <v>49.333329999999997</v>
      </c>
      <c r="E596" s="5">
        <v>7.86</v>
      </c>
      <c r="F596" s="116">
        <v>49.333329999999997</v>
      </c>
      <c r="G596" s="6">
        <v>8.4600000000000009</v>
      </c>
      <c r="H596" s="116">
        <v>49.333329999999997</v>
      </c>
      <c r="I596" s="6">
        <v>8.32</v>
      </c>
    </row>
    <row r="597" spans="2:9" x14ac:dyDescent="0.3">
      <c r="B597" s="116">
        <v>49.416670000000003</v>
      </c>
      <c r="C597" s="6">
        <v>8.33</v>
      </c>
      <c r="D597" s="116">
        <v>49.416670000000003</v>
      </c>
      <c r="E597" s="5">
        <v>7.85</v>
      </c>
      <c r="F597" s="116">
        <v>49.416670000000003</v>
      </c>
      <c r="G597" s="6">
        <v>8.4499999999999993</v>
      </c>
      <c r="H597" s="116">
        <v>49.416670000000003</v>
      </c>
      <c r="I597" s="6">
        <v>8.33</v>
      </c>
    </row>
    <row r="598" spans="2:9" x14ac:dyDescent="0.3">
      <c r="B598" s="116">
        <v>49.5</v>
      </c>
      <c r="C598" s="6">
        <v>8.33</v>
      </c>
      <c r="D598" s="116">
        <v>49.5</v>
      </c>
      <c r="E598" s="5">
        <v>7.86</v>
      </c>
      <c r="F598" s="116">
        <v>49.5</v>
      </c>
      <c r="G598" s="6">
        <v>8.4499999999999993</v>
      </c>
      <c r="H598" s="116">
        <v>49.5</v>
      </c>
      <c r="I598" s="6">
        <v>8.33</v>
      </c>
    </row>
    <row r="599" spans="2:9" x14ac:dyDescent="0.3">
      <c r="B599" s="116">
        <v>49.583329999999997</v>
      </c>
      <c r="C599" s="6">
        <v>8.32</v>
      </c>
      <c r="D599" s="116">
        <v>49.583329999999997</v>
      </c>
      <c r="E599" s="5">
        <v>7.86</v>
      </c>
      <c r="F599" s="116">
        <v>49.583329999999997</v>
      </c>
      <c r="G599" s="6">
        <v>8.4600000000000009</v>
      </c>
      <c r="H599" s="116">
        <v>49.583329999999997</v>
      </c>
      <c r="I599" s="6">
        <v>8.32</v>
      </c>
    </row>
    <row r="600" spans="2:9" x14ac:dyDescent="0.3">
      <c r="B600" s="116">
        <v>49.666670000000003</v>
      </c>
      <c r="C600" s="6">
        <v>8.33</v>
      </c>
      <c r="D600" s="116">
        <v>49.666670000000003</v>
      </c>
      <c r="E600" s="5">
        <v>7.85</v>
      </c>
      <c r="F600" s="116">
        <v>49.666670000000003</v>
      </c>
      <c r="G600" s="6">
        <v>8.4700000000000006</v>
      </c>
      <c r="H600" s="116">
        <v>49.666670000000003</v>
      </c>
      <c r="I600" s="6">
        <v>8.33</v>
      </c>
    </row>
    <row r="601" spans="2:9" x14ac:dyDescent="0.3">
      <c r="B601" s="116">
        <v>49.75</v>
      </c>
      <c r="C601" s="6">
        <v>8.33</v>
      </c>
      <c r="D601" s="116">
        <v>49.75</v>
      </c>
      <c r="E601" s="5">
        <v>7.86</v>
      </c>
      <c r="F601" s="116">
        <v>49.75</v>
      </c>
      <c r="G601" s="6">
        <v>8.4700000000000006</v>
      </c>
      <c r="H601" s="116">
        <v>49.75</v>
      </c>
      <c r="I601" s="6">
        <v>8.33</v>
      </c>
    </row>
    <row r="602" spans="2:9" x14ac:dyDescent="0.3">
      <c r="B602" s="116">
        <v>49.833329999999997</v>
      </c>
      <c r="C602" s="6">
        <v>8.33</v>
      </c>
      <c r="D602" s="116">
        <v>49.833329999999997</v>
      </c>
      <c r="E602" s="5">
        <v>7.85</v>
      </c>
      <c r="F602" s="116">
        <v>49.833329999999997</v>
      </c>
      <c r="G602" s="6">
        <v>8.48</v>
      </c>
      <c r="H602" s="116">
        <v>49.833329999999997</v>
      </c>
      <c r="I602" s="6">
        <v>8.33</v>
      </c>
    </row>
    <row r="603" spans="2:9" x14ac:dyDescent="0.3">
      <c r="B603" s="116">
        <v>49.916670000000003</v>
      </c>
      <c r="C603" s="6">
        <v>8.34</v>
      </c>
      <c r="D603" s="116">
        <v>49.916670000000003</v>
      </c>
      <c r="E603" s="5">
        <v>7.86</v>
      </c>
      <c r="F603" s="116">
        <v>49.916670000000003</v>
      </c>
      <c r="G603" s="6">
        <v>8.48</v>
      </c>
      <c r="H603" s="116">
        <v>49.916670000000003</v>
      </c>
      <c r="I603" s="6">
        <v>8.34</v>
      </c>
    </row>
    <row r="604" spans="2:9" x14ac:dyDescent="0.3">
      <c r="B604" s="116">
        <v>50</v>
      </c>
      <c r="C604" s="6">
        <v>8.33</v>
      </c>
      <c r="D604" s="116">
        <v>50</v>
      </c>
      <c r="E604" s="5">
        <v>7.85</v>
      </c>
      <c r="F604" s="116">
        <v>50</v>
      </c>
      <c r="G604" s="6">
        <v>8.4700000000000006</v>
      </c>
      <c r="H604" s="116">
        <v>50</v>
      </c>
      <c r="I604" s="6">
        <v>8.33</v>
      </c>
    </row>
    <row r="605" spans="2:9" x14ac:dyDescent="0.3">
      <c r="B605" s="116">
        <v>50.083329999999997</v>
      </c>
      <c r="C605" s="6">
        <v>8.33</v>
      </c>
      <c r="D605" s="116">
        <v>50.083329999999997</v>
      </c>
      <c r="E605" s="5">
        <v>7.86</v>
      </c>
      <c r="F605" s="116">
        <v>50.083329999999997</v>
      </c>
      <c r="G605" s="6">
        <v>8.48</v>
      </c>
      <c r="H605" s="116">
        <v>50.083329999999997</v>
      </c>
      <c r="I605" s="6">
        <v>8.33</v>
      </c>
    </row>
    <row r="606" spans="2:9" x14ac:dyDescent="0.3">
      <c r="B606" s="116">
        <v>50.166670000000003</v>
      </c>
      <c r="C606" s="6">
        <v>8.34</v>
      </c>
      <c r="D606" s="116">
        <v>50.166670000000003</v>
      </c>
      <c r="E606" s="5">
        <v>7.86</v>
      </c>
      <c r="F606" s="116">
        <v>50.166670000000003</v>
      </c>
      <c r="G606" s="6">
        <v>8.48</v>
      </c>
      <c r="H606" s="116">
        <v>50.166670000000003</v>
      </c>
      <c r="I606" s="6">
        <v>8.34</v>
      </c>
    </row>
    <row r="607" spans="2:9" x14ac:dyDescent="0.3">
      <c r="B607" s="116">
        <v>50.25</v>
      </c>
      <c r="C607" s="6">
        <v>8.33</v>
      </c>
      <c r="D607" s="116">
        <v>50.25</v>
      </c>
      <c r="E607" s="5">
        <v>7.85</v>
      </c>
      <c r="F607" s="116">
        <v>50.25</v>
      </c>
      <c r="G607" s="6">
        <v>8.48</v>
      </c>
      <c r="H607" s="116">
        <v>50.25</v>
      </c>
      <c r="I607" s="6">
        <v>8.33</v>
      </c>
    </row>
    <row r="608" spans="2:9" x14ac:dyDescent="0.3">
      <c r="B608" s="116">
        <v>50.333329999999997</v>
      </c>
      <c r="C608" s="6">
        <v>8.33</v>
      </c>
      <c r="D608" s="116">
        <v>50.333329999999997</v>
      </c>
      <c r="E608" s="5">
        <v>7.86</v>
      </c>
      <c r="F608" s="116">
        <v>50.333329999999997</v>
      </c>
      <c r="G608" s="6">
        <v>8.49</v>
      </c>
      <c r="H608" s="116">
        <v>50.333329999999997</v>
      </c>
      <c r="I608" s="6">
        <v>8.33</v>
      </c>
    </row>
    <row r="609" spans="2:9" x14ac:dyDescent="0.3">
      <c r="B609" s="116">
        <v>50.416670000000003</v>
      </c>
      <c r="C609" s="6">
        <v>8.33</v>
      </c>
      <c r="D609" s="116">
        <v>50.416670000000003</v>
      </c>
      <c r="E609" s="5">
        <v>7.86</v>
      </c>
      <c r="F609" s="116">
        <v>50.416670000000003</v>
      </c>
      <c r="G609" s="6">
        <v>8.49</v>
      </c>
      <c r="H609" s="116">
        <v>50.416670000000003</v>
      </c>
      <c r="I609" s="6">
        <v>8.33</v>
      </c>
    </row>
    <row r="610" spans="2:9" x14ac:dyDescent="0.3">
      <c r="B610" s="116">
        <v>50.5</v>
      </c>
      <c r="C610" s="6">
        <v>8.32</v>
      </c>
      <c r="D610" s="116">
        <v>50.5</v>
      </c>
      <c r="E610" s="5">
        <v>7.86</v>
      </c>
      <c r="F610" s="116">
        <v>50.5</v>
      </c>
      <c r="G610" s="6">
        <v>8.49</v>
      </c>
      <c r="H610" s="116">
        <v>50.5</v>
      </c>
      <c r="I610" s="6">
        <v>8.32</v>
      </c>
    </row>
    <row r="611" spans="2:9" x14ac:dyDescent="0.3">
      <c r="B611" s="116">
        <v>50.583329999999997</v>
      </c>
      <c r="C611" s="6">
        <v>8.33</v>
      </c>
      <c r="D611" s="116">
        <v>50.583329999999997</v>
      </c>
      <c r="E611" s="5">
        <v>7.87</v>
      </c>
      <c r="F611" s="116">
        <v>50.583329999999997</v>
      </c>
      <c r="G611" s="124">
        <v>8.5</v>
      </c>
      <c r="H611" s="116">
        <v>50.583329999999997</v>
      </c>
      <c r="I611" s="6">
        <v>8.33</v>
      </c>
    </row>
    <row r="612" spans="2:9" x14ac:dyDescent="0.3">
      <c r="B612" s="116">
        <v>50.666670000000003</v>
      </c>
      <c r="C612" s="6">
        <v>8.32</v>
      </c>
      <c r="D612" s="116">
        <v>50.666670000000003</v>
      </c>
      <c r="E612" s="5">
        <v>7.86</v>
      </c>
      <c r="F612" s="116">
        <v>50.666670000000003</v>
      </c>
      <c r="G612" s="124">
        <v>8.49</v>
      </c>
      <c r="H612" s="116">
        <v>50.666670000000003</v>
      </c>
      <c r="I612" s="6">
        <v>8.32</v>
      </c>
    </row>
    <row r="613" spans="2:9" x14ac:dyDescent="0.3">
      <c r="B613" s="116">
        <v>50.75</v>
      </c>
      <c r="C613" s="6">
        <v>8.32</v>
      </c>
      <c r="D613" s="116">
        <v>50.75</v>
      </c>
      <c r="E613" s="5">
        <v>7.86</v>
      </c>
      <c r="F613" s="116">
        <v>50.75</v>
      </c>
      <c r="G613" s="124">
        <v>8.5</v>
      </c>
      <c r="H613" s="116">
        <v>50.75</v>
      </c>
      <c r="I613" s="6">
        <v>8.32</v>
      </c>
    </row>
    <row r="614" spans="2:9" x14ac:dyDescent="0.3">
      <c r="B614" s="116">
        <v>50.833329999999997</v>
      </c>
      <c r="C614" s="6">
        <v>8.34</v>
      </c>
      <c r="D614" s="116">
        <v>50.833329999999997</v>
      </c>
      <c r="E614" s="5">
        <v>7.88</v>
      </c>
      <c r="F614" s="116">
        <v>50.833329999999997</v>
      </c>
      <c r="G614" s="124">
        <v>8.5</v>
      </c>
      <c r="H614" s="116">
        <v>50.833329999999997</v>
      </c>
      <c r="I614" s="6">
        <v>8.34</v>
      </c>
    </row>
    <row r="615" spans="2:9" x14ac:dyDescent="0.3">
      <c r="B615" s="116">
        <v>50.916670000000003</v>
      </c>
      <c r="C615" s="6">
        <v>8.32</v>
      </c>
      <c r="D615" s="116">
        <v>50.916670000000003</v>
      </c>
      <c r="E615" s="5">
        <v>7.87</v>
      </c>
      <c r="F615" s="116">
        <v>50.916670000000003</v>
      </c>
      <c r="G615" s="124">
        <v>8.5</v>
      </c>
      <c r="H615" s="116">
        <v>50.916670000000003</v>
      </c>
      <c r="I615" s="6">
        <v>8.32</v>
      </c>
    </row>
    <row r="616" spans="2:9" x14ac:dyDescent="0.3">
      <c r="B616" s="116">
        <v>51</v>
      </c>
      <c r="C616" s="6">
        <v>8.33</v>
      </c>
      <c r="D616" s="116">
        <v>51</v>
      </c>
      <c r="E616" s="5">
        <v>7.88</v>
      </c>
      <c r="F616" s="116">
        <v>51</v>
      </c>
      <c r="G616" s="124">
        <v>8.5</v>
      </c>
      <c r="H616" s="116">
        <v>51</v>
      </c>
      <c r="I616" s="6">
        <v>8.33</v>
      </c>
    </row>
    <row r="617" spans="2:9" x14ac:dyDescent="0.3">
      <c r="B617" s="116">
        <v>51.083329999999997</v>
      </c>
      <c r="C617" s="6">
        <v>8.33</v>
      </c>
      <c r="D617" s="116">
        <v>51.083329999999997</v>
      </c>
      <c r="E617" s="5">
        <v>7.87</v>
      </c>
      <c r="F617" s="116">
        <v>51.083329999999997</v>
      </c>
      <c r="G617" s="124">
        <v>8.52</v>
      </c>
      <c r="H617" s="116">
        <v>51.083329999999997</v>
      </c>
      <c r="I617" s="6">
        <v>8.33</v>
      </c>
    </row>
    <row r="618" spans="2:9" x14ac:dyDescent="0.3">
      <c r="B618" s="116">
        <v>51.166670000000003</v>
      </c>
      <c r="C618" s="6">
        <v>8.32</v>
      </c>
      <c r="D618" s="116">
        <v>51.166670000000003</v>
      </c>
      <c r="E618" s="5">
        <v>7.88</v>
      </c>
      <c r="F618" s="116">
        <v>51.166670000000003</v>
      </c>
      <c r="G618" s="124">
        <v>8.5</v>
      </c>
      <c r="H618" s="116">
        <v>51.166670000000003</v>
      </c>
      <c r="I618" s="6">
        <v>8.32</v>
      </c>
    </row>
    <row r="619" spans="2:9" x14ac:dyDescent="0.3">
      <c r="B619" s="116">
        <v>51.25</v>
      </c>
      <c r="C619" s="6">
        <v>8.33</v>
      </c>
      <c r="D619" s="116">
        <v>51.25</v>
      </c>
      <c r="E619" s="5">
        <v>7.87</v>
      </c>
      <c r="F619" s="116">
        <v>51.25</v>
      </c>
      <c r="G619" s="6">
        <v>8.51</v>
      </c>
      <c r="H619" s="116">
        <v>51.25</v>
      </c>
      <c r="I619" s="6">
        <v>8.33</v>
      </c>
    </row>
    <row r="620" spans="2:9" x14ac:dyDescent="0.3">
      <c r="B620" s="116">
        <v>51.333329999999997</v>
      </c>
      <c r="C620" s="6">
        <v>8.34</v>
      </c>
      <c r="D620" s="116">
        <v>51.333329999999997</v>
      </c>
      <c r="E620" s="5">
        <v>7.88</v>
      </c>
      <c r="F620" s="116">
        <v>51.333329999999997</v>
      </c>
      <c r="G620" s="6">
        <v>8.51</v>
      </c>
      <c r="H620" s="116">
        <v>51.333329999999997</v>
      </c>
      <c r="I620" s="6">
        <v>8.34</v>
      </c>
    </row>
    <row r="621" spans="2:9" x14ac:dyDescent="0.3">
      <c r="B621" s="116">
        <v>51.416670000000003</v>
      </c>
      <c r="C621" s="6">
        <v>8.33</v>
      </c>
      <c r="D621" s="116">
        <v>51.416670000000003</v>
      </c>
      <c r="E621" s="5">
        <v>7.88</v>
      </c>
      <c r="F621" s="116">
        <v>51.416670000000003</v>
      </c>
      <c r="G621" s="6">
        <v>8.51</v>
      </c>
      <c r="H621" s="116">
        <v>51.416670000000003</v>
      </c>
      <c r="I621" s="6">
        <v>8.33</v>
      </c>
    </row>
    <row r="622" spans="2:9" x14ac:dyDescent="0.3">
      <c r="B622" s="116">
        <v>51.5</v>
      </c>
      <c r="C622" s="6">
        <v>8.34</v>
      </c>
      <c r="D622" s="116">
        <v>51.5</v>
      </c>
      <c r="E622" s="5">
        <v>7.88</v>
      </c>
      <c r="F622" s="116">
        <v>51.5</v>
      </c>
      <c r="G622" s="6">
        <v>8.51</v>
      </c>
      <c r="H622" s="116">
        <v>51.5</v>
      </c>
      <c r="I622" s="6">
        <v>8.34</v>
      </c>
    </row>
    <row r="623" spans="2:9" x14ac:dyDescent="0.3">
      <c r="B623" s="116">
        <v>51.583329999999997</v>
      </c>
      <c r="C623" s="6">
        <v>8.32</v>
      </c>
      <c r="D623" s="116">
        <v>51.583329999999997</v>
      </c>
      <c r="E623" s="5">
        <v>7.88</v>
      </c>
      <c r="F623" s="116">
        <v>51.583329999999997</v>
      </c>
      <c r="G623" s="6">
        <v>8.51</v>
      </c>
      <c r="H623" s="116">
        <v>51.583329999999997</v>
      </c>
      <c r="I623" s="6">
        <v>8.32</v>
      </c>
    </row>
    <row r="624" spans="2:9" x14ac:dyDescent="0.3">
      <c r="B624" s="116">
        <v>51.666670000000003</v>
      </c>
      <c r="C624" s="6">
        <v>8.33</v>
      </c>
      <c r="D624" s="116">
        <v>51.666670000000003</v>
      </c>
      <c r="E624" s="5">
        <v>7.88</v>
      </c>
      <c r="F624" s="116">
        <v>51.666670000000003</v>
      </c>
      <c r="G624" s="6">
        <v>8.51</v>
      </c>
      <c r="H624" s="116">
        <v>51.666670000000003</v>
      </c>
      <c r="I624" s="6">
        <v>8.33</v>
      </c>
    </row>
    <row r="625" spans="2:9" x14ac:dyDescent="0.3">
      <c r="B625" s="116">
        <v>51.75</v>
      </c>
      <c r="C625" s="6">
        <v>8.33</v>
      </c>
      <c r="D625" s="116">
        <v>51.75</v>
      </c>
      <c r="E625" s="5">
        <v>7.89</v>
      </c>
      <c r="F625" s="116">
        <v>51.75</v>
      </c>
      <c r="G625" s="6">
        <v>8.52</v>
      </c>
      <c r="H625" s="116">
        <v>51.75</v>
      </c>
      <c r="I625" s="6">
        <v>8.33</v>
      </c>
    </row>
    <row r="626" spans="2:9" x14ac:dyDescent="0.3">
      <c r="B626" s="116">
        <v>51.833329999999997</v>
      </c>
      <c r="C626" s="6">
        <v>8.32</v>
      </c>
      <c r="D626" s="116">
        <v>51.833329999999997</v>
      </c>
      <c r="E626" s="5">
        <v>7.89</v>
      </c>
      <c r="F626" s="116">
        <v>51.833329999999997</v>
      </c>
      <c r="G626" s="6">
        <v>8.51</v>
      </c>
      <c r="H626" s="116">
        <v>51.833329999999997</v>
      </c>
      <c r="I626" s="6">
        <v>8.32</v>
      </c>
    </row>
    <row r="627" spans="2:9" x14ac:dyDescent="0.3">
      <c r="B627" s="116">
        <v>51.916670000000003</v>
      </c>
      <c r="C627" s="6">
        <v>8.33</v>
      </c>
      <c r="D627" s="116">
        <v>51.916670000000003</v>
      </c>
      <c r="E627" s="5">
        <v>7.88</v>
      </c>
      <c r="F627" s="116">
        <v>51.916670000000003</v>
      </c>
      <c r="G627" s="6">
        <v>8.52</v>
      </c>
      <c r="H627" s="116">
        <v>51.916670000000003</v>
      </c>
      <c r="I627" s="6">
        <v>8.33</v>
      </c>
    </row>
    <row r="628" spans="2:9" x14ac:dyDescent="0.3">
      <c r="B628" s="116">
        <v>52</v>
      </c>
      <c r="C628" s="6">
        <v>8.34</v>
      </c>
      <c r="D628" s="116">
        <v>52</v>
      </c>
      <c r="E628" s="5">
        <v>7.89</v>
      </c>
      <c r="F628" s="116">
        <v>52</v>
      </c>
      <c r="G628" s="6">
        <v>8.52</v>
      </c>
      <c r="H628" s="116">
        <v>52</v>
      </c>
      <c r="I628" s="6">
        <v>8.34</v>
      </c>
    </row>
    <row r="629" spans="2:9" x14ac:dyDescent="0.3">
      <c r="B629" s="116">
        <v>52.083329999999997</v>
      </c>
      <c r="C629" s="6">
        <v>8.33</v>
      </c>
      <c r="D629" s="116">
        <v>52.083329999999997</v>
      </c>
      <c r="E629" s="119">
        <v>7.9</v>
      </c>
      <c r="F629" s="116">
        <v>52.083329999999997</v>
      </c>
      <c r="G629" s="6">
        <v>8.52</v>
      </c>
      <c r="H629" s="116">
        <v>52.083329999999997</v>
      </c>
      <c r="I629" s="6">
        <v>8.33</v>
      </c>
    </row>
    <row r="630" spans="2:9" x14ac:dyDescent="0.3">
      <c r="B630" s="116">
        <v>52.166670000000003</v>
      </c>
      <c r="C630" s="6">
        <v>8.34</v>
      </c>
      <c r="D630" s="116">
        <v>52.166670000000003</v>
      </c>
      <c r="E630" s="119">
        <v>7.89</v>
      </c>
      <c r="F630" s="116">
        <v>52.166670000000003</v>
      </c>
      <c r="G630" s="6">
        <v>8.52</v>
      </c>
      <c r="H630" s="116">
        <v>52.166670000000003</v>
      </c>
      <c r="I630" s="6">
        <v>8.34</v>
      </c>
    </row>
    <row r="631" spans="2:9" x14ac:dyDescent="0.3">
      <c r="B631" s="116">
        <v>52.25</v>
      </c>
      <c r="C631" s="6">
        <v>8.35</v>
      </c>
      <c r="D631" s="116">
        <v>52.25</v>
      </c>
      <c r="E631" s="119">
        <v>7.89</v>
      </c>
      <c r="F631" s="116">
        <v>52.25</v>
      </c>
      <c r="G631" s="6">
        <v>8.5299999999999994</v>
      </c>
      <c r="H631" s="116">
        <v>52.25</v>
      </c>
      <c r="I631" s="6">
        <v>8.35</v>
      </c>
    </row>
    <row r="632" spans="2:9" x14ac:dyDescent="0.3">
      <c r="B632" s="116">
        <v>52.333329999999997</v>
      </c>
      <c r="C632" s="6">
        <v>8.34</v>
      </c>
      <c r="D632" s="116">
        <v>52.333329999999997</v>
      </c>
      <c r="E632" s="119">
        <v>7.89</v>
      </c>
      <c r="F632" s="116">
        <v>52.333329999999997</v>
      </c>
      <c r="G632" s="6">
        <v>8.51</v>
      </c>
      <c r="H632" s="116">
        <v>52.333329999999997</v>
      </c>
      <c r="I632" s="6">
        <v>8.34</v>
      </c>
    </row>
    <row r="633" spans="2:9" x14ac:dyDescent="0.3">
      <c r="B633" s="116">
        <v>52.416670000000003</v>
      </c>
      <c r="C633" s="6">
        <v>8.34</v>
      </c>
      <c r="D633" s="116">
        <v>52.416670000000003</v>
      </c>
      <c r="E633" s="119">
        <v>7.9</v>
      </c>
      <c r="F633" s="116">
        <v>52.416670000000003</v>
      </c>
      <c r="G633" s="6">
        <v>8.52</v>
      </c>
      <c r="H633" s="116">
        <v>52.416670000000003</v>
      </c>
      <c r="I633" s="6">
        <v>8.34</v>
      </c>
    </row>
    <row r="634" spans="2:9" x14ac:dyDescent="0.3">
      <c r="B634" s="116">
        <v>52.5</v>
      </c>
      <c r="C634" s="6">
        <v>8.34</v>
      </c>
      <c r="D634" s="116">
        <v>52.5</v>
      </c>
      <c r="E634" s="119">
        <v>7.9</v>
      </c>
      <c r="F634" s="116">
        <v>52.5</v>
      </c>
      <c r="G634" s="6">
        <v>8.5299999999999994</v>
      </c>
      <c r="H634" s="116">
        <v>52.5</v>
      </c>
      <c r="I634" s="6">
        <v>8.34</v>
      </c>
    </row>
    <row r="635" spans="2:9" x14ac:dyDescent="0.3">
      <c r="B635" s="116">
        <v>52.583329999999997</v>
      </c>
      <c r="C635" s="6">
        <v>8.34</v>
      </c>
      <c r="D635" s="116">
        <v>52.583329999999997</v>
      </c>
      <c r="E635" s="119">
        <v>7.89</v>
      </c>
      <c r="F635" s="116">
        <v>52.583329999999997</v>
      </c>
      <c r="G635" s="6">
        <v>8.5299999999999994</v>
      </c>
      <c r="H635" s="116">
        <v>52.583329999999997</v>
      </c>
      <c r="I635" s="6">
        <v>8.34</v>
      </c>
    </row>
    <row r="636" spans="2:9" x14ac:dyDescent="0.3">
      <c r="B636" s="116">
        <v>52.666670000000003</v>
      </c>
      <c r="C636" s="6">
        <v>8.35</v>
      </c>
      <c r="D636" s="116">
        <v>52.666670000000003</v>
      </c>
      <c r="E636" s="119">
        <v>7.91</v>
      </c>
      <c r="F636" s="116">
        <v>52.666670000000003</v>
      </c>
      <c r="G636" s="6">
        <v>8.5299999999999994</v>
      </c>
      <c r="H636" s="116">
        <v>52.666670000000003</v>
      </c>
      <c r="I636" s="6">
        <v>8.35</v>
      </c>
    </row>
    <row r="637" spans="2:9" x14ac:dyDescent="0.3">
      <c r="B637" s="116">
        <v>52.75</v>
      </c>
      <c r="C637" s="6">
        <v>8.34</v>
      </c>
      <c r="D637" s="116">
        <v>52.75</v>
      </c>
      <c r="E637" s="119">
        <v>7.9</v>
      </c>
      <c r="F637" s="116">
        <v>52.75</v>
      </c>
      <c r="G637" s="6">
        <v>8.5299999999999994</v>
      </c>
      <c r="H637" s="116">
        <v>52.75</v>
      </c>
      <c r="I637" s="6">
        <v>8.34</v>
      </c>
    </row>
    <row r="638" spans="2:9" x14ac:dyDescent="0.3">
      <c r="B638" s="116">
        <v>52.833329999999997</v>
      </c>
      <c r="C638" s="6">
        <v>8.34</v>
      </c>
      <c r="D638" s="116">
        <v>52.833329999999997</v>
      </c>
      <c r="E638" s="119">
        <v>7.9</v>
      </c>
      <c r="F638" s="116">
        <v>52.833329999999997</v>
      </c>
      <c r="G638" s="6">
        <v>8.5299999999999994</v>
      </c>
      <c r="H638" s="116">
        <v>52.833329999999997</v>
      </c>
      <c r="I638" s="6">
        <v>8.34</v>
      </c>
    </row>
    <row r="639" spans="2:9" x14ac:dyDescent="0.3">
      <c r="B639" s="116">
        <v>52.916670000000003</v>
      </c>
      <c r="C639" s="6">
        <v>8.35</v>
      </c>
      <c r="D639" s="116">
        <v>52.916670000000003</v>
      </c>
      <c r="E639" s="119">
        <v>7.91</v>
      </c>
      <c r="F639" s="116">
        <v>52.916670000000003</v>
      </c>
      <c r="G639" s="6">
        <v>8.5299999999999994</v>
      </c>
      <c r="H639" s="116">
        <v>52.916670000000003</v>
      </c>
      <c r="I639" s="6">
        <v>8.35</v>
      </c>
    </row>
    <row r="640" spans="2:9" x14ac:dyDescent="0.3">
      <c r="B640" s="116">
        <v>53</v>
      </c>
      <c r="C640" s="6">
        <v>8.34</v>
      </c>
      <c r="D640" s="116">
        <v>53</v>
      </c>
      <c r="E640" s="119">
        <v>7.91</v>
      </c>
      <c r="F640" s="116">
        <v>53</v>
      </c>
      <c r="G640" s="6">
        <v>8.5299999999999994</v>
      </c>
      <c r="H640" s="116">
        <v>53</v>
      </c>
      <c r="I640" s="6">
        <v>8.34</v>
      </c>
    </row>
    <row r="641" spans="2:9" x14ac:dyDescent="0.3">
      <c r="B641" s="116">
        <v>53.083329999999997</v>
      </c>
      <c r="C641" s="6">
        <v>8.34</v>
      </c>
      <c r="D641" s="116">
        <v>53.083329999999997</v>
      </c>
      <c r="E641" s="119">
        <v>7.9</v>
      </c>
      <c r="F641" s="116">
        <v>53.083329999999997</v>
      </c>
      <c r="G641" s="6">
        <v>8.5299999999999994</v>
      </c>
      <c r="H641" s="116">
        <v>53.083329999999997</v>
      </c>
      <c r="I641" s="6">
        <v>8.34</v>
      </c>
    </row>
    <row r="642" spans="2:9" x14ac:dyDescent="0.3">
      <c r="B642" s="116">
        <v>53.166670000000003</v>
      </c>
      <c r="C642" s="6">
        <v>8.35</v>
      </c>
      <c r="D642" s="116">
        <v>53.166670000000003</v>
      </c>
      <c r="E642" s="5">
        <v>7.91</v>
      </c>
      <c r="F642" s="116">
        <v>53.166670000000003</v>
      </c>
      <c r="G642" s="6">
        <v>8.5399999999999991</v>
      </c>
      <c r="H642" s="116">
        <v>53.166670000000003</v>
      </c>
      <c r="I642" s="6">
        <v>8.35</v>
      </c>
    </row>
    <row r="643" spans="2:9" x14ac:dyDescent="0.3">
      <c r="B643" s="116">
        <v>53.25</v>
      </c>
      <c r="C643" s="6">
        <v>8.34</v>
      </c>
      <c r="D643" s="116">
        <v>53.25</v>
      </c>
      <c r="E643" s="5">
        <v>7.91</v>
      </c>
      <c r="F643" s="116">
        <v>53.25</v>
      </c>
      <c r="G643" s="6">
        <v>8.5299999999999994</v>
      </c>
      <c r="H643" s="116">
        <v>53.25</v>
      </c>
      <c r="I643" s="6">
        <v>8.34</v>
      </c>
    </row>
    <row r="644" spans="2:9" x14ac:dyDescent="0.3">
      <c r="B644" s="116">
        <v>53.333329999999997</v>
      </c>
      <c r="C644" s="6">
        <v>8.35</v>
      </c>
      <c r="D644" s="116">
        <v>53.333329999999997</v>
      </c>
      <c r="E644" s="5">
        <v>7.91</v>
      </c>
      <c r="F644" s="116">
        <v>53.333329999999997</v>
      </c>
      <c r="G644" s="6">
        <v>8.5299999999999994</v>
      </c>
      <c r="H644" s="116">
        <v>53.333329999999997</v>
      </c>
      <c r="I644" s="6">
        <v>8.35</v>
      </c>
    </row>
    <row r="645" spans="2:9" x14ac:dyDescent="0.3">
      <c r="B645" s="116">
        <v>53.416670000000003</v>
      </c>
      <c r="C645" s="6">
        <v>8.35</v>
      </c>
      <c r="D645" s="116">
        <v>53.416670000000003</v>
      </c>
      <c r="E645" s="5">
        <v>7.91</v>
      </c>
      <c r="F645" s="116">
        <v>53.416670000000003</v>
      </c>
      <c r="G645" s="6">
        <v>8.5399999999999991</v>
      </c>
      <c r="H645" s="116">
        <v>53.416670000000003</v>
      </c>
      <c r="I645" s="6">
        <v>8.35</v>
      </c>
    </row>
    <row r="646" spans="2:9" x14ac:dyDescent="0.3">
      <c r="B646" s="116">
        <v>53.5</v>
      </c>
      <c r="C646" s="6">
        <v>8.34</v>
      </c>
      <c r="D646" s="116">
        <v>53.5</v>
      </c>
      <c r="E646" s="5">
        <v>7.91</v>
      </c>
      <c r="F646" s="116">
        <v>53.5</v>
      </c>
      <c r="G646" s="6">
        <v>8.5299999999999994</v>
      </c>
      <c r="H646" s="116">
        <v>53.5</v>
      </c>
      <c r="I646" s="6">
        <v>8.34</v>
      </c>
    </row>
    <row r="647" spans="2:9" x14ac:dyDescent="0.3">
      <c r="B647" s="116">
        <v>53.583329999999997</v>
      </c>
      <c r="C647" s="6">
        <v>8.35</v>
      </c>
      <c r="D647" s="116">
        <v>53.583329999999997</v>
      </c>
      <c r="E647" s="5">
        <v>7.92</v>
      </c>
      <c r="F647" s="116">
        <v>53.583329999999997</v>
      </c>
      <c r="G647" s="6">
        <v>8.5399999999999991</v>
      </c>
      <c r="H647" s="116">
        <v>53.583329999999997</v>
      </c>
      <c r="I647" s="6">
        <v>8.35</v>
      </c>
    </row>
    <row r="648" spans="2:9" x14ac:dyDescent="0.3">
      <c r="B648" s="116">
        <v>53.666670000000003</v>
      </c>
      <c r="C648" s="6">
        <v>8.35</v>
      </c>
      <c r="D648" s="116">
        <v>53.666670000000003</v>
      </c>
      <c r="E648" s="5">
        <v>7.91</v>
      </c>
      <c r="F648" s="116">
        <v>53.666670000000003</v>
      </c>
      <c r="G648" s="6">
        <v>8.5399999999999991</v>
      </c>
      <c r="H648" s="116">
        <v>53.666670000000003</v>
      </c>
      <c r="I648" s="6">
        <v>8.35</v>
      </c>
    </row>
    <row r="649" spans="2:9" x14ac:dyDescent="0.3">
      <c r="B649" s="116">
        <v>53.75</v>
      </c>
      <c r="C649" s="6">
        <v>8.34</v>
      </c>
      <c r="D649" s="116">
        <v>53.75</v>
      </c>
      <c r="E649" s="5">
        <v>7.91</v>
      </c>
      <c r="F649" s="116">
        <v>53.75</v>
      </c>
      <c r="G649" s="6">
        <v>8.5399999999999991</v>
      </c>
      <c r="H649" s="116">
        <v>53.75</v>
      </c>
      <c r="I649" s="6">
        <v>8.34</v>
      </c>
    </row>
    <row r="650" spans="2:9" x14ac:dyDescent="0.3">
      <c r="B650" s="116">
        <v>53.833329999999997</v>
      </c>
      <c r="C650" s="6">
        <v>8.36</v>
      </c>
      <c r="D650" s="116">
        <v>53.833329999999997</v>
      </c>
      <c r="E650" s="5">
        <v>7.93</v>
      </c>
      <c r="F650" s="116">
        <v>53.833329999999997</v>
      </c>
      <c r="G650" s="6">
        <v>8.5399999999999991</v>
      </c>
      <c r="H650" s="116">
        <v>53.833329999999997</v>
      </c>
      <c r="I650" s="6">
        <v>8.36</v>
      </c>
    </row>
    <row r="651" spans="2:9" x14ac:dyDescent="0.3">
      <c r="B651" s="116">
        <v>53.916670000000003</v>
      </c>
      <c r="C651" s="6">
        <v>8.34</v>
      </c>
      <c r="D651" s="116">
        <v>53.916670000000003</v>
      </c>
      <c r="E651" s="5">
        <v>7.92</v>
      </c>
      <c r="F651" s="116">
        <v>53.916670000000003</v>
      </c>
      <c r="G651" s="6">
        <v>8.5299999999999994</v>
      </c>
      <c r="H651" s="116">
        <v>53.916670000000003</v>
      </c>
      <c r="I651" s="6">
        <v>8.34</v>
      </c>
    </row>
    <row r="652" spans="2:9" x14ac:dyDescent="0.3">
      <c r="B652" s="116">
        <v>54</v>
      </c>
      <c r="C652" s="6">
        <v>8.36</v>
      </c>
      <c r="D652" s="116">
        <v>54</v>
      </c>
      <c r="E652" s="5">
        <v>7.92</v>
      </c>
      <c r="F652" s="116">
        <v>54</v>
      </c>
      <c r="G652" s="6">
        <v>8.5399999999999991</v>
      </c>
      <c r="H652" s="116">
        <v>54</v>
      </c>
      <c r="I652" s="6">
        <v>8.36</v>
      </c>
    </row>
    <row r="653" spans="2:9" x14ac:dyDescent="0.3">
      <c r="B653" s="116">
        <v>54.083329999999997</v>
      </c>
      <c r="C653" s="6">
        <v>8.35</v>
      </c>
      <c r="D653" s="116">
        <v>54.083329999999997</v>
      </c>
      <c r="E653" s="5">
        <v>7.92</v>
      </c>
      <c r="F653" s="116">
        <v>54.083329999999997</v>
      </c>
      <c r="G653" s="6">
        <v>8.5399999999999991</v>
      </c>
      <c r="H653" s="116">
        <v>54.083329999999997</v>
      </c>
      <c r="I653" s="6">
        <v>8.35</v>
      </c>
    </row>
    <row r="654" spans="2:9" x14ac:dyDescent="0.3">
      <c r="B654" s="116">
        <v>54.166670000000003</v>
      </c>
      <c r="C654" s="6">
        <v>8.35</v>
      </c>
      <c r="D654" s="116">
        <v>54.166670000000003</v>
      </c>
      <c r="E654" s="5">
        <v>7.92</v>
      </c>
      <c r="F654" s="116">
        <v>54.166670000000003</v>
      </c>
      <c r="G654" s="6">
        <v>8.5399999999999991</v>
      </c>
      <c r="H654" s="116">
        <v>54.166670000000003</v>
      </c>
      <c r="I654" s="6">
        <v>8.35</v>
      </c>
    </row>
    <row r="655" spans="2:9" x14ac:dyDescent="0.3">
      <c r="B655" s="116">
        <v>54.25</v>
      </c>
      <c r="C655" s="6">
        <v>8.36</v>
      </c>
      <c r="D655" s="116">
        <v>54.25</v>
      </c>
      <c r="E655" s="5">
        <v>7.94</v>
      </c>
      <c r="F655" s="116">
        <v>54.25</v>
      </c>
      <c r="G655" s="6">
        <v>8.5399999999999991</v>
      </c>
      <c r="H655" s="116">
        <v>54.25</v>
      </c>
      <c r="I655" s="6">
        <v>8.36</v>
      </c>
    </row>
    <row r="656" spans="2:9" x14ac:dyDescent="0.3">
      <c r="B656" s="116">
        <v>54.333329999999997</v>
      </c>
      <c r="C656" s="6">
        <v>8.34</v>
      </c>
      <c r="D656" s="116">
        <v>54.333329999999997</v>
      </c>
      <c r="E656" s="5">
        <v>7.92</v>
      </c>
      <c r="F656" s="116">
        <v>54.333329999999997</v>
      </c>
      <c r="G656" s="6">
        <v>8.5500000000000007</v>
      </c>
      <c r="H656" s="116">
        <v>54.333329999999997</v>
      </c>
      <c r="I656" s="6">
        <v>8.34</v>
      </c>
    </row>
    <row r="657" spans="2:9" x14ac:dyDescent="0.3">
      <c r="B657" s="116">
        <v>54.416670000000003</v>
      </c>
      <c r="C657" s="6">
        <v>8.35</v>
      </c>
      <c r="D657" s="116">
        <v>54.416670000000003</v>
      </c>
      <c r="E657" s="5">
        <v>7.93</v>
      </c>
      <c r="F657" s="116">
        <v>54.416670000000003</v>
      </c>
      <c r="G657" s="6">
        <v>8.5399999999999991</v>
      </c>
      <c r="H657" s="116">
        <v>54.416670000000003</v>
      </c>
      <c r="I657" s="6">
        <v>8.35</v>
      </c>
    </row>
    <row r="658" spans="2:9" x14ac:dyDescent="0.3">
      <c r="B658" s="116">
        <v>54.5</v>
      </c>
      <c r="C658" s="6">
        <v>8.36</v>
      </c>
      <c r="D658" s="116">
        <v>54.5</v>
      </c>
      <c r="E658" s="5">
        <v>7.93</v>
      </c>
      <c r="F658" s="116">
        <v>54.5</v>
      </c>
      <c r="G658" s="6">
        <v>8.5500000000000007</v>
      </c>
      <c r="H658" s="116">
        <v>54.5</v>
      </c>
      <c r="I658" s="6">
        <v>8.36</v>
      </c>
    </row>
    <row r="659" spans="2:9" x14ac:dyDescent="0.3">
      <c r="B659" s="116">
        <v>54.583329999999997</v>
      </c>
      <c r="C659" s="6">
        <v>8.35</v>
      </c>
      <c r="D659" s="116">
        <v>54.583329999999997</v>
      </c>
      <c r="E659" s="5">
        <v>7.93</v>
      </c>
      <c r="F659" s="116">
        <v>54.583329999999997</v>
      </c>
      <c r="G659" s="6">
        <v>8.5500000000000007</v>
      </c>
      <c r="H659" s="116">
        <v>54.583329999999997</v>
      </c>
      <c r="I659" s="6">
        <v>8.35</v>
      </c>
    </row>
    <row r="660" spans="2:9" x14ac:dyDescent="0.3">
      <c r="B660" s="116">
        <v>54.666670000000003</v>
      </c>
      <c r="C660" s="6">
        <v>8.35</v>
      </c>
      <c r="D660" s="116">
        <v>54.666670000000003</v>
      </c>
      <c r="E660" s="5">
        <v>7.94</v>
      </c>
      <c r="F660" s="116">
        <v>54.666670000000003</v>
      </c>
      <c r="G660" s="6">
        <v>8.5500000000000007</v>
      </c>
      <c r="H660" s="116">
        <v>54.666670000000003</v>
      </c>
      <c r="I660" s="6">
        <v>8.35</v>
      </c>
    </row>
    <row r="661" spans="2:9" x14ac:dyDescent="0.3">
      <c r="B661" s="116">
        <v>54.75</v>
      </c>
      <c r="C661" s="6">
        <v>8.35</v>
      </c>
      <c r="D661" s="116">
        <v>54.75</v>
      </c>
      <c r="E661" s="5">
        <v>7.93</v>
      </c>
      <c r="F661" s="116">
        <v>54.75</v>
      </c>
      <c r="G661" s="6">
        <v>8.5500000000000007</v>
      </c>
      <c r="H661" s="116">
        <v>54.75</v>
      </c>
      <c r="I661" s="6">
        <v>8.35</v>
      </c>
    </row>
    <row r="662" spans="2:9" x14ac:dyDescent="0.3">
      <c r="B662" s="116">
        <v>54.833329999999997</v>
      </c>
      <c r="C662" s="6">
        <v>8.35</v>
      </c>
      <c r="D662" s="116">
        <v>54.833329999999997</v>
      </c>
      <c r="E662" s="5">
        <v>7.94</v>
      </c>
      <c r="F662" s="116">
        <v>54.833329999999997</v>
      </c>
      <c r="G662" s="6">
        <v>8.5500000000000007</v>
      </c>
      <c r="H662" s="116">
        <v>54.833329999999997</v>
      </c>
      <c r="I662" s="6">
        <v>8.35</v>
      </c>
    </row>
    <row r="663" spans="2:9" x14ac:dyDescent="0.3">
      <c r="B663" s="116">
        <v>54.916670000000003</v>
      </c>
      <c r="C663" s="6">
        <v>8.3699999999999992</v>
      </c>
      <c r="D663" s="116">
        <v>54.916670000000003</v>
      </c>
      <c r="E663" s="5">
        <v>7.93</v>
      </c>
      <c r="F663" s="116">
        <v>54.916670000000003</v>
      </c>
      <c r="G663" s="6">
        <v>8.5500000000000007</v>
      </c>
      <c r="H663" s="116">
        <v>54.916670000000003</v>
      </c>
      <c r="I663" s="6">
        <v>8.3699999999999992</v>
      </c>
    </row>
    <row r="664" spans="2:9" x14ac:dyDescent="0.3">
      <c r="B664" s="116">
        <v>55</v>
      </c>
      <c r="C664" s="6">
        <v>8.36</v>
      </c>
      <c r="D664" s="116">
        <v>55</v>
      </c>
      <c r="E664" s="5">
        <v>7.94</v>
      </c>
      <c r="F664" s="116">
        <v>55</v>
      </c>
      <c r="G664" s="6">
        <v>8.56</v>
      </c>
      <c r="H664" s="116">
        <v>55</v>
      </c>
      <c r="I664" s="6">
        <v>8.36</v>
      </c>
    </row>
    <row r="665" spans="2:9" x14ac:dyDescent="0.3">
      <c r="B665" s="116">
        <v>55.083329999999997</v>
      </c>
      <c r="C665" s="6">
        <v>8.36</v>
      </c>
      <c r="D665" s="116">
        <v>55.083329999999997</v>
      </c>
      <c r="E665" s="5">
        <v>7.95</v>
      </c>
      <c r="F665" s="116">
        <v>55.083329999999997</v>
      </c>
      <c r="G665" s="6">
        <v>8.56</v>
      </c>
      <c r="H665" s="116">
        <v>55.083329999999997</v>
      </c>
      <c r="I665" s="6">
        <v>8.36</v>
      </c>
    </row>
    <row r="666" spans="2:9" x14ac:dyDescent="0.3">
      <c r="B666" s="116">
        <v>55.166670000000003</v>
      </c>
      <c r="C666" s="6">
        <v>8.3699999999999992</v>
      </c>
      <c r="D666" s="116">
        <v>55.166670000000003</v>
      </c>
      <c r="E666" s="5">
        <v>7.93</v>
      </c>
      <c r="F666" s="116">
        <v>55.166670000000003</v>
      </c>
      <c r="G666" s="6">
        <v>8.56</v>
      </c>
      <c r="H666" s="116">
        <v>55.166670000000003</v>
      </c>
      <c r="I666" s="6">
        <v>8.3699999999999992</v>
      </c>
    </row>
    <row r="667" spans="2:9" x14ac:dyDescent="0.3">
      <c r="B667" s="116">
        <v>55.25</v>
      </c>
      <c r="C667" s="6">
        <v>8.35</v>
      </c>
      <c r="D667" s="116">
        <v>55.25</v>
      </c>
      <c r="E667" s="5">
        <v>7.94</v>
      </c>
      <c r="F667" s="116">
        <v>55.25</v>
      </c>
      <c r="G667" s="6">
        <v>8.5500000000000007</v>
      </c>
      <c r="H667" s="116">
        <v>55.25</v>
      </c>
      <c r="I667" s="6">
        <v>8.35</v>
      </c>
    </row>
    <row r="668" spans="2:9" x14ac:dyDescent="0.3">
      <c r="B668" s="116">
        <v>55.333329999999997</v>
      </c>
      <c r="C668" s="6">
        <v>8.36</v>
      </c>
      <c r="D668" s="116">
        <v>55.333329999999997</v>
      </c>
      <c r="E668" s="5">
        <v>7.94</v>
      </c>
      <c r="F668" s="116">
        <v>55.333329999999997</v>
      </c>
      <c r="G668" s="6">
        <v>8.56</v>
      </c>
      <c r="H668" s="116">
        <v>55.333329999999997</v>
      </c>
      <c r="I668" s="6">
        <v>8.36</v>
      </c>
    </row>
    <row r="669" spans="2:9" x14ac:dyDescent="0.3">
      <c r="B669" s="116">
        <v>55.416670000000003</v>
      </c>
      <c r="C669" s="6">
        <v>8.36</v>
      </c>
      <c r="D669" s="116">
        <v>55.416670000000003</v>
      </c>
      <c r="E669" s="5">
        <v>7.94</v>
      </c>
      <c r="F669" s="116">
        <v>55.416670000000003</v>
      </c>
      <c r="G669" s="6">
        <v>8.56</v>
      </c>
      <c r="H669" s="116">
        <v>55.416670000000003</v>
      </c>
      <c r="I669" s="6">
        <v>8.36</v>
      </c>
    </row>
    <row r="670" spans="2:9" x14ac:dyDescent="0.3">
      <c r="B670" s="116">
        <v>55.5</v>
      </c>
      <c r="C670" s="6">
        <v>8.35</v>
      </c>
      <c r="D670" s="116">
        <v>55.5</v>
      </c>
      <c r="E670" s="5">
        <v>7.95</v>
      </c>
      <c r="F670" s="116">
        <v>55.5</v>
      </c>
      <c r="G670" s="6">
        <v>8.5500000000000007</v>
      </c>
      <c r="H670" s="116">
        <v>55.5</v>
      </c>
      <c r="I670" s="6">
        <v>8.35</v>
      </c>
    </row>
    <row r="671" spans="2:9" x14ac:dyDescent="0.3">
      <c r="B671" s="116">
        <v>55.583329999999997</v>
      </c>
      <c r="C671" s="6">
        <v>8.3699999999999992</v>
      </c>
      <c r="D671" s="116">
        <v>55.583329999999997</v>
      </c>
      <c r="E671" s="5">
        <v>7.94</v>
      </c>
      <c r="F671" s="116">
        <v>55.583329999999997</v>
      </c>
      <c r="G671" s="6">
        <v>8.5500000000000007</v>
      </c>
      <c r="H671" s="116">
        <v>55.583329999999997</v>
      </c>
      <c r="I671" s="6">
        <v>8.3699999999999992</v>
      </c>
    </row>
    <row r="672" spans="2:9" x14ac:dyDescent="0.3">
      <c r="B672" s="116">
        <v>55.666670000000003</v>
      </c>
      <c r="C672" s="6">
        <v>8.36</v>
      </c>
      <c r="D672" s="116">
        <v>55.666670000000003</v>
      </c>
      <c r="E672" s="5">
        <v>7.95</v>
      </c>
      <c r="F672" s="116">
        <v>55.666670000000003</v>
      </c>
      <c r="G672" s="6">
        <v>8.57</v>
      </c>
      <c r="H672" s="116">
        <v>55.666670000000003</v>
      </c>
      <c r="I672" s="6">
        <v>8.36</v>
      </c>
    </row>
    <row r="673" spans="2:9" x14ac:dyDescent="0.3">
      <c r="B673" s="116">
        <v>55.75</v>
      </c>
      <c r="C673" s="6">
        <v>8.3699999999999992</v>
      </c>
      <c r="D673" s="116">
        <v>55.75</v>
      </c>
      <c r="E673" s="5">
        <v>7.95</v>
      </c>
      <c r="F673" s="116">
        <v>55.75</v>
      </c>
      <c r="G673" s="6">
        <v>8.56</v>
      </c>
      <c r="H673" s="116">
        <v>55.75</v>
      </c>
      <c r="I673" s="6">
        <v>8.3699999999999992</v>
      </c>
    </row>
    <row r="674" spans="2:9" x14ac:dyDescent="0.3">
      <c r="B674" s="116">
        <v>55.833329999999997</v>
      </c>
      <c r="C674" s="6">
        <v>8.3699999999999992</v>
      </c>
      <c r="D674" s="116">
        <v>55.833329999999997</v>
      </c>
      <c r="E674" s="5">
        <v>7.94</v>
      </c>
      <c r="F674" s="116">
        <v>55.833329999999997</v>
      </c>
      <c r="G674" s="6">
        <v>8.56</v>
      </c>
      <c r="H674" s="116">
        <v>55.833329999999997</v>
      </c>
      <c r="I674" s="6">
        <v>8.3699999999999992</v>
      </c>
    </row>
    <row r="675" spans="2:9" x14ac:dyDescent="0.3">
      <c r="B675" s="116">
        <v>55.916670000000003</v>
      </c>
      <c r="C675" s="6">
        <v>8.3699999999999992</v>
      </c>
      <c r="D675" s="116">
        <v>55.916670000000003</v>
      </c>
      <c r="E675" s="5">
        <v>7.96</v>
      </c>
      <c r="F675" s="116">
        <v>55.916670000000003</v>
      </c>
      <c r="G675" s="6">
        <v>8.56</v>
      </c>
      <c r="H675" s="116">
        <v>55.916670000000003</v>
      </c>
      <c r="I675" s="6">
        <v>8.3699999999999992</v>
      </c>
    </row>
    <row r="676" spans="2:9" x14ac:dyDescent="0.3">
      <c r="B676" s="116">
        <v>56</v>
      </c>
      <c r="C676" s="6">
        <v>8.3699999999999992</v>
      </c>
      <c r="D676" s="116">
        <v>56</v>
      </c>
      <c r="E676" s="5">
        <v>7.94</v>
      </c>
      <c r="F676" s="116">
        <v>56</v>
      </c>
      <c r="G676" s="6">
        <v>8.5500000000000007</v>
      </c>
      <c r="H676" s="116">
        <v>56</v>
      </c>
      <c r="I676" s="6">
        <v>8.3699999999999992</v>
      </c>
    </row>
    <row r="677" spans="2:9" x14ac:dyDescent="0.3">
      <c r="B677" s="116">
        <v>56.083329999999997</v>
      </c>
      <c r="C677" s="6">
        <v>8.3800000000000008</v>
      </c>
      <c r="D677" s="116">
        <v>56.083329999999997</v>
      </c>
      <c r="E677" s="5">
        <v>7.95</v>
      </c>
      <c r="F677" s="116">
        <v>56.083329999999997</v>
      </c>
      <c r="G677" s="6">
        <v>8.57</v>
      </c>
      <c r="H677" s="116">
        <v>56.083329999999997</v>
      </c>
      <c r="I677" s="6">
        <v>8.3800000000000008</v>
      </c>
    </row>
    <row r="678" spans="2:9" x14ac:dyDescent="0.3">
      <c r="B678" s="116">
        <v>56.166670000000003</v>
      </c>
      <c r="C678" s="6">
        <v>8.3699999999999992</v>
      </c>
      <c r="D678" s="116">
        <v>56.166670000000003</v>
      </c>
      <c r="E678" s="5">
        <v>7.96</v>
      </c>
      <c r="F678" s="116">
        <v>56.166670000000003</v>
      </c>
      <c r="G678" s="6">
        <v>8.56</v>
      </c>
      <c r="H678" s="116">
        <v>56.166670000000003</v>
      </c>
      <c r="I678" s="6">
        <v>8.3699999999999992</v>
      </c>
    </row>
    <row r="679" spans="2:9" x14ac:dyDescent="0.3">
      <c r="B679" s="116">
        <v>56.25</v>
      </c>
      <c r="C679" s="6">
        <v>8.3699999999999992</v>
      </c>
      <c r="D679" s="116">
        <v>56.25</v>
      </c>
      <c r="E679" s="5">
        <v>7.95</v>
      </c>
      <c r="F679" s="116">
        <v>56.25</v>
      </c>
      <c r="G679" s="6">
        <v>8.57</v>
      </c>
      <c r="H679" s="116">
        <v>56.25</v>
      </c>
      <c r="I679" s="6">
        <v>8.3699999999999992</v>
      </c>
    </row>
    <row r="680" spans="2:9" x14ac:dyDescent="0.3">
      <c r="B680" s="116">
        <v>56.333329999999997</v>
      </c>
      <c r="C680" s="6">
        <v>8.3800000000000008</v>
      </c>
      <c r="D680" s="116">
        <v>56.333329999999997</v>
      </c>
      <c r="E680" s="5">
        <v>7.95</v>
      </c>
      <c r="F680" s="116">
        <v>56.333329999999997</v>
      </c>
      <c r="G680" s="6">
        <v>8.57</v>
      </c>
      <c r="H680" s="116">
        <v>56.333329999999997</v>
      </c>
      <c r="I680" s="6">
        <v>8.3800000000000008</v>
      </c>
    </row>
    <row r="681" spans="2:9" x14ac:dyDescent="0.3">
      <c r="B681" s="116">
        <v>56.416670000000003</v>
      </c>
      <c r="C681" s="6">
        <v>8.3699999999999992</v>
      </c>
      <c r="D681" s="116">
        <v>56.416670000000003</v>
      </c>
      <c r="E681" s="5">
        <v>7.96</v>
      </c>
      <c r="F681" s="116">
        <v>56.416670000000003</v>
      </c>
      <c r="G681" s="6">
        <v>8.56</v>
      </c>
      <c r="H681" s="116">
        <v>56.416670000000003</v>
      </c>
      <c r="I681" s="6">
        <v>8.3699999999999992</v>
      </c>
    </row>
    <row r="682" spans="2:9" x14ac:dyDescent="0.3">
      <c r="B682" s="116">
        <v>56.5</v>
      </c>
      <c r="C682" s="6">
        <v>8.3699999999999992</v>
      </c>
      <c r="D682" s="116">
        <v>56.5</v>
      </c>
      <c r="E682" s="5">
        <v>7.96</v>
      </c>
      <c r="F682" s="116">
        <v>56.5</v>
      </c>
      <c r="G682" s="6">
        <v>8.57</v>
      </c>
      <c r="H682" s="116">
        <v>56.5</v>
      </c>
      <c r="I682" s="6">
        <v>8.3699999999999992</v>
      </c>
    </row>
    <row r="683" spans="2:9" x14ac:dyDescent="0.3">
      <c r="B683" s="116">
        <v>56.583329999999997</v>
      </c>
      <c r="C683" s="6">
        <v>8.3800000000000008</v>
      </c>
      <c r="D683" s="116">
        <v>56.583329999999997</v>
      </c>
      <c r="E683" s="5">
        <v>7.97</v>
      </c>
      <c r="F683" s="116">
        <v>56.583329999999997</v>
      </c>
      <c r="G683" s="6">
        <v>8.57</v>
      </c>
      <c r="H683" s="116">
        <v>56.583329999999997</v>
      </c>
      <c r="I683" s="6">
        <v>8.3800000000000008</v>
      </c>
    </row>
    <row r="684" spans="2:9" x14ac:dyDescent="0.3">
      <c r="B684" s="116">
        <v>56.666670000000003</v>
      </c>
      <c r="C684" s="6">
        <v>8.3699999999999992</v>
      </c>
      <c r="D684" s="116">
        <v>56.666670000000003</v>
      </c>
      <c r="E684" s="5">
        <v>7.95</v>
      </c>
      <c r="F684" s="116">
        <v>56.666670000000003</v>
      </c>
      <c r="G684" s="6">
        <v>8.56</v>
      </c>
      <c r="H684" s="116">
        <v>56.666670000000003</v>
      </c>
      <c r="I684" s="6">
        <v>8.3699999999999992</v>
      </c>
    </row>
    <row r="685" spans="2:9" x14ac:dyDescent="0.3">
      <c r="B685" s="116">
        <v>56.75</v>
      </c>
      <c r="C685" s="6">
        <v>8.3800000000000008</v>
      </c>
      <c r="D685" s="116">
        <v>56.75</v>
      </c>
      <c r="E685" s="5">
        <v>7.97</v>
      </c>
      <c r="F685" s="116">
        <v>56.75</v>
      </c>
      <c r="G685" s="6">
        <v>8.57</v>
      </c>
      <c r="H685" s="116">
        <v>56.75</v>
      </c>
      <c r="I685" s="6">
        <v>8.3800000000000008</v>
      </c>
    </row>
    <row r="686" spans="2:9" x14ac:dyDescent="0.3">
      <c r="B686" s="116">
        <v>56.833329999999997</v>
      </c>
      <c r="C686" s="6">
        <v>8.3699999999999992</v>
      </c>
      <c r="D686" s="116">
        <v>56.833329999999997</v>
      </c>
      <c r="E686" s="5">
        <v>7.97</v>
      </c>
      <c r="F686" s="116">
        <v>56.833329999999997</v>
      </c>
      <c r="G686" s="6">
        <v>8.56</v>
      </c>
      <c r="H686" s="116">
        <v>56.833329999999997</v>
      </c>
      <c r="I686" s="6">
        <v>8.3699999999999992</v>
      </c>
    </row>
    <row r="687" spans="2:9" x14ac:dyDescent="0.3">
      <c r="B687" s="116">
        <v>56.916670000000003</v>
      </c>
      <c r="C687" s="6">
        <v>8.3800000000000008</v>
      </c>
      <c r="D687" s="116">
        <v>56.916670000000003</v>
      </c>
      <c r="E687" s="5">
        <v>7.96</v>
      </c>
      <c r="F687" s="116">
        <v>56.916670000000003</v>
      </c>
      <c r="G687" s="6">
        <v>8.56</v>
      </c>
      <c r="H687" s="116">
        <v>56.916670000000003</v>
      </c>
      <c r="I687" s="6">
        <v>8.3800000000000008</v>
      </c>
    </row>
    <row r="688" spans="2:9" x14ac:dyDescent="0.3">
      <c r="B688" s="116">
        <v>57</v>
      </c>
      <c r="C688" s="6">
        <v>8.3699999999999992</v>
      </c>
      <c r="D688" s="116">
        <v>57</v>
      </c>
      <c r="E688" s="5">
        <v>7.97</v>
      </c>
      <c r="F688" s="116">
        <v>57</v>
      </c>
      <c r="G688" s="6">
        <v>8.57</v>
      </c>
      <c r="H688" s="116">
        <v>57</v>
      </c>
      <c r="I688" s="6">
        <v>8.3699999999999992</v>
      </c>
    </row>
    <row r="689" spans="2:9" x14ac:dyDescent="0.3">
      <c r="B689" s="116">
        <v>57.083329999999997</v>
      </c>
      <c r="C689" s="6">
        <v>8.3800000000000008</v>
      </c>
      <c r="D689" s="116">
        <v>57.083329999999997</v>
      </c>
      <c r="E689" s="5">
        <v>7.95</v>
      </c>
      <c r="F689" s="116">
        <v>57.083329999999997</v>
      </c>
      <c r="G689" s="6">
        <v>8.56</v>
      </c>
      <c r="H689" s="116">
        <v>57.083329999999997</v>
      </c>
      <c r="I689" s="6">
        <v>8.3800000000000008</v>
      </c>
    </row>
    <row r="690" spans="2:9" x14ac:dyDescent="0.3">
      <c r="B690" s="116">
        <v>57.166670000000003</v>
      </c>
      <c r="C690" s="6">
        <v>8.39</v>
      </c>
      <c r="D690" s="116">
        <v>57.166670000000003</v>
      </c>
      <c r="E690" s="5">
        <v>7.96</v>
      </c>
      <c r="F690" s="116">
        <v>57.166670000000003</v>
      </c>
      <c r="G690" s="6">
        <v>8.57</v>
      </c>
      <c r="H690" s="116">
        <v>57.166670000000003</v>
      </c>
      <c r="I690" s="6">
        <v>8.39</v>
      </c>
    </row>
    <row r="691" spans="2:9" x14ac:dyDescent="0.3">
      <c r="B691" s="116">
        <v>57.25</v>
      </c>
      <c r="C691" s="6">
        <v>8.3800000000000008</v>
      </c>
      <c r="D691" s="116">
        <v>57.25</v>
      </c>
      <c r="E691" s="5">
        <v>7.97</v>
      </c>
      <c r="F691" s="116">
        <v>57.25</v>
      </c>
      <c r="G691" s="6">
        <v>8.57</v>
      </c>
      <c r="H691" s="116">
        <v>57.25</v>
      </c>
      <c r="I691" s="6">
        <v>8.3800000000000008</v>
      </c>
    </row>
    <row r="692" spans="2:9" x14ac:dyDescent="0.3">
      <c r="B692" s="116">
        <v>57.333329999999997</v>
      </c>
      <c r="C692" s="6">
        <v>8.39</v>
      </c>
      <c r="D692" s="116">
        <v>57.333329999999997</v>
      </c>
      <c r="E692" s="5">
        <v>7.97</v>
      </c>
      <c r="F692" s="116">
        <v>57.333329999999997</v>
      </c>
      <c r="G692" s="6">
        <v>8.56</v>
      </c>
      <c r="H692" s="116">
        <v>57.333329999999997</v>
      </c>
      <c r="I692" s="6">
        <v>8.39</v>
      </c>
    </row>
    <row r="693" spans="2:9" x14ac:dyDescent="0.3">
      <c r="B693" s="116">
        <v>57.416670000000003</v>
      </c>
      <c r="C693" s="124">
        <v>8.4</v>
      </c>
      <c r="D693" s="116">
        <v>57.416670000000003</v>
      </c>
      <c r="E693" s="5">
        <v>7.97</v>
      </c>
      <c r="F693" s="116">
        <v>57.416670000000003</v>
      </c>
      <c r="G693" s="6">
        <v>8.57</v>
      </c>
      <c r="H693" s="116">
        <v>57.416670000000003</v>
      </c>
      <c r="I693" s="124">
        <v>8.4</v>
      </c>
    </row>
    <row r="694" spans="2:9" x14ac:dyDescent="0.3">
      <c r="B694" s="116">
        <v>57.5</v>
      </c>
      <c r="C694" s="124">
        <v>8.3800000000000008</v>
      </c>
      <c r="D694" s="116">
        <v>57.5</v>
      </c>
      <c r="E694" s="5">
        <v>7.96</v>
      </c>
      <c r="F694" s="116">
        <v>57.5</v>
      </c>
      <c r="G694" s="6">
        <v>8.57</v>
      </c>
      <c r="H694" s="116">
        <v>57.5</v>
      </c>
      <c r="I694" s="124">
        <v>8.3800000000000008</v>
      </c>
    </row>
    <row r="695" spans="2:9" x14ac:dyDescent="0.3">
      <c r="B695" s="116">
        <v>57.583329999999997</v>
      </c>
      <c r="C695" s="124">
        <v>8.39</v>
      </c>
      <c r="D695" s="116">
        <v>57.583329999999997</v>
      </c>
      <c r="E695" s="5">
        <v>7.97</v>
      </c>
      <c r="F695" s="116">
        <v>57.583329999999997</v>
      </c>
      <c r="G695" s="6">
        <v>8.57</v>
      </c>
      <c r="H695" s="116">
        <v>57.583329999999997</v>
      </c>
      <c r="I695" s="124">
        <v>8.39</v>
      </c>
    </row>
    <row r="696" spans="2:9" x14ac:dyDescent="0.3">
      <c r="B696" s="116">
        <v>57.666670000000003</v>
      </c>
      <c r="C696" s="124">
        <v>8.39</v>
      </c>
      <c r="D696" s="116">
        <v>57.666670000000003</v>
      </c>
      <c r="E696" s="5">
        <v>7.97</v>
      </c>
      <c r="F696" s="116">
        <v>57.666670000000003</v>
      </c>
      <c r="G696" s="6">
        <v>8.58</v>
      </c>
      <c r="H696" s="116">
        <v>57.666670000000003</v>
      </c>
      <c r="I696" s="124">
        <v>8.39</v>
      </c>
    </row>
    <row r="697" spans="2:9" x14ac:dyDescent="0.3">
      <c r="B697" s="116">
        <v>57.75</v>
      </c>
      <c r="C697" s="124">
        <v>8.4</v>
      </c>
      <c r="D697" s="116">
        <v>57.75</v>
      </c>
      <c r="E697" s="5">
        <v>7.97</v>
      </c>
      <c r="F697" s="116">
        <v>57.75</v>
      </c>
      <c r="G697" s="6">
        <v>8.56</v>
      </c>
      <c r="H697" s="116">
        <v>57.75</v>
      </c>
      <c r="I697" s="124">
        <v>8.4</v>
      </c>
    </row>
    <row r="698" spans="2:9" x14ac:dyDescent="0.3">
      <c r="B698" s="116">
        <v>57.833329999999997</v>
      </c>
      <c r="C698" s="124">
        <v>8.4</v>
      </c>
      <c r="D698" s="116">
        <v>57.833329999999997</v>
      </c>
      <c r="E698" s="5">
        <v>7.98</v>
      </c>
      <c r="F698" s="116">
        <v>57.833329999999997</v>
      </c>
      <c r="G698" s="6">
        <v>8.57</v>
      </c>
      <c r="H698" s="116">
        <v>57.833329999999997</v>
      </c>
      <c r="I698" s="124">
        <v>8.4</v>
      </c>
    </row>
    <row r="699" spans="2:9" x14ac:dyDescent="0.3">
      <c r="B699" s="116">
        <v>57.916670000000003</v>
      </c>
      <c r="C699" s="124">
        <v>8.39</v>
      </c>
      <c r="D699" s="116">
        <v>57.916670000000003</v>
      </c>
      <c r="E699" s="5">
        <v>7.97</v>
      </c>
      <c r="F699" s="116">
        <v>57.916670000000003</v>
      </c>
      <c r="G699" s="6">
        <v>8.58</v>
      </c>
      <c r="H699" s="116">
        <v>57.916670000000003</v>
      </c>
      <c r="I699" s="124">
        <v>8.39</v>
      </c>
    </row>
    <row r="700" spans="2:9" x14ac:dyDescent="0.3">
      <c r="B700" s="116">
        <v>58</v>
      </c>
      <c r="C700" s="124">
        <v>8.39</v>
      </c>
      <c r="D700" s="116">
        <v>58</v>
      </c>
      <c r="E700" s="5">
        <v>7.98</v>
      </c>
      <c r="F700" s="116">
        <v>58</v>
      </c>
      <c r="G700" s="6">
        <v>8.56</v>
      </c>
      <c r="H700" s="116">
        <v>58</v>
      </c>
      <c r="I700" s="124">
        <v>8.39</v>
      </c>
    </row>
    <row r="701" spans="2:9" x14ac:dyDescent="0.3">
      <c r="B701" s="116">
        <v>58.083329999999997</v>
      </c>
      <c r="C701" s="124">
        <v>8.39</v>
      </c>
      <c r="D701" s="116">
        <v>58.083329999999997</v>
      </c>
      <c r="E701" s="5">
        <v>7.97</v>
      </c>
      <c r="F701" s="116">
        <v>58.083329999999997</v>
      </c>
      <c r="G701" s="6">
        <v>8.57</v>
      </c>
      <c r="H701" s="116">
        <v>58.083329999999997</v>
      </c>
      <c r="I701" s="124">
        <v>8.39</v>
      </c>
    </row>
    <row r="702" spans="2:9" x14ac:dyDescent="0.3">
      <c r="B702" s="116">
        <v>58.166670000000003</v>
      </c>
      <c r="C702" s="124">
        <v>8.39</v>
      </c>
      <c r="D702" s="116">
        <v>58.166670000000003</v>
      </c>
      <c r="E702" s="5">
        <v>7.97</v>
      </c>
      <c r="F702" s="116">
        <v>58.166670000000003</v>
      </c>
      <c r="G702" s="6">
        <v>8.57</v>
      </c>
      <c r="H702" s="116">
        <v>58.166670000000003</v>
      </c>
      <c r="I702" s="124">
        <v>8.39</v>
      </c>
    </row>
    <row r="703" spans="2:9" x14ac:dyDescent="0.3">
      <c r="B703" s="116">
        <v>58.25</v>
      </c>
      <c r="C703" s="124">
        <v>8.41</v>
      </c>
      <c r="D703" s="116">
        <v>58.25</v>
      </c>
      <c r="E703" s="5">
        <v>7.98</v>
      </c>
      <c r="F703" s="116">
        <v>58.25</v>
      </c>
      <c r="G703" s="6">
        <v>8.57</v>
      </c>
      <c r="H703" s="116">
        <v>58.25</v>
      </c>
      <c r="I703" s="124">
        <v>8.41</v>
      </c>
    </row>
    <row r="704" spans="2:9" x14ac:dyDescent="0.3">
      <c r="B704" s="116">
        <v>58.333329999999997</v>
      </c>
      <c r="C704" s="124">
        <v>8.39</v>
      </c>
      <c r="D704" s="116">
        <v>58.333329999999997</v>
      </c>
      <c r="E704" s="5">
        <v>7.98</v>
      </c>
      <c r="F704" s="116">
        <v>58.333329999999997</v>
      </c>
      <c r="G704" s="6">
        <v>8.58</v>
      </c>
      <c r="H704" s="116">
        <v>58.333329999999997</v>
      </c>
      <c r="I704" s="124">
        <v>8.39</v>
      </c>
    </row>
    <row r="705" spans="2:9" x14ac:dyDescent="0.3">
      <c r="B705" s="116">
        <v>58.416670000000003</v>
      </c>
      <c r="C705" s="124">
        <v>8.4</v>
      </c>
      <c r="D705" s="116">
        <v>58.416670000000003</v>
      </c>
      <c r="E705" s="5">
        <v>7.98</v>
      </c>
      <c r="F705" s="116">
        <v>58.416670000000003</v>
      </c>
      <c r="G705" s="6">
        <v>8.56</v>
      </c>
      <c r="H705" s="116">
        <v>58.416670000000003</v>
      </c>
      <c r="I705" s="124">
        <v>8.4</v>
      </c>
    </row>
    <row r="706" spans="2:9" x14ac:dyDescent="0.3">
      <c r="B706" s="116">
        <v>58.5</v>
      </c>
      <c r="C706" s="124">
        <v>8.4</v>
      </c>
      <c r="D706" s="116">
        <v>58.5</v>
      </c>
      <c r="E706" s="5">
        <v>7.99</v>
      </c>
      <c r="F706" s="116">
        <v>58.5</v>
      </c>
      <c r="G706" s="6">
        <v>8.57</v>
      </c>
      <c r="H706" s="116">
        <v>58.5</v>
      </c>
      <c r="I706" s="124">
        <v>8.4</v>
      </c>
    </row>
    <row r="707" spans="2:9" x14ac:dyDescent="0.3">
      <c r="B707" s="116">
        <v>58.583329999999997</v>
      </c>
      <c r="C707" s="124">
        <v>8.39</v>
      </c>
      <c r="D707" s="116">
        <v>58.583329999999997</v>
      </c>
      <c r="E707" s="5">
        <v>7.98</v>
      </c>
      <c r="F707" s="116">
        <v>58.583329999999997</v>
      </c>
      <c r="G707" s="6">
        <v>8.58</v>
      </c>
      <c r="H707" s="116">
        <v>58.583329999999997</v>
      </c>
      <c r="I707" s="124">
        <v>8.39</v>
      </c>
    </row>
    <row r="708" spans="2:9" x14ac:dyDescent="0.3">
      <c r="B708" s="116">
        <v>58.666670000000003</v>
      </c>
      <c r="C708" s="124">
        <v>8.4</v>
      </c>
      <c r="D708" s="116">
        <v>58.666670000000003</v>
      </c>
      <c r="E708" s="5">
        <v>7.98</v>
      </c>
      <c r="F708" s="116">
        <v>58.666670000000003</v>
      </c>
      <c r="G708" s="6">
        <v>8.56</v>
      </c>
      <c r="H708" s="116">
        <v>58.666670000000003</v>
      </c>
      <c r="I708" s="124">
        <v>8.4</v>
      </c>
    </row>
    <row r="709" spans="2:9" x14ac:dyDescent="0.3">
      <c r="B709" s="116">
        <v>58.75</v>
      </c>
      <c r="C709" s="124">
        <v>8.41</v>
      </c>
      <c r="D709" s="116">
        <v>58.75</v>
      </c>
      <c r="E709" s="5">
        <v>7.99</v>
      </c>
      <c r="F709" s="116">
        <v>58.75</v>
      </c>
      <c r="G709" s="6">
        <v>8.57</v>
      </c>
      <c r="H709" s="116">
        <v>58.75</v>
      </c>
      <c r="I709" s="124">
        <v>8.41</v>
      </c>
    </row>
    <row r="710" spans="2:9" x14ac:dyDescent="0.3">
      <c r="B710" s="116">
        <v>58.833329999999997</v>
      </c>
      <c r="C710" s="124">
        <v>8.4</v>
      </c>
      <c r="D710" s="116">
        <v>58.833329999999997</v>
      </c>
      <c r="E710" s="5">
        <v>7.98</v>
      </c>
      <c r="F710" s="116">
        <v>58.833329999999997</v>
      </c>
      <c r="G710" s="6">
        <v>8.57</v>
      </c>
      <c r="H710" s="116">
        <v>58.833329999999997</v>
      </c>
      <c r="I710" s="124">
        <v>8.4</v>
      </c>
    </row>
    <row r="711" spans="2:9" x14ac:dyDescent="0.3">
      <c r="B711" s="116">
        <v>58.916670000000003</v>
      </c>
      <c r="C711" s="6">
        <v>8.41</v>
      </c>
      <c r="D711" s="116">
        <v>58.916670000000003</v>
      </c>
      <c r="E711" s="5">
        <v>7.99</v>
      </c>
      <c r="F711" s="116">
        <v>58.916670000000003</v>
      </c>
      <c r="G711" s="6">
        <v>8.57</v>
      </c>
      <c r="H711" s="116">
        <v>58.916670000000003</v>
      </c>
      <c r="I711" s="6">
        <v>8.41</v>
      </c>
    </row>
    <row r="712" spans="2:9" x14ac:dyDescent="0.3">
      <c r="B712" s="116">
        <v>59</v>
      </c>
      <c r="C712" s="124">
        <v>8.4</v>
      </c>
      <c r="D712" s="116">
        <v>59</v>
      </c>
      <c r="E712" s="5">
        <v>7.99</v>
      </c>
      <c r="F712" s="116">
        <v>59</v>
      </c>
      <c r="G712" s="6">
        <v>8.58</v>
      </c>
      <c r="H712" s="116">
        <v>59</v>
      </c>
      <c r="I712" s="124">
        <v>8.4</v>
      </c>
    </row>
    <row r="713" spans="2:9" x14ac:dyDescent="0.3">
      <c r="B713" s="116">
        <v>59.083329999999997</v>
      </c>
      <c r="C713" s="124">
        <v>8.4</v>
      </c>
      <c r="D713" s="116">
        <v>59.083329999999997</v>
      </c>
      <c r="E713" s="5">
        <v>7.98</v>
      </c>
      <c r="F713" s="116">
        <v>59.083329999999997</v>
      </c>
      <c r="G713" s="6">
        <v>8.56</v>
      </c>
      <c r="H713" s="116">
        <v>59.083329999999997</v>
      </c>
      <c r="I713" s="124">
        <v>8.4</v>
      </c>
    </row>
    <row r="714" spans="2:9" x14ac:dyDescent="0.3">
      <c r="B714" s="116">
        <v>59.166670000000003</v>
      </c>
      <c r="C714" s="124">
        <v>8.42</v>
      </c>
      <c r="D714" s="116">
        <v>59.166670000000003</v>
      </c>
      <c r="E714" s="5">
        <v>7.99</v>
      </c>
      <c r="F714" s="116">
        <v>59.166670000000003</v>
      </c>
      <c r="G714" s="6">
        <v>8.56</v>
      </c>
      <c r="H714" s="116">
        <v>59.166670000000003</v>
      </c>
      <c r="I714" s="124">
        <v>8.42</v>
      </c>
    </row>
    <row r="715" spans="2:9" x14ac:dyDescent="0.3">
      <c r="B715" s="116">
        <v>59.25</v>
      </c>
      <c r="C715" s="124">
        <v>8.4</v>
      </c>
      <c r="D715" s="116">
        <v>59.25</v>
      </c>
      <c r="E715" s="5">
        <v>7.99</v>
      </c>
      <c r="F715" s="116">
        <v>59.25</v>
      </c>
      <c r="G715" s="6">
        <v>8.58</v>
      </c>
      <c r="H715" s="116">
        <v>59.25</v>
      </c>
      <c r="I715" s="124">
        <v>8.4</v>
      </c>
    </row>
    <row r="716" spans="2:9" x14ac:dyDescent="0.3">
      <c r="B716" s="116">
        <v>59.333329999999997</v>
      </c>
      <c r="C716" s="124">
        <v>8.42</v>
      </c>
      <c r="D716" s="116">
        <v>59.333329999999997</v>
      </c>
      <c r="E716" s="5">
        <v>7.99</v>
      </c>
      <c r="F716" s="116">
        <v>59.333329999999997</v>
      </c>
      <c r="G716" s="6">
        <v>8.56</v>
      </c>
      <c r="H716" s="116">
        <v>59.333329999999997</v>
      </c>
      <c r="I716" s="124">
        <v>8.42</v>
      </c>
    </row>
    <row r="717" spans="2:9" x14ac:dyDescent="0.3">
      <c r="B717" s="116">
        <v>59.416670000000003</v>
      </c>
      <c r="C717" s="124">
        <v>8.42</v>
      </c>
      <c r="D717" s="116">
        <v>59.416670000000003</v>
      </c>
      <c r="E717" s="5">
        <v>7.99</v>
      </c>
      <c r="F717" s="116">
        <v>59.416670000000003</v>
      </c>
      <c r="G717" s="6">
        <v>8.57</v>
      </c>
      <c r="H717" s="116">
        <v>59.416670000000003</v>
      </c>
      <c r="I717" s="6">
        <v>8.42</v>
      </c>
    </row>
    <row r="718" spans="2:9" x14ac:dyDescent="0.3">
      <c r="B718" s="116">
        <v>59.5</v>
      </c>
      <c r="C718" s="6">
        <v>8.41</v>
      </c>
      <c r="D718" s="116">
        <v>59.5</v>
      </c>
      <c r="E718" s="119">
        <v>8</v>
      </c>
      <c r="F718" s="116">
        <v>59.5</v>
      </c>
      <c r="G718" s="6">
        <v>8.57</v>
      </c>
      <c r="H718" s="116">
        <v>59.5</v>
      </c>
      <c r="I718" s="6">
        <v>8.41</v>
      </c>
    </row>
    <row r="719" spans="2:9" x14ac:dyDescent="0.3">
      <c r="B719" s="116">
        <v>59.583329999999997</v>
      </c>
      <c r="C719" s="6">
        <v>8.41</v>
      </c>
      <c r="D719" s="116">
        <v>59.583329999999997</v>
      </c>
      <c r="E719" s="119">
        <v>8</v>
      </c>
      <c r="F719" s="116">
        <v>59.583329999999997</v>
      </c>
      <c r="G719" s="6">
        <v>8.56</v>
      </c>
      <c r="H719" s="116">
        <v>59.583329999999997</v>
      </c>
      <c r="I719" s="6">
        <v>8.41</v>
      </c>
    </row>
    <row r="720" spans="2:9" x14ac:dyDescent="0.3">
      <c r="B720" s="116">
        <v>59.666670000000003</v>
      </c>
      <c r="C720" s="6">
        <v>8.41</v>
      </c>
      <c r="D720" s="116">
        <v>59.666670000000003</v>
      </c>
      <c r="E720" s="119">
        <v>8</v>
      </c>
      <c r="F720" s="116">
        <v>59.666670000000003</v>
      </c>
      <c r="G720" s="6">
        <v>8.57</v>
      </c>
      <c r="H720" s="116">
        <v>59.666670000000003</v>
      </c>
      <c r="I720" s="6">
        <v>8.41</v>
      </c>
    </row>
    <row r="721" spans="2:9" x14ac:dyDescent="0.3">
      <c r="B721" s="116">
        <v>59.75</v>
      </c>
      <c r="C721" s="6">
        <v>8.41</v>
      </c>
      <c r="D721" s="116">
        <v>59.75</v>
      </c>
      <c r="E721" s="119">
        <v>8</v>
      </c>
      <c r="F721" s="116">
        <v>59.75</v>
      </c>
      <c r="G721" s="6">
        <v>8.56</v>
      </c>
      <c r="H721" s="116">
        <v>59.75</v>
      </c>
      <c r="I721" s="6">
        <v>8.41</v>
      </c>
    </row>
    <row r="722" spans="2:9" x14ac:dyDescent="0.3">
      <c r="B722" s="116">
        <v>59.833329999999997</v>
      </c>
      <c r="C722" s="6">
        <v>8.43</v>
      </c>
      <c r="D722" s="116">
        <v>59.833329999999997</v>
      </c>
      <c r="E722" s="119">
        <v>8</v>
      </c>
      <c r="F722" s="116">
        <v>59.833329999999997</v>
      </c>
      <c r="G722" s="6">
        <v>8.57</v>
      </c>
      <c r="H722" s="116">
        <v>59.833329999999997</v>
      </c>
      <c r="I722" s="6">
        <v>8.43</v>
      </c>
    </row>
    <row r="723" spans="2:9" x14ac:dyDescent="0.3">
      <c r="B723" s="116">
        <v>59.916670000000003</v>
      </c>
      <c r="C723" s="6">
        <v>8.41</v>
      </c>
      <c r="D723" s="116">
        <v>59.916670000000003</v>
      </c>
      <c r="E723" s="119">
        <v>8</v>
      </c>
      <c r="F723" s="116">
        <v>59.916670000000003</v>
      </c>
      <c r="G723" s="6">
        <v>8.57</v>
      </c>
      <c r="H723" s="116">
        <v>59.916670000000003</v>
      </c>
      <c r="I723" s="6">
        <v>8.41</v>
      </c>
    </row>
    <row r="724" spans="2:9" x14ac:dyDescent="0.3">
      <c r="B724" s="116">
        <v>60</v>
      </c>
      <c r="C724" s="6">
        <v>8.43</v>
      </c>
      <c r="D724" s="116">
        <v>60</v>
      </c>
      <c r="E724" s="119">
        <v>8</v>
      </c>
      <c r="F724" s="116">
        <v>60</v>
      </c>
      <c r="G724" s="6">
        <v>8.56</v>
      </c>
      <c r="H724" s="116">
        <v>60</v>
      </c>
      <c r="I724" s="6">
        <v>8.43</v>
      </c>
    </row>
    <row r="725" spans="2:9" x14ac:dyDescent="0.3">
      <c r="B725" s="116">
        <v>60.083329999999997</v>
      </c>
      <c r="C725" s="6">
        <v>8.42</v>
      </c>
      <c r="D725" s="116">
        <v>60.083329999999997</v>
      </c>
      <c r="E725" s="119">
        <v>7.99</v>
      </c>
      <c r="F725" s="116">
        <v>60.083329999999997</v>
      </c>
      <c r="G725" s="6">
        <v>8.57</v>
      </c>
      <c r="H725" s="116">
        <v>60.083329999999997</v>
      </c>
      <c r="I725" s="6">
        <v>8.42</v>
      </c>
    </row>
    <row r="726" spans="2:9" x14ac:dyDescent="0.3">
      <c r="B726" s="116">
        <v>60.166670000000003</v>
      </c>
      <c r="C726" s="6">
        <v>8.42</v>
      </c>
      <c r="D726" s="116">
        <v>60.166670000000003</v>
      </c>
      <c r="E726" s="119">
        <v>8</v>
      </c>
      <c r="F726" s="116">
        <v>60.166670000000003</v>
      </c>
      <c r="G726" s="6">
        <v>8.57</v>
      </c>
      <c r="H726" s="116">
        <v>60.166670000000003</v>
      </c>
      <c r="I726" s="6">
        <v>8.42</v>
      </c>
    </row>
    <row r="727" spans="2:9" x14ac:dyDescent="0.3">
      <c r="B727" s="116">
        <v>60.25</v>
      </c>
      <c r="C727" s="6">
        <v>8.43</v>
      </c>
      <c r="D727" s="116">
        <v>60.25</v>
      </c>
      <c r="E727" s="119">
        <v>8.01</v>
      </c>
      <c r="F727" s="116">
        <v>60.25</v>
      </c>
      <c r="G727" s="6">
        <v>8.56</v>
      </c>
      <c r="H727" s="116">
        <v>60.25</v>
      </c>
      <c r="I727" s="6">
        <v>8.43</v>
      </c>
    </row>
    <row r="728" spans="2:9" x14ac:dyDescent="0.3">
      <c r="B728" s="116">
        <v>60.333329999999997</v>
      </c>
      <c r="C728" s="6">
        <v>8.42</v>
      </c>
      <c r="D728" s="116">
        <v>60.333329999999997</v>
      </c>
      <c r="E728" s="119">
        <v>8.01</v>
      </c>
      <c r="F728" s="116">
        <v>60.333329999999997</v>
      </c>
      <c r="G728" s="6">
        <v>8.58</v>
      </c>
      <c r="H728" s="116">
        <v>60.333329999999997</v>
      </c>
      <c r="I728" s="6">
        <v>8.42</v>
      </c>
    </row>
    <row r="729" spans="2:9" x14ac:dyDescent="0.3">
      <c r="B729" s="116">
        <v>60.416670000000003</v>
      </c>
      <c r="C729" s="6">
        <v>8.43</v>
      </c>
      <c r="D729" s="116">
        <v>60.416670000000003</v>
      </c>
      <c r="E729" s="119">
        <v>8</v>
      </c>
      <c r="F729" s="116">
        <v>60.416670000000003</v>
      </c>
      <c r="G729" s="6">
        <v>8.57</v>
      </c>
      <c r="H729" s="116">
        <v>60.416670000000003</v>
      </c>
      <c r="I729" s="6">
        <v>8.43</v>
      </c>
    </row>
    <row r="730" spans="2:9" x14ac:dyDescent="0.3">
      <c r="B730" s="116">
        <v>60.5</v>
      </c>
      <c r="C730" s="6">
        <v>8.43</v>
      </c>
      <c r="D730" s="116">
        <v>60.5</v>
      </c>
      <c r="E730" s="119">
        <v>8.01</v>
      </c>
      <c r="F730" s="116">
        <v>60.5</v>
      </c>
      <c r="G730" s="6">
        <v>8.58</v>
      </c>
      <c r="H730" s="116">
        <v>60.5</v>
      </c>
      <c r="I730" s="6">
        <v>8.43</v>
      </c>
    </row>
    <row r="731" spans="2:9" x14ac:dyDescent="0.3">
      <c r="B731" s="116">
        <v>60.583329999999997</v>
      </c>
      <c r="C731" s="6">
        <v>8.43</v>
      </c>
      <c r="D731" s="116">
        <v>60.583329999999997</v>
      </c>
      <c r="E731" s="5">
        <v>8.01</v>
      </c>
      <c r="F731" s="116">
        <v>60.583329999999997</v>
      </c>
      <c r="G731" s="6">
        <v>8.57</v>
      </c>
      <c r="H731" s="116">
        <v>60.583329999999997</v>
      </c>
      <c r="I731" s="6">
        <v>8.43</v>
      </c>
    </row>
    <row r="732" spans="2:9" x14ac:dyDescent="0.3">
      <c r="B732" s="116">
        <v>60.666670000000003</v>
      </c>
      <c r="C732" s="6">
        <v>8.43</v>
      </c>
      <c r="D732" s="116">
        <v>60.666670000000003</v>
      </c>
      <c r="E732" s="5">
        <v>8.02</v>
      </c>
      <c r="F732" s="116">
        <v>60.666670000000003</v>
      </c>
      <c r="G732" s="6">
        <v>8.57</v>
      </c>
      <c r="H732" s="116">
        <v>60.666670000000003</v>
      </c>
      <c r="I732" s="6">
        <v>8.43</v>
      </c>
    </row>
    <row r="733" spans="2:9" x14ac:dyDescent="0.3">
      <c r="B733" s="116">
        <v>60.75</v>
      </c>
      <c r="C733" s="6">
        <v>8.43</v>
      </c>
      <c r="D733" s="116">
        <v>60.75</v>
      </c>
      <c r="E733" s="5">
        <v>8.01</v>
      </c>
      <c r="F733" s="116">
        <v>60.75</v>
      </c>
      <c r="G733" s="6">
        <v>8.57</v>
      </c>
      <c r="H733" s="116">
        <v>60.75</v>
      </c>
      <c r="I733" s="6">
        <v>8.43</v>
      </c>
    </row>
    <row r="734" spans="2:9" x14ac:dyDescent="0.3">
      <c r="B734" s="116">
        <v>60.833329999999997</v>
      </c>
      <c r="C734" s="6">
        <v>8.43</v>
      </c>
      <c r="D734" s="116">
        <v>60.833329999999997</v>
      </c>
      <c r="E734" s="5">
        <v>8.01</v>
      </c>
      <c r="F734" s="116">
        <v>60.833329999999997</v>
      </c>
      <c r="G734" s="6">
        <v>8.57</v>
      </c>
      <c r="H734" s="116">
        <v>60.833329999999997</v>
      </c>
      <c r="I734" s="6">
        <v>8.43</v>
      </c>
    </row>
    <row r="735" spans="2:9" x14ac:dyDescent="0.3">
      <c r="B735" s="116">
        <v>60.916670000000003</v>
      </c>
      <c r="C735" s="6">
        <v>8.44</v>
      </c>
      <c r="D735" s="116">
        <v>60.916670000000003</v>
      </c>
      <c r="E735" s="5">
        <v>8.02</v>
      </c>
      <c r="F735" s="116">
        <v>60.916670000000003</v>
      </c>
      <c r="G735" s="6">
        <v>8.56</v>
      </c>
      <c r="H735" s="116">
        <v>60.916670000000003</v>
      </c>
      <c r="I735" s="6">
        <v>8.44</v>
      </c>
    </row>
    <row r="736" spans="2:9" x14ac:dyDescent="0.3">
      <c r="B736" s="116">
        <v>61</v>
      </c>
      <c r="C736" s="6">
        <v>8.43</v>
      </c>
      <c r="D736" s="116">
        <v>61</v>
      </c>
      <c r="E736" s="5">
        <v>8.01</v>
      </c>
      <c r="F736" s="116">
        <v>61</v>
      </c>
      <c r="G736" s="6">
        <v>8.58</v>
      </c>
      <c r="H736" s="116">
        <v>61</v>
      </c>
      <c r="I736" s="6">
        <v>8.43</v>
      </c>
    </row>
    <row r="737" spans="2:9" x14ac:dyDescent="0.3">
      <c r="B737" s="116">
        <v>61.083329999999997</v>
      </c>
      <c r="C737" s="6">
        <v>8.44</v>
      </c>
      <c r="D737" s="116">
        <v>61.083329999999997</v>
      </c>
      <c r="E737" s="5">
        <v>8.02</v>
      </c>
      <c r="F737" s="116">
        <v>61.083329999999997</v>
      </c>
      <c r="G737" s="6">
        <v>8.56</v>
      </c>
      <c r="H737" s="116">
        <v>61.083329999999997</v>
      </c>
      <c r="I737" s="6">
        <v>8.44</v>
      </c>
    </row>
    <row r="738" spans="2:9" x14ac:dyDescent="0.3">
      <c r="B738" s="116">
        <v>61.166670000000003</v>
      </c>
      <c r="C738" s="6">
        <v>8.44</v>
      </c>
      <c r="D738" s="116">
        <v>61.166670000000003</v>
      </c>
      <c r="E738" s="5">
        <v>8.01</v>
      </c>
      <c r="F738" s="116">
        <v>61.166670000000003</v>
      </c>
      <c r="G738" s="6">
        <v>8.58</v>
      </c>
      <c r="H738" s="116">
        <v>61.166670000000003</v>
      </c>
      <c r="I738" s="6">
        <v>8.44</v>
      </c>
    </row>
    <row r="739" spans="2:9" x14ac:dyDescent="0.3">
      <c r="B739" s="116">
        <v>61.25</v>
      </c>
      <c r="C739" s="6">
        <v>8.44</v>
      </c>
      <c r="D739" s="116">
        <v>61.25</v>
      </c>
      <c r="E739" s="5">
        <v>8.01</v>
      </c>
      <c r="F739" s="116">
        <v>61.25</v>
      </c>
      <c r="G739" s="6">
        <v>8.57</v>
      </c>
      <c r="H739" s="116">
        <v>61.25</v>
      </c>
      <c r="I739" s="6">
        <v>8.44</v>
      </c>
    </row>
    <row r="740" spans="2:9" x14ac:dyDescent="0.3">
      <c r="B740" s="116">
        <v>61.333329999999997</v>
      </c>
      <c r="C740" s="6">
        <v>8.44</v>
      </c>
      <c r="D740" s="116">
        <v>61.333329999999997</v>
      </c>
      <c r="E740" s="5">
        <v>8.02</v>
      </c>
      <c r="F740" s="116">
        <v>61.333329999999997</v>
      </c>
      <c r="G740" s="6">
        <v>8.56</v>
      </c>
      <c r="H740" s="116">
        <v>61.333329999999997</v>
      </c>
      <c r="I740" s="6">
        <v>8.44</v>
      </c>
    </row>
    <row r="741" spans="2:9" x14ac:dyDescent="0.3">
      <c r="B741" s="116">
        <v>61.416670000000003</v>
      </c>
      <c r="C741" s="6">
        <v>8.43</v>
      </c>
      <c r="D741" s="116">
        <v>61.416670000000003</v>
      </c>
      <c r="E741" s="5">
        <v>8.01</v>
      </c>
      <c r="F741" s="116">
        <v>61.416670000000003</v>
      </c>
      <c r="G741" s="6">
        <v>8.57</v>
      </c>
      <c r="H741" s="116">
        <v>61.416670000000003</v>
      </c>
      <c r="I741" s="6">
        <v>8.43</v>
      </c>
    </row>
    <row r="742" spans="2:9" x14ac:dyDescent="0.3">
      <c r="B742" s="116">
        <v>61.5</v>
      </c>
      <c r="C742" s="6">
        <v>8.4499999999999993</v>
      </c>
      <c r="D742" s="116">
        <v>61.5</v>
      </c>
      <c r="E742" s="5">
        <v>8.02</v>
      </c>
      <c r="F742" s="116">
        <v>61.5</v>
      </c>
      <c r="G742" s="6">
        <v>8.56</v>
      </c>
      <c r="H742" s="116">
        <v>61.5</v>
      </c>
      <c r="I742" s="6">
        <v>8.4499999999999993</v>
      </c>
    </row>
    <row r="743" spans="2:9" x14ac:dyDescent="0.3">
      <c r="B743" s="116">
        <v>61.583329999999997</v>
      </c>
      <c r="C743" s="6">
        <v>8.44</v>
      </c>
      <c r="D743" s="116">
        <v>61.583329999999997</v>
      </c>
      <c r="E743" s="5">
        <v>8.02</v>
      </c>
      <c r="F743" s="116">
        <v>61.583329999999997</v>
      </c>
      <c r="G743" s="6">
        <v>8.57</v>
      </c>
      <c r="H743" s="116">
        <v>61.583329999999997</v>
      </c>
      <c r="I743" s="6">
        <v>8.44</v>
      </c>
    </row>
    <row r="744" spans="2:9" x14ac:dyDescent="0.3">
      <c r="B744" s="116">
        <v>61.666670000000003</v>
      </c>
      <c r="C744" s="6">
        <v>8.44</v>
      </c>
      <c r="D744" s="116">
        <v>61.666670000000003</v>
      </c>
      <c r="E744" s="5">
        <v>8.02</v>
      </c>
      <c r="F744" s="116">
        <v>61.666670000000003</v>
      </c>
      <c r="G744" s="6">
        <v>8.57</v>
      </c>
      <c r="H744" s="116">
        <v>61.666670000000003</v>
      </c>
      <c r="I744" s="6">
        <v>8.44</v>
      </c>
    </row>
    <row r="745" spans="2:9" x14ac:dyDescent="0.3">
      <c r="B745" s="116">
        <v>61.75</v>
      </c>
      <c r="C745" s="6">
        <v>8.4499999999999993</v>
      </c>
      <c r="D745" s="116">
        <v>61.75</v>
      </c>
      <c r="E745" s="5">
        <v>8.0299999999999994</v>
      </c>
      <c r="F745" s="116">
        <v>61.75</v>
      </c>
      <c r="G745" s="6">
        <v>8.56</v>
      </c>
      <c r="H745" s="116">
        <v>61.75</v>
      </c>
      <c r="I745" s="6">
        <v>8.4499999999999993</v>
      </c>
    </row>
    <row r="746" spans="2:9" x14ac:dyDescent="0.3">
      <c r="B746" s="116">
        <v>61.833329999999997</v>
      </c>
      <c r="C746" s="6">
        <v>8.44</v>
      </c>
      <c r="D746" s="116">
        <v>61.833329999999997</v>
      </c>
      <c r="E746" s="5">
        <v>8.02</v>
      </c>
      <c r="F746" s="116">
        <v>61.833329999999997</v>
      </c>
      <c r="G746" s="6">
        <v>8.56</v>
      </c>
      <c r="H746" s="116">
        <v>61.833329999999997</v>
      </c>
      <c r="I746" s="6">
        <v>8.44</v>
      </c>
    </row>
    <row r="747" spans="2:9" x14ac:dyDescent="0.3">
      <c r="B747" s="116">
        <v>61.916670000000003</v>
      </c>
      <c r="C747" s="6">
        <v>8.44</v>
      </c>
      <c r="D747" s="116">
        <v>61.916670000000003</v>
      </c>
      <c r="E747" s="5">
        <v>8.02</v>
      </c>
      <c r="F747" s="116">
        <v>61.916670000000003</v>
      </c>
      <c r="G747" s="6">
        <v>8.56</v>
      </c>
      <c r="H747" s="116">
        <v>61.916670000000003</v>
      </c>
      <c r="I747" s="6">
        <v>8.44</v>
      </c>
    </row>
    <row r="748" spans="2:9" x14ac:dyDescent="0.3">
      <c r="B748" s="116">
        <v>62</v>
      </c>
      <c r="C748" s="6">
        <v>8.4600000000000009</v>
      </c>
      <c r="D748" s="116">
        <v>62</v>
      </c>
      <c r="E748" s="5">
        <v>8.0299999999999994</v>
      </c>
      <c r="F748" s="116">
        <v>62</v>
      </c>
      <c r="G748" s="6">
        <v>8.56</v>
      </c>
      <c r="H748" s="116">
        <v>62</v>
      </c>
      <c r="I748" s="6">
        <v>8.4600000000000009</v>
      </c>
    </row>
    <row r="749" spans="2:9" x14ac:dyDescent="0.3">
      <c r="B749" s="116">
        <v>62.083329999999997</v>
      </c>
      <c r="C749" s="6">
        <v>8.44</v>
      </c>
      <c r="D749" s="116">
        <v>62.083329999999997</v>
      </c>
      <c r="E749" s="5">
        <v>8.02</v>
      </c>
      <c r="F749" s="116">
        <v>62.083329999999997</v>
      </c>
      <c r="G749" s="6">
        <v>8.57</v>
      </c>
      <c r="H749" s="116">
        <v>62.083329999999997</v>
      </c>
      <c r="I749" s="6">
        <v>8.44</v>
      </c>
    </row>
    <row r="750" spans="2:9" x14ac:dyDescent="0.3">
      <c r="B750" s="116">
        <v>62.166670000000003</v>
      </c>
      <c r="C750" s="6">
        <v>8.4600000000000009</v>
      </c>
      <c r="D750" s="116">
        <v>62.166670000000003</v>
      </c>
      <c r="E750" s="5">
        <v>8.0299999999999994</v>
      </c>
      <c r="F750" s="116">
        <v>62.166670000000003</v>
      </c>
      <c r="G750" s="6">
        <v>8.5500000000000007</v>
      </c>
      <c r="H750" s="116">
        <v>62.166670000000003</v>
      </c>
      <c r="I750" s="6">
        <v>8.4600000000000009</v>
      </c>
    </row>
    <row r="751" spans="2:9" x14ac:dyDescent="0.3">
      <c r="B751" s="116">
        <v>62.25</v>
      </c>
      <c r="C751" s="6">
        <v>8.4499999999999993</v>
      </c>
      <c r="D751" s="116">
        <v>62.25</v>
      </c>
      <c r="E751" s="5">
        <v>8.0299999999999994</v>
      </c>
      <c r="F751" s="116">
        <v>62.25</v>
      </c>
      <c r="G751" s="6">
        <v>8.56</v>
      </c>
      <c r="H751" s="116">
        <v>62.25</v>
      </c>
      <c r="I751" s="6">
        <v>8.4499999999999993</v>
      </c>
    </row>
    <row r="752" spans="2:9" x14ac:dyDescent="0.3">
      <c r="B752" s="116">
        <v>62.333329999999997</v>
      </c>
      <c r="C752" s="6">
        <v>8.4499999999999993</v>
      </c>
      <c r="D752" s="116">
        <v>62.333329999999997</v>
      </c>
      <c r="E752" s="5">
        <v>8.0399999999999991</v>
      </c>
      <c r="F752" s="116">
        <v>62.333329999999997</v>
      </c>
      <c r="G752" s="6">
        <v>8.56</v>
      </c>
      <c r="H752" s="116">
        <v>62.333329999999997</v>
      </c>
      <c r="I752" s="6">
        <v>8.4499999999999993</v>
      </c>
    </row>
    <row r="753" spans="2:9" x14ac:dyDescent="0.3">
      <c r="B753" s="116">
        <v>62.416670000000003</v>
      </c>
      <c r="C753" s="6">
        <v>8.4600000000000009</v>
      </c>
      <c r="D753" s="116">
        <v>62.416670000000003</v>
      </c>
      <c r="E753" s="5">
        <v>8.0299999999999994</v>
      </c>
      <c r="F753" s="116">
        <v>62.416670000000003</v>
      </c>
      <c r="G753" s="6">
        <v>8.57</v>
      </c>
      <c r="H753" s="116">
        <v>62.416670000000003</v>
      </c>
      <c r="I753" s="6">
        <v>8.4600000000000009</v>
      </c>
    </row>
    <row r="754" spans="2:9" x14ac:dyDescent="0.3">
      <c r="B754" s="116">
        <v>62.5</v>
      </c>
      <c r="C754" s="6">
        <v>8.4499999999999993</v>
      </c>
      <c r="D754" s="116">
        <v>62.5</v>
      </c>
      <c r="E754" s="5">
        <v>8.0299999999999994</v>
      </c>
      <c r="F754" s="116">
        <v>62.5</v>
      </c>
      <c r="G754" s="6">
        <v>8.57</v>
      </c>
      <c r="H754" s="116">
        <v>62.5</v>
      </c>
      <c r="I754" s="6">
        <v>8.4499999999999993</v>
      </c>
    </row>
    <row r="755" spans="2:9" x14ac:dyDescent="0.3">
      <c r="B755" s="116">
        <v>62.583329999999997</v>
      </c>
      <c r="C755" s="6">
        <v>8.4700000000000006</v>
      </c>
      <c r="D755" s="116">
        <v>62.583329999999997</v>
      </c>
      <c r="E755" s="5">
        <v>8.0399999999999991</v>
      </c>
      <c r="F755" s="116">
        <v>62.583329999999997</v>
      </c>
      <c r="G755" s="6">
        <v>8.56</v>
      </c>
      <c r="H755" s="116">
        <v>62.583329999999997</v>
      </c>
      <c r="I755" s="6">
        <v>8.4700000000000006</v>
      </c>
    </row>
    <row r="756" spans="2:9" x14ac:dyDescent="0.3">
      <c r="B756" s="116">
        <v>62.666670000000003</v>
      </c>
      <c r="C756" s="6">
        <v>8.4600000000000009</v>
      </c>
      <c r="D756" s="116">
        <v>62.666670000000003</v>
      </c>
      <c r="E756" s="5">
        <v>8.02</v>
      </c>
      <c r="F756" s="116">
        <v>62.666670000000003</v>
      </c>
      <c r="G756" s="6">
        <v>8.56</v>
      </c>
      <c r="H756" s="116">
        <v>62.666670000000003</v>
      </c>
      <c r="I756" s="6">
        <v>8.4600000000000009</v>
      </c>
    </row>
    <row r="757" spans="2:9" x14ac:dyDescent="0.3">
      <c r="B757" s="116">
        <v>62.75</v>
      </c>
      <c r="C757" s="6">
        <v>8.4499999999999993</v>
      </c>
      <c r="D757" s="116">
        <v>62.75</v>
      </c>
      <c r="E757" s="5">
        <v>8.0399999999999991</v>
      </c>
      <c r="F757" s="116">
        <v>62.75</v>
      </c>
      <c r="G757" s="6">
        <v>8.56</v>
      </c>
      <c r="H757" s="116">
        <v>62.75</v>
      </c>
      <c r="I757" s="6">
        <v>8.4499999999999993</v>
      </c>
    </row>
    <row r="758" spans="2:9" x14ac:dyDescent="0.3">
      <c r="B758" s="116">
        <v>62.833329999999997</v>
      </c>
      <c r="C758" s="6">
        <v>8.4600000000000009</v>
      </c>
      <c r="D758" s="116">
        <v>62.833329999999997</v>
      </c>
      <c r="E758" s="5">
        <v>8.0399999999999991</v>
      </c>
      <c r="F758" s="116">
        <v>62.833329999999997</v>
      </c>
      <c r="G758" s="6">
        <v>8.56</v>
      </c>
      <c r="H758" s="116">
        <v>62.833329999999997</v>
      </c>
      <c r="I758" s="6">
        <v>8.4600000000000009</v>
      </c>
    </row>
    <row r="759" spans="2:9" x14ac:dyDescent="0.3">
      <c r="B759" s="116">
        <v>62.916670000000003</v>
      </c>
      <c r="C759" s="6">
        <v>8.4600000000000009</v>
      </c>
      <c r="D759" s="116">
        <v>62.916670000000003</v>
      </c>
      <c r="E759" s="5">
        <v>8.0299999999999994</v>
      </c>
      <c r="F759" s="116">
        <v>62.916670000000003</v>
      </c>
      <c r="G759" s="6">
        <v>8.56</v>
      </c>
      <c r="H759" s="116">
        <v>62.916670000000003</v>
      </c>
      <c r="I759" s="6">
        <v>8.4600000000000009</v>
      </c>
    </row>
    <row r="760" spans="2:9" x14ac:dyDescent="0.3">
      <c r="B760" s="116">
        <v>63</v>
      </c>
      <c r="C760" s="6">
        <v>8.4700000000000006</v>
      </c>
      <c r="D760" s="116">
        <v>63</v>
      </c>
      <c r="E760" s="5">
        <v>8.0399999999999991</v>
      </c>
      <c r="F760" s="116">
        <v>63</v>
      </c>
      <c r="G760" s="6">
        <v>8.5500000000000007</v>
      </c>
      <c r="H760" s="116">
        <v>63</v>
      </c>
      <c r="I760" s="6">
        <v>8.4700000000000006</v>
      </c>
    </row>
    <row r="761" spans="2:9" x14ac:dyDescent="0.3">
      <c r="B761" s="116">
        <v>63.083329999999997</v>
      </c>
      <c r="C761" s="6">
        <v>8.4600000000000009</v>
      </c>
      <c r="D761" s="116">
        <v>63.083329999999997</v>
      </c>
      <c r="E761" s="5">
        <v>8.0399999999999991</v>
      </c>
      <c r="F761" s="116">
        <v>63.083329999999997</v>
      </c>
      <c r="G761" s="6">
        <v>8.56</v>
      </c>
      <c r="H761" s="116">
        <v>63.083329999999997</v>
      </c>
      <c r="I761" s="6">
        <v>8.4600000000000009</v>
      </c>
    </row>
    <row r="762" spans="2:9" x14ac:dyDescent="0.3">
      <c r="B762" s="116">
        <v>63.166670000000003</v>
      </c>
      <c r="C762" s="6">
        <v>8.4700000000000006</v>
      </c>
      <c r="D762" s="116">
        <v>63.166670000000003</v>
      </c>
      <c r="E762" s="5">
        <v>8.0299999999999994</v>
      </c>
      <c r="F762" s="116">
        <v>63.166670000000003</v>
      </c>
      <c r="G762" s="6">
        <v>8.56</v>
      </c>
      <c r="H762" s="116">
        <v>63.166670000000003</v>
      </c>
      <c r="I762" s="6">
        <v>8.4700000000000006</v>
      </c>
    </row>
    <row r="763" spans="2:9" x14ac:dyDescent="0.3">
      <c r="B763" s="116">
        <v>63.25</v>
      </c>
      <c r="C763" s="6">
        <v>8.4700000000000006</v>
      </c>
      <c r="D763" s="116">
        <v>63.25</v>
      </c>
      <c r="E763" s="5">
        <v>8.0399999999999991</v>
      </c>
      <c r="F763" s="116">
        <v>63.25</v>
      </c>
      <c r="G763" s="6">
        <v>8.5500000000000007</v>
      </c>
      <c r="H763" s="116">
        <v>63.25</v>
      </c>
      <c r="I763" s="6">
        <v>8.4700000000000006</v>
      </c>
    </row>
    <row r="764" spans="2:9" x14ac:dyDescent="0.3">
      <c r="B764" s="116">
        <v>63.333329999999997</v>
      </c>
      <c r="C764" s="6">
        <v>8.4700000000000006</v>
      </c>
      <c r="D764" s="116">
        <v>63.333329999999997</v>
      </c>
      <c r="E764" s="5">
        <v>8.0299999999999994</v>
      </c>
      <c r="F764" s="116">
        <v>63.333329999999997</v>
      </c>
      <c r="G764" s="6">
        <v>8.56</v>
      </c>
      <c r="H764" s="116">
        <v>63.333329999999997</v>
      </c>
      <c r="I764" s="6">
        <v>8.4700000000000006</v>
      </c>
    </row>
    <row r="765" spans="2:9" x14ac:dyDescent="0.3">
      <c r="B765" s="116">
        <v>63.416670000000003</v>
      </c>
      <c r="C765" s="6">
        <v>8.48</v>
      </c>
      <c r="D765" s="116">
        <v>63.416670000000003</v>
      </c>
      <c r="E765" s="5">
        <v>8.0399999999999991</v>
      </c>
      <c r="F765" s="116">
        <v>63.416670000000003</v>
      </c>
      <c r="G765" s="6">
        <v>8.5500000000000007</v>
      </c>
      <c r="H765" s="116">
        <v>63.416670000000003</v>
      </c>
      <c r="I765" s="6">
        <v>8.48</v>
      </c>
    </row>
    <row r="766" spans="2:9" x14ac:dyDescent="0.3">
      <c r="B766" s="116">
        <v>63.5</v>
      </c>
      <c r="C766" s="6">
        <v>8.48</v>
      </c>
      <c r="D766" s="116">
        <v>63.5</v>
      </c>
      <c r="E766" s="5">
        <v>8.0399999999999991</v>
      </c>
      <c r="F766" s="116">
        <v>63.5</v>
      </c>
      <c r="G766" s="6">
        <v>8.56</v>
      </c>
      <c r="H766" s="116">
        <v>63.5</v>
      </c>
      <c r="I766" s="6">
        <v>8.48</v>
      </c>
    </row>
    <row r="767" spans="2:9" x14ac:dyDescent="0.3">
      <c r="B767" s="116">
        <v>63.583329999999997</v>
      </c>
      <c r="C767" s="6">
        <v>8.4600000000000009</v>
      </c>
      <c r="D767" s="116">
        <v>63.583329999999997</v>
      </c>
      <c r="E767" s="5">
        <v>8.0399999999999991</v>
      </c>
      <c r="F767" s="116">
        <v>63.583329999999997</v>
      </c>
      <c r="G767" s="6">
        <v>8.57</v>
      </c>
      <c r="H767" s="116">
        <v>63.583329999999997</v>
      </c>
      <c r="I767" s="6">
        <v>8.4600000000000009</v>
      </c>
    </row>
    <row r="768" spans="2:9" x14ac:dyDescent="0.3">
      <c r="B768" s="116">
        <v>63.666670000000003</v>
      </c>
      <c r="C768" s="6">
        <v>8.48</v>
      </c>
      <c r="D768" s="116">
        <v>63.666670000000003</v>
      </c>
      <c r="E768" s="5">
        <v>8.0500000000000007</v>
      </c>
      <c r="F768" s="116">
        <v>63.666670000000003</v>
      </c>
      <c r="G768" s="6">
        <v>8.5500000000000007</v>
      </c>
      <c r="H768" s="116">
        <v>63.666670000000003</v>
      </c>
      <c r="I768" s="6">
        <v>8.48</v>
      </c>
    </row>
    <row r="769" spans="2:9" x14ac:dyDescent="0.3">
      <c r="B769" s="116">
        <v>63.75</v>
      </c>
      <c r="C769" s="6">
        <v>8.4700000000000006</v>
      </c>
      <c r="D769" s="116">
        <v>63.75</v>
      </c>
      <c r="E769" s="5">
        <v>8.0399999999999991</v>
      </c>
      <c r="F769" s="116">
        <v>63.75</v>
      </c>
      <c r="G769" s="6">
        <v>8.56</v>
      </c>
      <c r="H769" s="116">
        <v>63.75</v>
      </c>
      <c r="I769" s="6">
        <v>8.4700000000000006</v>
      </c>
    </row>
    <row r="770" spans="2:9" x14ac:dyDescent="0.3">
      <c r="B770" s="116">
        <v>63.833329999999997</v>
      </c>
      <c r="C770" s="6">
        <v>8.48</v>
      </c>
      <c r="D770" s="116">
        <v>63.833329999999997</v>
      </c>
      <c r="E770" s="5">
        <v>8.0500000000000007</v>
      </c>
      <c r="F770" s="116">
        <v>63.833329999999997</v>
      </c>
      <c r="G770" s="6">
        <v>8.56</v>
      </c>
      <c r="H770" s="116">
        <v>63.833329999999997</v>
      </c>
      <c r="I770" s="6">
        <v>8.48</v>
      </c>
    </row>
    <row r="771" spans="2:9" x14ac:dyDescent="0.3">
      <c r="B771" s="116">
        <v>63.916670000000003</v>
      </c>
      <c r="C771" s="6">
        <v>8.48</v>
      </c>
      <c r="D771" s="116">
        <v>63.916670000000003</v>
      </c>
      <c r="E771" s="5">
        <v>8.0399999999999991</v>
      </c>
      <c r="F771" s="116">
        <v>63.916670000000003</v>
      </c>
      <c r="G771" s="6">
        <v>8.5500000000000007</v>
      </c>
      <c r="H771" s="116">
        <v>63.916670000000003</v>
      </c>
      <c r="I771" s="6">
        <v>8.48</v>
      </c>
    </row>
    <row r="772" spans="2:9" x14ac:dyDescent="0.3">
      <c r="B772" s="116">
        <v>64</v>
      </c>
      <c r="C772" s="6">
        <v>8.4700000000000006</v>
      </c>
      <c r="D772" s="116">
        <v>64</v>
      </c>
      <c r="E772" s="5">
        <v>8.0399999999999991</v>
      </c>
      <c r="F772" s="116">
        <v>64</v>
      </c>
      <c r="G772" s="6">
        <v>8.56</v>
      </c>
      <c r="H772" s="116">
        <v>64</v>
      </c>
      <c r="I772" s="6">
        <v>8.4700000000000006</v>
      </c>
    </row>
    <row r="773" spans="2:9" x14ac:dyDescent="0.3">
      <c r="B773" s="116">
        <v>64.083330000000004</v>
      </c>
      <c r="C773" s="6">
        <v>8.48</v>
      </c>
      <c r="D773" s="116">
        <v>64.083330000000004</v>
      </c>
      <c r="E773" s="5">
        <v>8.06</v>
      </c>
      <c r="F773" s="116">
        <v>64.083330000000004</v>
      </c>
      <c r="G773" s="6">
        <v>8.56</v>
      </c>
      <c r="H773" s="116">
        <v>64.083330000000004</v>
      </c>
      <c r="I773" s="6">
        <v>8.48</v>
      </c>
    </row>
    <row r="774" spans="2:9" x14ac:dyDescent="0.3">
      <c r="B774" s="116">
        <v>64.166669999999996</v>
      </c>
      <c r="C774" s="6">
        <v>8.4700000000000006</v>
      </c>
      <c r="D774" s="116">
        <v>64.166669999999996</v>
      </c>
      <c r="E774" s="5">
        <v>8.0500000000000007</v>
      </c>
      <c r="F774" s="116">
        <v>64.166669999999996</v>
      </c>
      <c r="G774" s="6">
        <v>8.56</v>
      </c>
      <c r="H774" s="116">
        <v>64.166669999999996</v>
      </c>
      <c r="I774" s="6">
        <v>8.4700000000000006</v>
      </c>
    </row>
    <row r="775" spans="2:9" x14ac:dyDescent="0.3">
      <c r="B775" s="116">
        <v>64.25</v>
      </c>
      <c r="C775" s="6">
        <v>8.48</v>
      </c>
      <c r="D775" s="116">
        <v>64.25</v>
      </c>
      <c r="E775" s="5">
        <v>8.0500000000000007</v>
      </c>
      <c r="F775" s="116">
        <v>64.25</v>
      </c>
      <c r="G775" s="6">
        <v>8.5500000000000007</v>
      </c>
      <c r="H775" s="116">
        <v>64.25</v>
      </c>
      <c r="I775" s="6">
        <v>8.48</v>
      </c>
    </row>
    <row r="776" spans="2:9" x14ac:dyDescent="0.3">
      <c r="B776" s="116">
        <v>64.333330000000004</v>
      </c>
      <c r="C776" s="6">
        <v>8.49</v>
      </c>
      <c r="D776" s="116">
        <v>64.333330000000004</v>
      </c>
      <c r="E776" s="5">
        <v>8.06</v>
      </c>
      <c r="F776" s="116">
        <v>64.333330000000004</v>
      </c>
      <c r="G776" s="6">
        <v>8.5500000000000007</v>
      </c>
      <c r="H776" s="116">
        <v>64.333330000000004</v>
      </c>
      <c r="I776" s="6">
        <v>8.49</v>
      </c>
    </row>
    <row r="777" spans="2:9" x14ac:dyDescent="0.3">
      <c r="B777" s="116">
        <v>64.416669999999996</v>
      </c>
      <c r="C777" s="6">
        <v>8.48</v>
      </c>
      <c r="D777" s="116">
        <v>64.416669999999996</v>
      </c>
      <c r="E777" s="5">
        <v>8.0500000000000007</v>
      </c>
      <c r="F777" s="116">
        <v>64.416669999999996</v>
      </c>
      <c r="G777" s="6">
        <v>8.56</v>
      </c>
      <c r="H777" s="116">
        <v>64.416669999999996</v>
      </c>
      <c r="I777" s="6">
        <v>8.48</v>
      </c>
    </row>
    <row r="778" spans="2:9" x14ac:dyDescent="0.3">
      <c r="B778" s="116">
        <v>64.5</v>
      </c>
      <c r="C778" s="6">
        <v>8.48</v>
      </c>
      <c r="D778" s="116">
        <v>64.5</v>
      </c>
      <c r="E778" s="5">
        <v>8.06</v>
      </c>
      <c r="F778" s="116">
        <v>64.5</v>
      </c>
      <c r="G778" s="6">
        <v>8.5399999999999991</v>
      </c>
      <c r="H778" s="116">
        <v>64.5</v>
      </c>
      <c r="I778" s="6">
        <v>8.48</v>
      </c>
    </row>
    <row r="779" spans="2:9" x14ac:dyDescent="0.3">
      <c r="B779" s="116">
        <v>64.583330000000004</v>
      </c>
      <c r="C779" s="6">
        <v>8.48</v>
      </c>
      <c r="D779" s="116">
        <v>64.583330000000004</v>
      </c>
      <c r="E779" s="5">
        <v>8.0399999999999991</v>
      </c>
      <c r="F779" s="116">
        <v>64.583330000000004</v>
      </c>
      <c r="G779" s="6">
        <v>8.5500000000000007</v>
      </c>
      <c r="H779" s="116">
        <v>64.583330000000004</v>
      </c>
      <c r="I779" s="6">
        <v>8.48</v>
      </c>
    </row>
    <row r="780" spans="2:9" x14ac:dyDescent="0.3">
      <c r="B780" s="116">
        <v>64.666669999999996</v>
      </c>
      <c r="C780" s="6">
        <v>8.48</v>
      </c>
      <c r="D780" s="116">
        <v>64.666669999999996</v>
      </c>
      <c r="E780" s="5">
        <v>8.0500000000000007</v>
      </c>
      <c r="F780" s="116">
        <v>64.666669999999996</v>
      </c>
      <c r="G780" s="6">
        <v>8.56</v>
      </c>
      <c r="H780" s="116">
        <v>64.666669999999996</v>
      </c>
      <c r="I780" s="6">
        <v>8.48</v>
      </c>
    </row>
    <row r="781" spans="2:9" x14ac:dyDescent="0.3">
      <c r="B781" s="116">
        <v>64.75</v>
      </c>
      <c r="C781" s="6">
        <v>8.49</v>
      </c>
      <c r="D781" s="116">
        <v>64.75</v>
      </c>
      <c r="E781" s="5">
        <v>8.06</v>
      </c>
      <c r="F781" s="116">
        <v>64.75</v>
      </c>
      <c r="G781" s="6">
        <v>8.5500000000000007</v>
      </c>
      <c r="H781" s="116">
        <v>64.75</v>
      </c>
      <c r="I781" s="6">
        <v>8.49</v>
      </c>
    </row>
    <row r="782" spans="2:9" x14ac:dyDescent="0.3">
      <c r="B782" s="116">
        <v>64.833330000000004</v>
      </c>
      <c r="C782" s="6">
        <v>8.4700000000000006</v>
      </c>
      <c r="D782" s="116">
        <v>64.833330000000004</v>
      </c>
      <c r="E782" s="5">
        <v>8.0500000000000007</v>
      </c>
      <c r="F782" s="116">
        <v>64.833330000000004</v>
      </c>
      <c r="G782" s="6">
        <v>8.5500000000000007</v>
      </c>
      <c r="H782" s="116">
        <v>64.833330000000004</v>
      </c>
      <c r="I782" s="6">
        <v>8.4700000000000006</v>
      </c>
    </row>
    <row r="783" spans="2:9" x14ac:dyDescent="0.3">
      <c r="B783" s="116">
        <v>64.916669999999996</v>
      </c>
      <c r="C783" s="6">
        <v>8.48</v>
      </c>
      <c r="D783" s="116">
        <v>64.916669999999996</v>
      </c>
      <c r="E783" s="5">
        <v>8.06</v>
      </c>
      <c r="F783" s="116">
        <v>64.916669999999996</v>
      </c>
      <c r="G783" s="6">
        <v>8.5500000000000007</v>
      </c>
      <c r="H783" s="116">
        <v>64.916669999999996</v>
      </c>
      <c r="I783" s="6">
        <v>8.48</v>
      </c>
    </row>
    <row r="784" spans="2:9" x14ac:dyDescent="0.3">
      <c r="B784" s="116">
        <v>65</v>
      </c>
      <c r="C784" s="6">
        <v>8.49</v>
      </c>
      <c r="D784" s="116">
        <v>65</v>
      </c>
      <c r="E784" s="5">
        <v>8.06</v>
      </c>
      <c r="F784" s="116">
        <v>65</v>
      </c>
      <c r="G784" s="6">
        <v>8.5500000000000007</v>
      </c>
      <c r="H784" s="116">
        <v>65</v>
      </c>
      <c r="I784" s="6">
        <v>8.49</v>
      </c>
    </row>
    <row r="785" spans="2:9" x14ac:dyDescent="0.3">
      <c r="B785" s="116">
        <v>65.083330000000004</v>
      </c>
      <c r="C785" s="6">
        <v>8.48</v>
      </c>
      <c r="D785" s="116">
        <v>65.083330000000004</v>
      </c>
      <c r="E785" s="5">
        <v>8.0500000000000007</v>
      </c>
      <c r="F785" s="116">
        <v>65.083330000000004</v>
      </c>
      <c r="G785" s="6">
        <v>8.56</v>
      </c>
      <c r="H785" s="116">
        <v>65.083330000000004</v>
      </c>
      <c r="I785" s="6">
        <v>8.48</v>
      </c>
    </row>
    <row r="786" spans="2:9" x14ac:dyDescent="0.3">
      <c r="B786" s="116">
        <v>65.166669999999996</v>
      </c>
      <c r="C786" s="124">
        <v>8.5</v>
      </c>
      <c r="D786" s="116">
        <v>65.166669999999996</v>
      </c>
      <c r="E786" s="5">
        <v>8.06</v>
      </c>
      <c r="F786" s="116">
        <v>65.166669999999996</v>
      </c>
      <c r="G786" s="6">
        <v>8.5500000000000007</v>
      </c>
      <c r="H786" s="116">
        <v>65.166669999999996</v>
      </c>
      <c r="I786" s="124">
        <v>8.5</v>
      </c>
    </row>
    <row r="787" spans="2:9" x14ac:dyDescent="0.3">
      <c r="B787" s="116">
        <v>65.25</v>
      </c>
      <c r="C787" s="124">
        <v>8.48</v>
      </c>
      <c r="D787" s="116">
        <v>65.25</v>
      </c>
      <c r="E787" s="5">
        <v>8.0500000000000007</v>
      </c>
      <c r="F787" s="116">
        <v>65.25</v>
      </c>
      <c r="G787" s="6">
        <v>8.5500000000000007</v>
      </c>
      <c r="H787" s="116">
        <v>65.25</v>
      </c>
      <c r="I787" s="124">
        <v>8.48</v>
      </c>
    </row>
    <row r="788" spans="2:9" x14ac:dyDescent="0.3">
      <c r="B788" s="116">
        <v>65.333330000000004</v>
      </c>
      <c r="C788" s="124">
        <v>8.49</v>
      </c>
      <c r="D788" s="116">
        <v>65.333330000000004</v>
      </c>
      <c r="E788" s="5">
        <v>8.06</v>
      </c>
      <c r="F788" s="116">
        <v>65.333330000000004</v>
      </c>
      <c r="G788" s="6">
        <v>8.5500000000000007</v>
      </c>
      <c r="H788" s="116">
        <v>65.333330000000004</v>
      </c>
      <c r="I788" s="124">
        <v>8.49</v>
      </c>
    </row>
    <row r="789" spans="2:9" x14ac:dyDescent="0.3">
      <c r="B789" s="116">
        <v>65.416669999999996</v>
      </c>
      <c r="C789" s="124">
        <v>8.49</v>
      </c>
      <c r="D789" s="116">
        <v>65.416669999999996</v>
      </c>
      <c r="E789" s="5">
        <v>8.0500000000000007</v>
      </c>
      <c r="F789" s="116">
        <v>65.416669999999996</v>
      </c>
      <c r="G789" s="6">
        <v>8.5500000000000007</v>
      </c>
      <c r="H789" s="116">
        <v>65.416669999999996</v>
      </c>
      <c r="I789" s="124">
        <v>8.49</v>
      </c>
    </row>
    <row r="790" spans="2:9" x14ac:dyDescent="0.3">
      <c r="B790" s="116">
        <v>65.5</v>
      </c>
      <c r="C790" s="124">
        <v>8.49</v>
      </c>
      <c r="D790" s="116">
        <v>65.5</v>
      </c>
      <c r="E790" s="5">
        <v>8.0500000000000007</v>
      </c>
      <c r="F790" s="116">
        <v>65.5</v>
      </c>
      <c r="G790" s="6">
        <v>8.5500000000000007</v>
      </c>
      <c r="H790" s="116">
        <v>65.5</v>
      </c>
      <c r="I790" s="124">
        <v>8.49</v>
      </c>
    </row>
    <row r="791" spans="2:9" x14ac:dyDescent="0.3">
      <c r="B791" s="116">
        <v>65.583330000000004</v>
      </c>
      <c r="C791" s="124">
        <v>8.49</v>
      </c>
      <c r="D791" s="116">
        <v>65.583330000000004</v>
      </c>
      <c r="E791" s="5">
        <v>8.06</v>
      </c>
      <c r="F791" s="116">
        <v>65.583330000000004</v>
      </c>
      <c r="G791" s="6">
        <v>8.5500000000000007</v>
      </c>
      <c r="H791" s="116">
        <v>65.583330000000004</v>
      </c>
      <c r="I791" s="124">
        <v>8.49</v>
      </c>
    </row>
    <row r="792" spans="2:9" x14ac:dyDescent="0.3">
      <c r="B792" s="116">
        <v>65.666669999999996</v>
      </c>
      <c r="C792" s="124">
        <v>8.49</v>
      </c>
      <c r="D792" s="116">
        <v>65.666669999999996</v>
      </c>
      <c r="E792" s="5">
        <v>8.06</v>
      </c>
      <c r="F792" s="116">
        <v>65.666669999999996</v>
      </c>
      <c r="G792" s="6">
        <v>8.5500000000000007</v>
      </c>
      <c r="H792" s="116">
        <v>65.666669999999996</v>
      </c>
      <c r="I792" s="124">
        <v>8.49</v>
      </c>
    </row>
    <row r="793" spans="2:9" x14ac:dyDescent="0.3">
      <c r="B793" s="116">
        <v>65.75</v>
      </c>
      <c r="C793" s="124">
        <v>8.5</v>
      </c>
      <c r="D793" s="116">
        <v>65.75</v>
      </c>
      <c r="E793" s="5">
        <v>8.07</v>
      </c>
      <c r="F793" s="116">
        <v>65.75</v>
      </c>
      <c r="G793" s="6">
        <v>8.5500000000000007</v>
      </c>
      <c r="H793" s="116">
        <v>65.75</v>
      </c>
      <c r="I793" s="124">
        <v>8.5</v>
      </c>
    </row>
    <row r="794" spans="2:9" x14ac:dyDescent="0.3">
      <c r="B794" s="116">
        <v>65.833330000000004</v>
      </c>
      <c r="C794" s="124">
        <v>8.5</v>
      </c>
      <c r="D794" s="116">
        <v>65.833330000000004</v>
      </c>
      <c r="E794" s="5">
        <v>8.06</v>
      </c>
      <c r="F794" s="116">
        <v>65.833330000000004</v>
      </c>
      <c r="G794" s="6">
        <v>8.5500000000000007</v>
      </c>
      <c r="H794" s="116">
        <v>65.833330000000004</v>
      </c>
      <c r="I794" s="124">
        <v>8.5</v>
      </c>
    </row>
    <row r="795" spans="2:9" x14ac:dyDescent="0.3">
      <c r="B795" s="116">
        <v>65.916669999999996</v>
      </c>
      <c r="C795" s="124">
        <v>8.49</v>
      </c>
      <c r="D795" s="116">
        <v>65.916669999999996</v>
      </c>
      <c r="E795" s="5">
        <v>8.06</v>
      </c>
      <c r="F795" s="116">
        <v>65.916669999999996</v>
      </c>
      <c r="G795" s="6">
        <v>8.5500000000000007</v>
      </c>
      <c r="H795" s="116">
        <v>65.916669999999996</v>
      </c>
      <c r="I795" s="124">
        <v>8.49</v>
      </c>
    </row>
    <row r="796" spans="2:9" x14ac:dyDescent="0.3">
      <c r="B796" s="116">
        <v>66</v>
      </c>
      <c r="C796" s="124">
        <v>8.5</v>
      </c>
      <c r="D796" s="116">
        <v>66</v>
      </c>
      <c r="E796" s="5">
        <v>8.07</v>
      </c>
      <c r="F796" s="116">
        <v>66</v>
      </c>
      <c r="G796" s="6">
        <v>8.5399999999999991</v>
      </c>
      <c r="H796" s="116">
        <v>66</v>
      </c>
      <c r="I796" s="124">
        <v>8.5</v>
      </c>
    </row>
    <row r="797" spans="2:9" x14ac:dyDescent="0.3">
      <c r="B797" s="116">
        <v>66.083330000000004</v>
      </c>
      <c r="C797" s="124">
        <v>8.49</v>
      </c>
      <c r="D797" s="116">
        <v>66.083330000000004</v>
      </c>
      <c r="E797" s="5">
        <v>8.06</v>
      </c>
      <c r="F797" s="116">
        <v>66.083330000000004</v>
      </c>
      <c r="G797" s="6">
        <v>8.5500000000000007</v>
      </c>
      <c r="H797" s="116">
        <v>66.083330000000004</v>
      </c>
      <c r="I797" s="124">
        <v>8.49</v>
      </c>
    </row>
    <row r="798" spans="2:9" x14ac:dyDescent="0.3">
      <c r="B798" s="116">
        <v>66.166669999999996</v>
      </c>
      <c r="C798" s="124">
        <v>8.5</v>
      </c>
      <c r="D798" s="116">
        <v>66.166669999999996</v>
      </c>
      <c r="E798" s="5">
        <v>8.07</v>
      </c>
      <c r="F798" s="116">
        <v>66.166669999999996</v>
      </c>
      <c r="G798" s="6">
        <v>8.5500000000000007</v>
      </c>
      <c r="H798" s="116">
        <v>66.166669999999996</v>
      </c>
      <c r="I798" s="124">
        <v>8.5</v>
      </c>
    </row>
    <row r="799" spans="2:9" x14ac:dyDescent="0.3">
      <c r="B799" s="116">
        <v>66.25</v>
      </c>
      <c r="C799" s="124">
        <v>8.5</v>
      </c>
      <c r="D799" s="116">
        <v>66.25</v>
      </c>
      <c r="E799" s="5">
        <v>8.07</v>
      </c>
      <c r="F799" s="116">
        <v>66.25</v>
      </c>
      <c r="G799" s="6">
        <v>8.5500000000000007</v>
      </c>
      <c r="H799" s="116">
        <v>66.25</v>
      </c>
      <c r="I799" s="124">
        <v>8.5</v>
      </c>
    </row>
    <row r="800" spans="2:9" x14ac:dyDescent="0.3">
      <c r="B800" s="116">
        <v>66.333330000000004</v>
      </c>
      <c r="C800" s="124">
        <v>8.49</v>
      </c>
      <c r="D800" s="116">
        <v>66.333330000000004</v>
      </c>
      <c r="E800" s="5">
        <v>8.06</v>
      </c>
      <c r="F800" s="116">
        <v>66.333330000000004</v>
      </c>
      <c r="G800" s="6">
        <v>8.5399999999999991</v>
      </c>
      <c r="H800" s="116">
        <v>66.333330000000004</v>
      </c>
      <c r="I800" s="124">
        <v>8.49</v>
      </c>
    </row>
    <row r="801" spans="2:9" x14ac:dyDescent="0.3">
      <c r="B801" s="116">
        <v>66.416669999999996</v>
      </c>
      <c r="C801" s="124">
        <v>8.5</v>
      </c>
      <c r="D801" s="116">
        <v>66.416669999999996</v>
      </c>
      <c r="E801" s="5">
        <v>8.07</v>
      </c>
      <c r="F801" s="116">
        <v>66.416669999999996</v>
      </c>
      <c r="G801" s="6">
        <v>8.5399999999999991</v>
      </c>
      <c r="H801" s="116">
        <v>66.416669999999996</v>
      </c>
      <c r="I801" s="124">
        <v>8.5</v>
      </c>
    </row>
    <row r="802" spans="2:9" x14ac:dyDescent="0.3">
      <c r="B802" s="116">
        <v>66.5</v>
      </c>
      <c r="C802" s="124">
        <v>8.5</v>
      </c>
      <c r="D802" s="116">
        <v>66.5</v>
      </c>
      <c r="E802" s="5">
        <v>8.07</v>
      </c>
      <c r="F802" s="116">
        <v>66.5</v>
      </c>
      <c r="G802" s="6">
        <v>8.5500000000000007</v>
      </c>
      <c r="H802" s="116">
        <v>66.5</v>
      </c>
      <c r="I802" s="124">
        <v>8.5</v>
      </c>
    </row>
    <row r="803" spans="2:9" x14ac:dyDescent="0.3">
      <c r="B803" s="116">
        <v>66.583330000000004</v>
      </c>
      <c r="C803" s="124">
        <v>8.5</v>
      </c>
      <c r="D803" s="116">
        <v>66.583330000000004</v>
      </c>
      <c r="E803" s="5">
        <v>8.07</v>
      </c>
      <c r="F803" s="116">
        <v>66.583330000000004</v>
      </c>
      <c r="G803" s="6">
        <v>8.5500000000000007</v>
      </c>
      <c r="H803" s="116">
        <v>66.583330000000004</v>
      </c>
      <c r="I803" s="124">
        <v>8.5</v>
      </c>
    </row>
    <row r="804" spans="2:9" x14ac:dyDescent="0.3">
      <c r="B804" s="116">
        <v>66.666669999999996</v>
      </c>
      <c r="C804" s="124">
        <v>8.51</v>
      </c>
      <c r="D804" s="116">
        <v>66.666669999999996</v>
      </c>
      <c r="E804" s="5">
        <v>8.08</v>
      </c>
      <c r="F804" s="116">
        <v>66.666669999999996</v>
      </c>
      <c r="G804" s="6">
        <v>8.5399999999999991</v>
      </c>
      <c r="H804" s="116">
        <v>66.666669999999996</v>
      </c>
      <c r="I804" s="124">
        <v>8.51</v>
      </c>
    </row>
    <row r="805" spans="2:9" x14ac:dyDescent="0.3">
      <c r="B805" s="116">
        <v>66.75</v>
      </c>
      <c r="C805" s="124">
        <v>8.5</v>
      </c>
      <c r="D805" s="116">
        <v>66.75</v>
      </c>
      <c r="E805" s="5">
        <v>8.06</v>
      </c>
      <c r="F805" s="116">
        <v>66.75</v>
      </c>
      <c r="G805" s="6">
        <v>8.5399999999999991</v>
      </c>
      <c r="H805" s="116">
        <v>66.75</v>
      </c>
      <c r="I805" s="124">
        <v>8.5</v>
      </c>
    </row>
    <row r="806" spans="2:9" x14ac:dyDescent="0.3">
      <c r="B806" s="116">
        <v>66.833330000000004</v>
      </c>
      <c r="C806" s="124">
        <v>8.51</v>
      </c>
      <c r="D806" s="116">
        <v>66.833330000000004</v>
      </c>
      <c r="E806" s="5">
        <v>8.07</v>
      </c>
      <c r="F806" s="116">
        <v>66.833330000000004</v>
      </c>
      <c r="G806" s="6">
        <v>8.5500000000000007</v>
      </c>
      <c r="H806" s="116">
        <v>66.833330000000004</v>
      </c>
      <c r="I806" s="124">
        <v>8.51</v>
      </c>
    </row>
    <row r="807" spans="2:9" x14ac:dyDescent="0.3">
      <c r="B807" s="116">
        <v>66.916669999999996</v>
      </c>
      <c r="C807" s="124">
        <v>8.49</v>
      </c>
      <c r="D807" s="116">
        <v>66.916669999999996</v>
      </c>
      <c r="E807" s="5">
        <v>8.08</v>
      </c>
      <c r="F807" s="116">
        <v>66.916669999999996</v>
      </c>
      <c r="G807" s="6">
        <v>8.5399999999999991</v>
      </c>
      <c r="H807" s="116">
        <v>66.916669999999996</v>
      </c>
      <c r="I807" s="124">
        <v>8.49</v>
      </c>
    </row>
    <row r="808" spans="2:9" x14ac:dyDescent="0.3">
      <c r="B808" s="116">
        <v>67</v>
      </c>
      <c r="C808" s="124">
        <v>8.5</v>
      </c>
      <c r="D808" s="116">
        <v>67</v>
      </c>
      <c r="E808" s="5">
        <v>8.06</v>
      </c>
      <c r="F808" s="116">
        <v>67</v>
      </c>
      <c r="G808" s="6">
        <v>8.5500000000000007</v>
      </c>
      <c r="H808" s="116">
        <v>67</v>
      </c>
      <c r="I808" s="124">
        <v>8.5</v>
      </c>
    </row>
    <row r="809" spans="2:9" x14ac:dyDescent="0.3">
      <c r="B809" s="116">
        <v>67.083330000000004</v>
      </c>
      <c r="C809" s="124">
        <v>8.51</v>
      </c>
      <c r="D809" s="116">
        <v>67.083330000000004</v>
      </c>
      <c r="E809" s="5">
        <v>8.07</v>
      </c>
      <c r="F809" s="116">
        <v>67.083330000000004</v>
      </c>
      <c r="G809" s="6">
        <v>8.5299999999999994</v>
      </c>
      <c r="H809" s="116">
        <v>67.083330000000004</v>
      </c>
      <c r="I809" s="124">
        <v>8.51</v>
      </c>
    </row>
    <row r="810" spans="2:9" x14ac:dyDescent="0.3">
      <c r="B810" s="116">
        <v>67.166669999999996</v>
      </c>
      <c r="C810" s="124">
        <v>8.5</v>
      </c>
      <c r="D810" s="116">
        <v>67.166669999999996</v>
      </c>
      <c r="E810" s="5">
        <v>8.07</v>
      </c>
      <c r="F810" s="116">
        <v>67.166669999999996</v>
      </c>
      <c r="G810" s="6">
        <v>8.5399999999999991</v>
      </c>
      <c r="H810" s="116">
        <v>67.166669999999996</v>
      </c>
      <c r="I810" s="124">
        <v>8.5</v>
      </c>
    </row>
    <row r="811" spans="2:9" x14ac:dyDescent="0.3">
      <c r="B811" s="116">
        <v>67.25</v>
      </c>
      <c r="C811" s="124">
        <v>8.51</v>
      </c>
      <c r="D811" s="116">
        <v>67.25</v>
      </c>
      <c r="E811" s="5">
        <v>8.07</v>
      </c>
      <c r="F811" s="116">
        <v>67.25</v>
      </c>
      <c r="G811" s="6">
        <v>8.5500000000000007</v>
      </c>
      <c r="H811" s="116">
        <v>67.25</v>
      </c>
      <c r="I811" s="124">
        <v>8.51</v>
      </c>
    </row>
    <row r="812" spans="2:9" x14ac:dyDescent="0.3">
      <c r="B812" s="116">
        <v>67.333330000000004</v>
      </c>
      <c r="C812" s="124">
        <v>8.51</v>
      </c>
      <c r="D812" s="116">
        <v>67.333330000000004</v>
      </c>
      <c r="E812" s="5">
        <v>8.08</v>
      </c>
      <c r="F812" s="116">
        <v>67.333330000000004</v>
      </c>
      <c r="G812" s="6">
        <v>8.5399999999999991</v>
      </c>
      <c r="H812" s="116">
        <v>67.333330000000004</v>
      </c>
      <c r="I812" s="124">
        <v>8.51</v>
      </c>
    </row>
    <row r="813" spans="2:9" x14ac:dyDescent="0.3">
      <c r="B813" s="116">
        <v>67.416669999999996</v>
      </c>
      <c r="C813" s="124">
        <v>8.51</v>
      </c>
      <c r="D813" s="116">
        <v>67.416669999999996</v>
      </c>
      <c r="E813" s="5">
        <v>8.06</v>
      </c>
      <c r="F813" s="116">
        <v>67.416669999999996</v>
      </c>
      <c r="G813" s="6">
        <v>8.5399999999999991</v>
      </c>
      <c r="H813" s="116">
        <v>67.416669999999996</v>
      </c>
      <c r="I813" s="124">
        <v>8.51</v>
      </c>
    </row>
    <row r="814" spans="2:9" x14ac:dyDescent="0.3">
      <c r="B814" s="116">
        <v>67.5</v>
      </c>
      <c r="C814" s="124">
        <v>8.52</v>
      </c>
      <c r="D814" s="116">
        <v>67.5</v>
      </c>
      <c r="E814" s="5">
        <v>8.08</v>
      </c>
      <c r="F814" s="116">
        <v>67.5</v>
      </c>
      <c r="G814" s="6">
        <v>8.5500000000000007</v>
      </c>
      <c r="H814" s="116">
        <v>67.5</v>
      </c>
      <c r="I814" s="124">
        <v>8.52</v>
      </c>
    </row>
    <row r="815" spans="2:9" x14ac:dyDescent="0.3">
      <c r="B815" s="116">
        <v>67.583330000000004</v>
      </c>
      <c r="C815" s="124">
        <v>8.5</v>
      </c>
      <c r="D815" s="116">
        <v>67.583330000000004</v>
      </c>
      <c r="E815" s="5">
        <v>8.08</v>
      </c>
      <c r="F815" s="116">
        <v>67.583330000000004</v>
      </c>
      <c r="G815" s="6">
        <v>8.5399999999999991</v>
      </c>
      <c r="H815" s="116">
        <v>67.583330000000004</v>
      </c>
      <c r="I815" s="124">
        <v>8.5</v>
      </c>
    </row>
    <row r="816" spans="2:9" x14ac:dyDescent="0.3">
      <c r="B816" s="116">
        <v>67.666669999999996</v>
      </c>
      <c r="C816" s="124">
        <v>8.51</v>
      </c>
      <c r="D816" s="116">
        <v>67.666669999999996</v>
      </c>
      <c r="E816" s="5">
        <v>8.07</v>
      </c>
      <c r="F816" s="116">
        <v>67.666669999999996</v>
      </c>
      <c r="G816" s="6">
        <v>8.5500000000000007</v>
      </c>
      <c r="H816" s="116">
        <v>67.666669999999996</v>
      </c>
      <c r="I816" s="124">
        <v>8.51</v>
      </c>
    </row>
    <row r="817" spans="2:9" x14ac:dyDescent="0.3">
      <c r="B817" s="116">
        <v>67.75</v>
      </c>
      <c r="C817" s="124">
        <v>8.51</v>
      </c>
      <c r="D817" s="116">
        <v>67.75</v>
      </c>
      <c r="E817" s="5">
        <v>8.08</v>
      </c>
      <c r="F817" s="116">
        <v>67.75</v>
      </c>
      <c r="G817" s="6">
        <v>8.5399999999999991</v>
      </c>
      <c r="H817" s="116">
        <v>67.75</v>
      </c>
      <c r="I817" s="124">
        <v>8.51</v>
      </c>
    </row>
    <row r="818" spans="2:9" x14ac:dyDescent="0.3">
      <c r="B818" s="116">
        <v>67.833330000000004</v>
      </c>
      <c r="C818" s="124">
        <v>8.51</v>
      </c>
      <c r="D818" s="116">
        <v>67.833330000000004</v>
      </c>
      <c r="E818" s="5">
        <v>8.08</v>
      </c>
      <c r="F818" s="116">
        <v>67.833330000000004</v>
      </c>
      <c r="G818" s="6">
        <v>8.5399999999999991</v>
      </c>
      <c r="H818" s="116">
        <v>67.833330000000004</v>
      </c>
      <c r="I818" s="124">
        <v>8.51</v>
      </c>
    </row>
    <row r="819" spans="2:9" x14ac:dyDescent="0.3">
      <c r="B819" s="116">
        <v>67.916669999999996</v>
      </c>
      <c r="C819" s="124">
        <v>8.52</v>
      </c>
      <c r="D819" s="116">
        <v>67.916669999999996</v>
      </c>
      <c r="E819" s="5">
        <v>8.08</v>
      </c>
      <c r="F819" s="116">
        <v>67.916669999999996</v>
      </c>
      <c r="G819" s="6">
        <v>8.5500000000000007</v>
      </c>
      <c r="H819" s="116">
        <v>67.916669999999996</v>
      </c>
      <c r="I819" s="124">
        <v>8.52</v>
      </c>
    </row>
    <row r="820" spans="2:9" x14ac:dyDescent="0.3">
      <c r="B820" s="116">
        <v>68</v>
      </c>
      <c r="C820" s="124">
        <v>8.5</v>
      </c>
      <c r="D820" s="116">
        <v>68</v>
      </c>
      <c r="E820" s="5">
        <v>8.07</v>
      </c>
      <c r="F820" s="116">
        <v>68</v>
      </c>
      <c r="G820" s="6">
        <v>8.5399999999999991</v>
      </c>
      <c r="H820" s="116">
        <v>68</v>
      </c>
      <c r="I820" s="124">
        <v>8.5</v>
      </c>
    </row>
    <row r="821" spans="2:9" x14ac:dyDescent="0.3">
      <c r="B821" s="116">
        <v>68.083330000000004</v>
      </c>
      <c r="C821" s="124">
        <v>8.51</v>
      </c>
      <c r="D821" s="116">
        <v>68.083330000000004</v>
      </c>
      <c r="E821" s="5">
        <v>8.08</v>
      </c>
      <c r="F821" s="116">
        <v>68.083330000000004</v>
      </c>
      <c r="G821" s="6">
        <v>8.5399999999999991</v>
      </c>
      <c r="H821" s="116">
        <v>68.083330000000004</v>
      </c>
      <c r="I821" s="124">
        <v>8.51</v>
      </c>
    </row>
    <row r="822" spans="2:9" x14ac:dyDescent="0.3">
      <c r="B822" s="116">
        <v>68.166669999999996</v>
      </c>
      <c r="C822" s="6">
        <v>8.51</v>
      </c>
      <c r="D822" s="116">
        <v>68.166669999999996</v>
      </c>
      <c r="E822" s="5">
        <v>8.09</v>
      </c>
      <c r="F822" s="116">
        <v>68.166669999999996</v>
      </c>
      <c r="G822" s="6">
        <v>8.5500000000000007</v>
      </c>
      <c r="H822" s="116">
        <v>68.166669999999996</v>
      </c>
      <c r="I822" s="6">
        <v>8.51</v>
      </c>
    </row>
    <row r="823" spans="2:9" x14ac:dyDescent="0.3">
      <c r="B823" s="116">
        <v>68.25</v>
      </c>
      <c r="C823" s="6">
        <v>8.51</v>
      </c>
      <c r="D823" s="116">
        <v>68.25</v>
      </c>
      <c r="E823" s="5">
        <v>8.07</v>
      </c>
      <c r="F823" s="116">
        <v>68.25</v>
      </c>
      <c r="G823" s="6">
        <v>8.5299999999999994</v>
      </c>
      <c r="H823" s="116">
        <v>68.25</v>
      </c>
      <c r="I823" s="6">
        <v>8.51</v>
      </c>
    </row>
    <row r="824" spans="2:9" x14ac:dyDescent="0.3">
      <c r="B824" s="116">
        <v>68.333330000000004</v>
      </c>
      <c r="C824" s="6">
        <v>8.51</v>
      </c>
      <c r="D824" s="116">
        <v>68.333330000000004</v>
      </c>
      <c r="E824" s="5">
        <v>8.08</v>
      </c>
      <c r="F824" s="116">
        <v>68.333330000000004</v>
      </c>
      <c r="G824" s="6">
        <v>8.5399999999999991</v>
      </c>
      <c r="H824" s="116">
        <v>68.333330000000004</v>
      </c>
      <c r="I824" s="6">
        <v>8.51</v>
      </c>
    </row>
    <row r="825" spans="2:9" x14ac:dyDescent="0.3">
      <c r="B825" s="116">
        <v>68.416669999999996</v>
      </c>
      <c r="C825" s="6">
        <v>8.51</v>
      </c>
      <c r="D825" s="116">
        <v>68.416669999999996</v>
      </c>
      <c r="E825" s="5">
        <v>8.09</v>
      </c>
      <c r="F825" s="116">
        <v>68.416669999999996</v>
      </c>
      <c r="G825" s="6">
        <v>8.5399999999999991</v>
      </c>
      <c r="H825" s="116">
        <v>68.416669999999996</v>
      </c>
      <c r="I825" s="6">
        <v>8.51</v>
      </c>
    </row>
    <row r="826" spans="2:9" x14ac:dyDescent="0.3">
      <c r="B826" s="116">
        <v>68.5</v>
      </c>
      <c r="C826" s="6">
        <v>8.51</v>
      </c>
      <c r="D826" s="116">
        <v>68.5</v>
      </c>
      <c r="E826" s="5">
        <v>8.08</v>
      </c>
      <c r="F826" s="116">
        <v>68.5</v>
      </c>
      <c r="G826" s="6">
        <v>8.5399999999999991</v>
      </c>
      <c r="H826" s="116">
        <v>68.5</v>
      </c>
      <c r="I826" s="6">
        <v>8.51</v>
      </c>
    </row>
    <row r="827" spans="2:9" x14ac:dyDescent="0.3">
      <c r="B827" s="116">
        <v>68.583330000000004</v>
      </c>
      <c r="C827" s="6">
        <v>8.51</v>
      </c>
      <c r="D827" s="116">
        <v>68.583330000000004</v>
      </c>
      <c r="E827" s="5">
        <v>8.09</v>
      </c>
      <c r="F827" s="116">
        <v>68.583330000000004</v>
      </c>
      <c r="G827" s="6">
        <v>8.5299999999999994</v>
      </c>
      <c r="H827" s="116">
        <v>68.583330000000004</v>
      </c>
      <c r="I827" s="6">
        <v>8.51</v>
      </c>
    </row>
    <row r="828" spans="2:9" x14ac:dyDescent="0.3">
      <c r="B828" s="116">
        <v>68.666669999999996</v>
      </c>
      <c r="C828" s="6">
        <v>8.52</v>
      </c>
      <c r="D828" s="116">
        <v>68.666669999999996</v>
      </c>
      <c r="E828" s="5">
        <v>8.07</v>
      </c>
      <c r="F828" s="116">
        <v>68.666669999999996</v>
      </c>
      <c r="G828" s="6">
        <v>8.5299999999999994</v>
      </c>
      <c r="H828" s="116">
        <v>68.666669999999996</v>
      </c>
      <c r="I828" s="6">
        <v>8.52</v>
      </c>
    </row>
    <row r="829" spans="2:9" x14ac:dyDescent="0.3">
      <c r="B829" s="116">
        <v>68.75</v>
      </c>
      <c r="C829" s="6">
        <v>8.52</v>
      </c>
      <c r="D829" s="116">
        <v>68.75</v>
      </c>
      <c r="E829" s="5">
        <v>8.07</v>
      </c>
      <c r="F829" s="116">
        <v>68.75</v>
      </c>
      <c r="G829" s="6">
        <v>8.5299999999999994</v>
      </c>
      <c r="H829" s="116">
        <v>68.75</v>
      </c>
      <c r="I829" s="6">
        <v>8.52</v>
      </c>
    </row>
    <row r="830" spans="2:9" x14ac:dyDescent="0.3">
      <c r="B830" s="116">
        <v>68.833330000000004</v>
      </c>
      <c r="C830" s="6">
        <v>8.51</v>
      </c>
      <c r="D830" s="116">
        <v>68.833330000000004</v>
      </c>
      <c r="E830" s="5">
        <v>8.09</v>
      </c>
      <c r="F830" s="116">
        <v>68.833330000000004</v>
      </c>
      <c r="G830" s="6">
        <v>8.5299999999999994</v>
      </c>
      <c r="H830" s="116">
        <v>68.833330000000004</v>
      </c>
      <c r="I830" s="6">
        <v>8.51</v>
      </c>
    </row>
    <row r="831" spans="2:9" x14ac:dyDescent="0.3">
      <c r="B831" s="116">
        <v>68.916669999999996</v>
      </c>
      <c r="C831" s="6">
        <v>8.51</v>
      </c>
      <c r="D831" s="116">
        <v>68.916669999999996</v>
      </c>
      <c r="E831" s="5">
        <v>8.08</v>
      </c>
      <c r="F831" s="116">
        <v>68.916669999999996</v>
      </c>
      <c r="G831" s="6">
        <v>8.5299999999999994</v>
      </c>
      <c r="H831" s="116">
        <v>68.916669999999996</v>
      </c>
      <c r="I831" s="6">
        <v>8.51</v>
      </c>
    </row>
    <row r="832" spans="2:9" x14ac:dyDescent="0.3">
      <c r="B832" s="116">
        <v>69</v>
      </c>
      <c r="C832" s="6">
        <v>8.52</v>
      </c>
      <c r="D832" s="116">
        <v>69</v>
      </c>
      <c r="E832" s="5">
        <v>8.09</v>
      </c>
      <c r="F832" s="116">
        <v>69</v>
      </c>
      <c r="G832" s="6">
        <v>8.5299999999999994</v>
      </c>
      <c r="H832" s="116">
        <v>69</v>
      </c>
      <c r="I832" s="6">
        <v>8.52</v>
      </c>
    </row>
    <row r="833" spans="2:9" x14ac:dyDescent="0.3">
      <c r="B833" s="116">
        <v>69.083330000000004</v>
      </c>
      <c r="C833" s="6">
        <v>8.51</v>
      </c>
      <c r="D833" s="116">
        <v>69.083330000000004</v>
      </c>
      <c r="E833" s="5">
        <v>8.09</v>
      </c>
      <c r="F833" s="116">
        <v>69.083330000000004</v>
      </c>
      <c r="G833" s="6">
        <v>8.5500000000000007</v>
      </c>
      <c r="H833" s="116">
        <v>69.083330000000004</v>
      </c>
      <c r="I833" s="6">
        <v>8.51</v>
      </c>
    </row>
    <row r="834" spans="2:9" x14ac:dyDescent="0.3">
      <c r="B834" s="116">
        <v>69.166669999999996</v>
      </c>
      <c r="C834" s="6">
        <v>8.51</v>
      </c>
      <c r="D834" s="116">
        <v>69.166669999999996</v>
      </c>
      <c r="E834" s="5">
        <v>8.08</v>
      </c>
      <c r="F834" s="116">
        <v>69.166669999999996</v>
      </c>
      <c r="G834" s="6">
        <v>8.5399999999999991</v>
      </c>
      <c r="H834" s="116">
        <v>69.166669999999996</v>
      </c>
      <c r="I834" s="6">
        <v>8.51</v>
      </c>
    </row>
    <row r="835" spans="2:9" x14ac:dyDescent="0.3">
      <c r="B835" s="116">
        <v>69.25</v>
      </c>
      <c r="C835" s="6">
        <v>8.52</v>
      </c>
      <c r="D835" s="116">
        <v>69.25</v>
      </c>
      <c r="E835" s="5">
        <v>8.08</v>
      </c>
      <c r="F835" s="116">
        <v>69.25</v>
      </c>
      <c r="G835" s="6">
        <v>8.5399999999999991</v>
      </c>
      <c r="H835" s="116">
        <v>69.25</v>
      </c>
      <c r="I835" s="6">
        <v>8.52</v>
      </c>
    </row>
    <row r="836" spans="2:9" x14ac:dyDescent="0.3">
      <c r="B836" s="116">
        <v>69.333330000000004</v>
      </c>
      <c r="C836" s="6">
        <v>8.52</v>
      </c>
      <c r="D836" s="116">
        <v>69.333330000000004</v>
      </c>
      <c r="E836" s="5">
        <v>8.08</v>
      </c>
      <c r="F836" s="116">
        <v>69.333330000000004</v>
      </c>
      <c r="G836" s="6">
        <v>8.5299999999999994</v>
      </c>
      <c r="H836" s="116">
        <v>69.333330000000004</v>
      </c>
      <c r="I836" s="6">
        <v>8.52</v>
      </c>
    </row>
    <row r="837" spans="2:9" x14ac:dyDescent="0.3">
      <c r="B837" s="116">
        <v>69.416669999999996</v>
      </c>
      <c r="C837" s="6">
        <v>8.52</v>
      </c>
      <c r="D837" s="116">
        <v>69.416669999999996</v>
      </c>
      <c r="E837" s="5">
        <v>8.08</v>
      </c>
      <c r="F837" s="116">
        <v>69.416669999999996</v>
      </c>
      <c r="G837" s="6">
        <v>8.5299999999999994</v>
      </c>
      <c r="H837" s="116">
        <v>69.416669999999996</v>
      </c>
      <c r="I837" s="6">
        <v>8.52</v>
      </c>
    </row>
    <row r="838" spans="2:9" x14ac:dyDescent="0.3">
      <c r="B838" s="116">
        <v>69.5</v>
      </c>
      <c r="C838" s="6">
        <v>8.52</v>
      </c>
      <c r="D838" s="116">
        <v>69.5</v>
      </c>
      <c r="E838" s="5">
        <v>8.09</v>
      </c>
      <c r="F838" s="116">
        <v>69.5</v>
      </c>
      <c r="G838" s="6">
        <v>8.5299999999999994</v>
      </c>
      <c r="H838" s="116">
        <v>69.5</v>
      </c>
      <c r="I838" s="6">
        <v>8.52</v>
      </c>
    </row>
    <row r="839" spans="2:9" x14ac:dyDescent="0.3">
      <c r="B839" s="116">
        <v>69.583330000000004</v>
      </c>
      <c r="C839" s="6">
        <v>8.51</v>
      </c>
      <c r="D839" s="116">
        <v>69.583330000000004</v>
      </c>
      <c r="E839" s="5">
        <v>8.08</v>
      </c>
      <c r="F839" s="116">
        <v>69.583330000000004</v>
      </c>
      <c r="G839" s="6">
        <v>8.5299999999999994</v>
      </c>
      <c r="H839" s="116">
        <v>69.583330000000004</v>
      </c>
      <c r="I839" s="6">
        <v>8.51</v>
      </c>
    </row>
    <row r="840" spans="2:9" x14ac:dyDescent="0.3">
      <c r="B840" s="116">
        <v>69.666669999999996</v>
      </c>
      <c r="C840" s="6">
        <v>8.52</v>
      </c>
      <c r="D840" s="116">
        <v>69.666669999999996</v>
      </c>
      <c r="E840" s="5">
        <v>8.09</v>
      </c>
      <c r="F840" s="116">
        <v>69.666669999999996</v>
      </c>
      <c r="G840" s="6">
        <v>8.5299999999999994</v>
      </c>
      <c r="H840" s="116">
        <v>69.666669999999996</v>
      </c>
      <c r="I840" s="6">
        <v>8.52</v>
      </c>
    </row>
    <row r="841" spans="2:9" x14ac:dyDescent="0.3">
      <c r="B841" s="116">
        <v>69.75</v>
      </c>
      <c r="C841" s="6">
        <v>8.51</v>
      </c>
      <c r="D841" s="116">
        <v>69.75</v>
      </c>
      <c r="E841" s="5">
        <v>8.08</v>
      </c>
      <c r="F841" s="116">
        <v>69.75</v>
      </c>
      <c r="G841" s="6">
        <v>8.5299999999999994</v>
      </c>
      <c r="H841" s="116">
        <v>69.75</v>
      </c>
      <c r="I841" s="6">
        <v>8.51</v>
      </c>
    </row>
    <row r="842" spans="2:9" x14ac:dyDescent="0.3">
      <c r="B842" s="116">
        <v>69.833330000000004</v>
      </c>
      <c r="C842" s="6">
        <v>8.51</v>
      </c>
      <c r="D842" s="116">
        <v>69.833330000000004</v>
      </c>
      <c r="E842" s="5">
        <v>8.09</v>
      </c>
      <c r="F842" s="116">
        <v>69.833330000000004</v>
      </c>
      <c r="G842" s="6">
        <v>8.5399999999999991</v>
      </c>
      <c r="H842" s="116">
        <v>69.833330000000004</v>
      </c>
      <c r="I842" s="6">
        <v>8.51</v>
      </c>
    </row>
    <row r="843" spans="2:9" x14ac:dyDescent="0.3">
      <c r="B843" s="116">
        <v>69.916669999999996</v>
      </c>
      <c r="C843" s="6">
        <v>8.5299999999999994</v>
      </c>
      <c r="D843" s="116">
        <v>69.916669999999996</v>
      </c>
      <c r="E843" s="5">
        <v>8.09</v>
      </c>
      <c r="F843" s="116">
        <v>69.916669999999996</v>
      </c>
      <c r="G843" s="6">
        <v>8.52</v>
      </c>
      <c r="H843" s="116">
        <v>69.916669999999996</v>
      </c>
      <c r="I843" s="6">
        <v>8.5299999999999994</v>
      </c>
    </row>
    <row r="844" spans="2:9" x14ac:dyDescent="0.3">
      <c r="B844" s="116">
        <v>70</v>
      </c>
      <c r="C844" s="6">
        <v>8.52</v>
      </c>
      <c r="D844" s="116">
        <v>70</v>
      </c>
      <c r="E844" s="5">
        <v>8.09</v>
      </c>
      <c r="F844" s="116">
        <v>70</v>
      </c>
      <c r="G844" s="6">
        <v>8.5299999999999994</v>
      </c>
      <c r="H844" s="116">
        <v>70</v>
      </c>
      <c r="I844" s="6">
        <v>8.52</v>
      </c>
    </row>
    <row r="845" spans="2:9" x14ac:dyDescent="0.3">
      <c r="B845" s="116">
        <v>70.083330000000004</v>
      </c>
      <c r="C845" s="6">
        <v>8.5299999999999994</v>
      </c>
      <c r="D845" s="116">
        <v>70.083330000000004</v>
      </c>
      <c r="E845" s="5">
        <v>8.08</v>
      </c>
      <c r="F845" s="116">
        <v>70.083330000000004</v>
      </c>
      <c r="G845" s="6">
        <v>8.5299999999999994</v>
      </c>
      <c r="H845" s="116">
        <v>70.083330000000004</v>
      </c>
      <c r="I845" s="6">
        <v>8.5299999999999994</v>
      </c>
    </row>
    <row r="846" spans="2:9" x14ac:dyDescent="0.3">
      <c r="B846" s="116">
        <v>70.166669999999996</v>
      </c>
      <c r="C846" s="6">
        <v>8.5299999999999994</v>
      </c>
      <c r="D846" s="116">
        <v>70.166669999999996</v>
      </c>
      <c r="E846" s="119">
        <v>8.1</v>
      </c>
      <c r="F846" s="116">
        <v>70.166669999999996</v>
      </c>
      <c r="G846" s="6">
        <v>8.5299999999999994</v>
      </c>
      <c r="H846" s="116">
        <v>70.166669999999996</v>
      </c>
      <c r="I846" s="6">
        <v>8.5299999999999994</v>
      </c>
    </row>
    <row r="847" spans="2:9" x14ac:dyDescent="0.3">
      <c r="B847" s="116">
        <v>70.25</v>
      </c>
      <c r="C847" s="6">
        <v>8.51</v>
      </c>
      <c r="D847" s="116">
        <v>70.25</v>
      </c>
      <c r="E847" s="119">
        <v>8.08</v>
      </c>
      <c r="F847" s="116">
        <v>70.25</v>
      </c>
      <c r="G847" s="6">
        <v>8.5299999999999994</v>
      </c>
      <c r="H847" s="116">
        <v>70.25</v>
      </c>
      <c r="I847" s="6">
        <v>8.51</v>
      </c>
    </row>
    <row r="848" spans="2:9" x14ac:dyDescent="0.3">
      <c r="B848" s="116">
        <v>70.333330000000004</v>
      </c>
      <c r="C848" s="6">
        <v>8.52</v>
      </c>
      <c r="D848" s="116">
        <v>70.333330000000004</v>
      </c>
      <c r="E848" s="119">
        <v>8.08</v>
      </c>
      <c r="F848" s="116">
        <v>70.333330000000004</v>
      </c>
      <c r="G848" s="6">
        <v>8.5399999999999991</v>
      </c>
      <c r="H848" s="116">
        <v>70.333330000000004</v>
      </c>
      <c r="I848" s="6">
        <v>8.52</v>
      </c>
    </row>
    <row r="849" spans="2:9" x14ac:dyDescent="0.3">
      <c r="B849" s="116">
        <v>70.416669999999996</v>
      </c>
      <c r="C849" s="6">
        <v>8.52</v>
      </c>
      <c r="D849" s="116">
        <v>70.416669999999996</v>
      </c>
      <c r="E849" s="119">
        <v>8.1</v>
      </c>
      <c r="F849" s="116">
        <v>70.416669999999996</v>
      </c>
      <c r="G849" s="6">
        <v>8.52</v>
      </c>
      <c r="H849" s="116">
        <v>70.416669999999996</v>
      </c>
      <c r="I849" s="6">
        <v>8.52</v>
      </c>
    </row>
    <row r="850" spans="2:9" x14ac:dyDescent="0.3">
      <c r="B850" s="116">
        <v>70.5</v>
      </c>
      <c r="C850" s="6">
        <v>8.52</v>
      </c>
      <c r="D850" s="116">
        <v>70.5</v>
      </c>
      <c r="E850" s="119">
        <v>8.09</v>
      </c>
      <c r="F850" s="116">
        <v>70.5</v>
      </c>
      <c r="G850" s="6">
        <v>8.5299999999999994</v>
      </c>
      <c r="H850" s="116">
        <v>70.5</v>
      </c>
      <c r="I850" s="6">
        <v>8.52</v>
      </c>
    </row>
    <row r="851" spans="2:9" x14ac:dyDescent="0.3">
      <c r="B851" s="116">
        <v>70.583330000000004</v>
      </c>
      <c r="C851" s="6">
        <v>8.5299999999999994</v>
      </c>
      <c r="D851" s="116">
        <v>70.583330000000004</v>
      </c>
      <c r="E851" s="119">
        <v>8.08</v>
      </c>
      <c r="F851" s="116">
        <v>70.583330000000004</v>
      </c>
      <c r="G851" s="6">
        <v>8.5299999999999994</v>
      </c>
      <c r="H851" s="116">
        <v>70.583330000000004</v>
      </c>
      <c r="I851" s="6">
        <v>8.5299999999999994</v>
      </c>
    </row>
    <row r="852" spans="2:9" x14ac:dyDescent="0.3">
      <c r="B852" s="116">
        <v>70.666669999999996</v>
      </c>
      <c r="C852" s="6">
        <v>8.52</v>
      </c>
      <c r="D852" s="116">
        <v>70.666669999999996</v>
      </c>
      <c r="E852" s="119">
        <v>8.08</v>
      </c>
      <c r="F852" s="116">
        <v>70.666669999999996</v>
      </c>
      <c r="G852" s="6">
        <v>8.5299999999999994</v>
      </c>
      <c r="H852" s="116">
        <v>70.666669999999996</v>
      </c>
      <c r="I852" s="6">
        <v>8.52</v>
      </c>
    </row>
    <row r="853" spans="2:9" x14ac:dyDescent="0.3">
      <c r="B853" s="116">
        <v>70.75</v>
      </c>
      <c r="C853" s="6">
        <v>8.52</v>
      </c>
      <c r="D853" s="116">
        <v>70.75</v>
      </c>
      <c r="E853" s="119">
        <v>8.09</v>
      </c>
      <c r="F853" s="116">
        <v>70.75</v>
      </c>
      <c r="G853" s="6">
        <v>8.5299999999999994</v>
      </c>
      <c r="H853" s="116">
        <v>70.75</v>
      </c>
      <c r="I853" s="6">
        <v>8.52</v>
      </c>
    </row>
    <row r="854" spans="2:9" x14ac:dyDescent="0.3">
      <c r="B854" s="116">
        <v>70.833330000000004</v>
      </c>
      <c r="C854" s="6">
        <v>8.5299999999999994</v>
      </c>
      <c r="D854" s="116">
        <v>70.833330000000004</v>
      </c>
      <c r="E854" s="119">
        <v>8.1</v>
      </c>
      <c r="F854" s="116">
        <v>70.833330000000004</v>
      </c>
      <c r="G854" s="6">
        <v>8.5399999999999991</v>
      </c>
      <c r="H854" s="116">
        <v>70.833330000000004</v>
      </c>
      <c r="I854" s="6">
        <v>8.5299999999999994</v>
      </c>
    </row>
    <row r="855" spans="2:9" x14ac:dyDescent="0.3">
      <c r="B855" s="116">
        <v>70.916669999999996</v>
      </c>
      <c r="C855" s="6">
        <v>8.52</v>
      </c>
      <c r="D855" s="116">
        <v>70.916669999999996</v>
      </c>
      <c r="E855" s="119">
        <v>8.09</v>
      </c>
      <c r="F855" s="116">
        <v>70.916669999999996</v>
      </c>
      <c r="G855" s="6">
        <v>8.52</v>
      </c>
      <c r="H855" s="116">
        <v>70.916669999999996</v>
      </c>
      <c r="I855" s="6">
        <v>8.52</v>
      </c>
    </row>
    <row r="856" spans="2:9" x14ac:dyDescent="0.3">
      <c r="B856" s="116">
        <v>71</v>
      </c>
      <c r="C856" s="6">
        <v>8.52</v>
      </c>
      <c r="D856" s="116">
        <v>71</v>
      </c>
      <c r="E856" s="119">
        <v>8.09</v>
      </c>
      <c r="F856" s="116">
        <v>71</v>
      </c>
      <c r="G856" s="6">
        <v>8.52</v>
      </c>
      <c r="H856" s="116">
        <v>71</v>
      </c>
      <c r="I856" s="6">
        <v>8.52</v>
      </c>
    </row>
    <row r="857" spans="2:9" x14ac:dyDescent="0.3">
      <c r="B857" s="116">
        <v>71.083330000000004</v>
      </c>
      <c r="C857" s="6">
        <v>8.52</v>
      </c>
      <c r="D857" s="116">
        <v>71.083330000000004</v>
      </c>
      <c r="E857" s="119">
        <v>8.1</v>
      </c>
      <c r="F857" s="116">
        <v>71.083330000000004</v>
      </c>
      <c r="G857" s="6">
        <v>8.5299999999999994</v>
      </c>
      <c r="H857" s="116">
        <v>71.083330000000004</v>
      </c>
      <c r="I857" s="6">
        <v>8.52</v>
      </c>
    </row>
    <row r="858" spans="2:9" x14ac:dyDescent="0.3">
      <c r="B858" s="116">
        <v>71.166669999999996</v>
      </c>
      <c r="C858" s="6">
        <v>8.52</v>
      </c>
      <c r="D858" s="116">
        <v>71.166669999999996</v>
      </c>
      <c r="E858" s="119">
        <v>8.09</v>
      </c>
      <c r="F858" s="116">
        <v>71.166669999999996</v>
      </c>
      <c r="G858" s="6">
        <v>8.52</v>
      </c>
      <c r="H858" s="116">
        <v>71.166669999999996</v>
      </c>
      <c r="I858" s="6">
        <v>8.52</v>
      </c>
    </row>
    <row r="859" spans="2:9" x14ac:dyDescent="0.3">
      <c r="B859" s="116">
        <v>71.25</v>
      </c>
      <c r="C859" s="6">
        <v>8.5299999999999994</v>
      </c>
      <c r="D859" s="116">
        <v>71.25</v>
      </c>
      <c r="E859" s="119">
        <v>8.1</v>
      </c>
      <c r="F859" s="116">
        <v>71.25</v>
      </c>
      <c r="G859" s="6">
        <v>8.52</v>
      </c>
      <c r="H859" s="116">
        <v>71.25</v>
      </c>
      <c r="I859" s="6">
        <v>8.5299999999999994</v>
      </c>
    </row>
    <row r="860" spans="2:9" x14ac:dyDescent="0.3">
      <c r="B860" s="116">
        <v>71.333330000000004</v>
      </c>
      <c r="C860" s="6">
        <v>8.52</v>
      </c>
      <c r="D860" s="116">
        <v>71.333330000000004</v>
      </c>
      <c r="E860" s="119">
        <v>8.08</v>
      </c>
      <c r="F860" s="116">
        <v>71.333330000000004</v>
      </c>
      <c r="G860" s="6">
        <v>8.5299999999999994</v>
      </c>
      <c r="H860" s="116">
        <v>71.333330000000004</v>
      </c>
      <c r="I860" s="6">
        <v>8.52</v>
      </c>
    </row>
    <row r="861" spans="2:9" x14ac:dyDescent="0.3">
      <c r="B861" s="116">
        <v>71.416669999999996</v>
      </c>
      <c r="C861" s="6">
        <v>8.52</v>
      </c>
      <c r="D861" s="116">
        <v>71.416669999999996</v>
      </c>
      <c r="E861" s="119">
        <v>8.09</v>
      </c>
      <c r="F861" s="116">
        <v>71.416669999999996</v>
      </c>
      <c r="G861" s="6">
        <v>8.52</v>
      </c>
      <c r="H861" s="116">
        <v>71.416669999999996</v>
      </c>
      <c r="I861" s="6">
        <v>8.52</v>
      </c>
    </row>
    <row r="862" spans="2:9" x14ac:dyDescent="0.3">
      <c r="B862" s="116">
        <v>71.5</v>
      </c>
      <c r="C862" s="6">
        <v>8.5299999999999994</v>
      </c>
      <c r="D862" s="116">
        <v>71.5</v>
      </c>
      <c r="E862" s="119">
        <v>8.1</v>
      </c>
      <c r="F862" s="116">
        <v>71.5</v>
      </c>
      <c r="G862" s="6">
        <v>8.5299999999999994</v>
      </c>
      <c r="H862" s="116">
        <v>71.5</v>
      </c>
      <c r="I862" s="6">
        <v>8.5299999999999994</v>
      </c>
    </row>
    <row r="863" spans="2:9" x14ac:dyDescent="0.3">
      <c r="B863" s="116">
        <v>71.583330000000004</v>
      </c>
      <c r="C863" s="6">
        <v>8.52</v>
      </c>
      <c r="D863" s="116">
        <v>71.583330000000004</v>
      </c>
      <c r="E863" s="119">
        <v>8.08</v>
      </c>
      <c r="F863" s="116">
        <v>71.583330000000004</v>
      </c>
      <c r="G863" s="6">
        <v>8.5299999999999994</v>
      </c>
      <c r="H863" s="116">
        <v>71.583330000000004</v>
      </c>
      <c r="I863" s="6">
        <v>8.52</v>
      </c>
    </row>
    <row r="864" spans="2:9" x14ac:dyDescent="0.3">
      <c r="B864" s="116">
        <v>71.666669999999996</v>
      </c>
      <c r="C864" s="6">
        <v>8.5299999999999994</v>
      </c>
      <c r="D864" s="116">
        <v>71.666669999999996</v>
      </c>
      <c r="E864" s="5">
        <v>8.08</v>
      </c>
      <c r="F864" s="116">
        <v>71.666669999999996</v>
      </c>
      <c r="G864" s="6">
        <v>8.5299999999999994</v>
      </c>
      <c r="H864" s="116">
        <v>71.666669999999996</v>
      </c>
      <c r="I864" s="6">
        <v>8.5299999999999994</v>
      </c>
    </row>
    <row r="865" spans="2:9" x14ac:dyDescent="0.3">
      <c r="B865" s="116">
        <v>71.75</v>
      </c>
      <c r="C865" s="6">
        <v>8.5299999999999994</v>
      </c>
      <c r="D865" s="116">
        <v>71.75</v>
      </c>
      <c r="E865" s="5">
        <v>8.09</v>
      </c>
      <c r="F865" s="116">
        <v>71.75</v>
      </c>
      <c r="G865" s="6">
        <v>8.52</v>
      </c>
      <c r="H865" s="116">
        <v>71.75</v>
      </c>
      <c r="I865" s="6">
        <v>8.5299999999999994</v>
      </c>
    </row>
    <row r="866" spans="2:9" x14ac:dyDescent="0.3">
      <c r="B866" s="116">
        <v>71.833330000000004</v>
      </c>
      <c r="C866" s="6">
        <v>8.52</v>
      </c>
      <c r="D866" s="116">
        <v>71.833330000000004</v>
      </c>
      <c r="E866" s="5">
        <v>8.09</v>
      </c>
      <c r="F866" s="116">
        <v>71.833330000000004</v>
      </c>
      <c r="G866" s="6">
        <v>8.5299999999999994</v>
      </c>
      <c r="H866" s="116">
        <v>71.833330000000004</v>
      </c>
      <c r="I866" s="6">
        <v>8.52</v>
      </c>
    </row>
    <row r="867" spans="2:9" x14ac:dyDescent="0.3">
      <c r="B867" s="116">
        <v>71.916669999999996</v>
      </c>
      <c r="C867" s="6">
        <v>8.52</v>
      </c>
      <c r="D867" s="116">
        <v>71.916669999999996</v>
      </c>
      <c r="E867" s="119">
        <v>8.1</v>
      </c>
      <c r="F867" s="116">
        <v>71.916669999999996</v>
      </c>
      <c r="G867" s="6">
        <v>8.5299999999999994</v>
      </c>
      <c r="H867" s="116">
        <v>71.916669999999996</v>
      </c>
      <c r="I867" s="6">
        <v>8.52</v>
      </c>
    </row>
    <row r="868" spans="2:9" ht="15" thickBot="1" x14ac:dyDescent="0.35">
      <c r="B868" s="116">
        <v>72</v>
      </c>
      <c r="C868" s="6">
        <v>8.5299999999999994</v>
      </c>
      <c r="D868" s="116">
        <v>72</v>
      </c>
      <c r="E868" s="119">
        <v>8.08</v>
      </c>
      <c r="F868" s="116">
        <v>72</v>
      </c>
      <c r="G868" s="6">
        <v>8.52</v>
      </c>
      <c r="H868" s="117">
        <v>72</v>
      </c>
      <c r="I868" s="9">
        <v>8.5299999999999994</v>
      </c>
    </row>
    <row r="869" spans="2:9" x14ac:dyDescent="0.3">
      <c r="B869" s="116">
        <v>72.083330000000004</v>
      </c>
      <c r="C869" s="6">
        <v>8.52</v>
      </c>
      <c r="D869" s="116">
        <v>72.083330000000004</v>
      </c>
      <c r="E869" s="119">
        <v>8.09</v>
      </c>
      <c r="F869" s="116">
        <v>72.083330000000004</v>
      </c>
      <c r="G869" s="6">
        <v>8.5299999999999994</v>
      </c>
      <c r="H869" s="41"/>
    </row>
    <row r="870" spans="2:9" ht="15" thickBot="1" x14ac:dyDescent="0.35">
      <c r="B870" s="116">
        <v>72.166669999999996</v>
      </c>
      <c r="C870" s="6">
        <v>8.41</v>
      </c>
      <c r="D870" s="117">
        <v>72.166669999999996</v>
      </c>
      <c r="E870" s="120">
        <v>8.1</v>
      </c>
      <c r="F870" s="116">
        <v>72.166669999999996</v>
      </c>
      <c r="G870" s="6">
        <v>8.5299999999999994</v>
      </c>
      <c r="H870" s="41"/>
    </row>
    <row r="871" spans="2:9" ht="15" thickBot="1" x14ac:dyDescent="0.35">
      <c r="B871" s="116">
        <v>72.25</v>
      </c>
      <c r="C871" s="6">
        <v>8.3699999999999992</v>
      </c>
      <c r="F871" s="117">
        <v>72.25</v>
      </c>
      <c r="G871" s="9">
        <v>8.52</v>
      </c>
      <c r="H871" s="41"/>
    </row>
    <row r="872" spans="2:9" x14ac:dyDescent="0.3">
      <c r="B872" s="116">
        <v>72.333330000000004</v>
      </c>
      <c r="C872" s="6">
        <v>8.3699999999999992</v>
      </c>
      <c r="F872" s="41"/>
      <c r="H872" s="41"/>
    </row>
    <row r="873" spans="2:9" x14ac:dyDescent="0.3">
      <c r="B873" s="116">
        <v>72.416669999999996</v>
      </c>
      <c r="C873" s="6">
        <v>8.39</v>
      </c>
      <c r="F873" s="41"/>
      <c r="H873" s="41"/>
    </row>
    <row r="874" spans="2:9" x14ac:dyDescent="0.3">
      <c r="B874" s="116">
        <v>72.5</v>
      </c>
      <c r="C874" s="6">
        <v>8.39</v>
      </c>
      <c r="F874" s="41"/>
      <c r="H874" s="41"/>
    </row>
    <row r="875" spans="2:9" x14ac:dyDescent="0.3">
      <c r="B875" s="116">
        <v>72.583330000000004</v>
      </c>
      <c r="C875" s="6">
        <v>8.39</v>
      </c>
      <c r="F875" s="41"/>
      <c r="H875" s="41"/>
    </row>
    <row r="876" spans="2:9" x14ac:dyDescent="0.3">
      <c r="B876" s="116">
        <v>72.666669999999996</v>
      </c>
      <c r="C876" s="124">
        <v>8.4</v>
      </c>
      <c r="F876" s="41"/>
      <c r="H876" s="41"/>
    </row>
    <row r="877" spans="2:9" x14ac:dyDescent="0.3">
      <c r="B877" s="116">
        <v>72.75</v>
      </c>
      <c r="C877" s="6">
        <v>8.41</v>
      </c>
      <c r="F877" s="41"/>
      <c r="H877" s="41"/>
    </row>
    <row r="878" spans="2:9" x14ac:dyDescent="0.3">
      <c r="B878" s="116">
        <v>72.833330000000004</v>
      </c>
      <c r="C878" s="6">
        <v>8.41</v>
      </c>
      <c r="F878" s="41"/>
      <c r="H878" s="41"/>
    </row>
    <row r="879" spans="2:9" x14ac:dyDescent="0.3">
      <c r="B879" s="116">
        <v>72.916669999999996</v>
      </c>
      <c r="C879" s="6">
        <v>8.41</v>
      </c>
      <c r="F879" s="41"/>
      <c r="H879" s="41"/>
    </row>
    <row r="880" spans="2:9" x14ac:dyDescent="0.3">
      <c r="B880" s="116">
        <v>73</v>
      </c>
      <c r="C880" s="6">
        <v>8.43</v>
      </c>
      <c r="F880" s="41"/>
      <c r="H880" s="41"/>
    </row>
    <row r="881" spans="2:8" x14ac:dyDescent="0.3">
      <c r="B881" s="116">
        <v>73.083330000000004</v>
      </c>
      <c r="C881" s="6">
        <v>8.42</v>
      </c>
      <c r="F881" s="41"/>
      <c r="H881" s="41"/>
    </row>
    <row r="882" spans="2:8" x14ac:dyDescent="0.3">
      <c r="B882" s="116">
        <v>73.166669999999996</v>
      </c>
      <c r="C882" s="6">
        <v>8.43</v>
      </c>
      <c r="F882" s="41"/>
      <c r="H882" s="41"/>
    </row>
    <row r="883" spans="2:8" x14ac:dyDescent="0.3">
      <c r="B883" s="116">
        <v>73.25</v>
      </c>
      <c r="C883" s="6">
        <v>8.4499999999999993</v>
      </c>
      <c r="F883" s="41"/>
      <c r="H883" s="41"/>
    </row>
    <row r="884" spans="2:8" x14ac:dyDescent="0.3">
      <c r="B884" s="116">
        <v>73.333330000000004</v>
      </c>
      <c r="C884" s="6">
        <v>8.43</v>
      </c>
      <c r="F884" s="41"/>
      <c r="H884" s="41"/>
    </row>
    <row r="885" spans="2:8" x14ac:dyDescent="0.3">
      <c r="B885" s="116">
        <v>73.416669999999996</v>
      </c>
      <c r="C885" s="6">
        <v>8.4499999999999993</v>
      </c>
      <c r="F885" s="41"/>
      <c r="H885" s="41"/>
    </row>
    <row r="886" spans="2:8" x14ac:dyDescent="0.3">
      <c r="B886" s="116">
        <v>73.5</v>
      </c>
      <c r="C886" s="6">
        <v>8.4600000000000009</v>
      </c>
      <c r="F886" s="41"/>
      <c r="H886" s="41"/>
    </row>
    <row r="887" spans="2:8" x14ac:dyDescent="0.3">
      <c r="B887" s="116">
        <v>73.583330000000004</v>
      </c>
      <c r="C887" s="6">
        <v>8.44</v>
      </c>
      <c r="F887" s="41"/>
      <c r="H887" s="41"/>
    </row>
    <row r="888" spans="2:8" x14ac:dyDescent="0.3">
      <c r="B888" s="116">
        <v>73.666669999999996</v>
      </c>
      <c r="C888" s="6">
        <v>8.4700000000000006</v>
      </c>
      <c r="F888" s="41"/>
      <c r="H888" s="41"/>
    </row>
    <row r="889" spans="2:8" x14ac:dyDescent="0.3">
      <c r="B889" s="116">
        <v>73.75</v>
      </c>
      <c r="C889" s="6">
        <v>8.48</v>
      </c>
      <c r="F889" s="41"/>
      <c r="H889" s="41"/>
    </row>
    <row r="890" spans="2:8" x14ac:dyDescent="0.3">
      <c r="B890" s="116">
        <v>73.833330000000004</v>
      </c>
      <c r="C890" s="6">
        <v>8.4600000000000009</v>
      </c>
      <c r="F890" s="41"/>
      <c r="H890" s="41"/>
    </row>
    <row r="891" spans="2:8" x14ac:dyDescent="0.3">
      <c r="B891" s="116">
        <v>73.916669999999996</v>
      </c>
      <c r="C891" s="6">
        <v>8.48</v>
      </c>
      <c r="F891" s="41"/>
      <c r="H891" s="41"/>
    </row>
    <row r="892" spans="2:8" x14ac:dyDescent="0.3">
      <c r="B892" s="116">
        <v>74</v>
      </c>
      <c r="C892" s="6">
        <v>8.48</v>
      </c>
      <c r="F892" s="41"/>
      <c r="H892" s="41"/>
    </row>
    <row r="893" spans="2:8" x14ac:dyDescent="0.3">
      <c r="B893" s="116">
        <v>74.083330000000004</v>
      </c>
      <c r="C893" s="6">
        <v>8.4700000000000006</v>
      </c>
      <c r="F893" s="41"/>
      <c r="H893" s="41"/>
    </row>
    <row r="894" spans="2:8" x14ac:dyDescent="0.3">
      <c r="B894" s="116">
        <v>74.166669999999996</v>
      </c>
      <c r="C894" s="6">
        <v>8.49</v>
      </c>
      <c r="F894" s="41"/>
      <c r="H894" s="41"/>
    </row>
    <row r="895" spans="2:8" x14ac:dyDescent="0.3">
      <c r="B895" s="116">
        <v>74.25</v>
      </c>
      <c r="C895" s="6">
        <v>8.48</v>
      </c>
      <c r="F895" s="41"/>
      <c r="H895" s="41"/>
    </row>
    <row r="896" spans="2:8" x14ac:dyDescent="0.3">
      <c r="B896" s="116">
        <v>74.333330000000004</v>
      </c>
      <c r="C896" s="6">
        <v>8.48</v>
      </c>
      <c r="F896" s="41"/>
      <c r="H896" s="41"/>
    </row>
    <row r="897" spans="2:8" x14ac:dyDescent="0.3">
      <c r="B897" s="116">
        <v>74.416669999999996</v>
      </c>
      <c r="C897" s="6">
        <v>8.49</v>
      </c>
      <c r="F897" s="41"/>
      <c r="H897" s="41"/>
    </row>
    <row r="898" spans="2:8" x14ac:dyDescent="0.3">
      <c r="B898" s="116">
        <v>74.5</v>
      </c>
      <c r="C898" s="6">
        <v>8.49</v>
      </c>
      <c r="F898" s="41"/>
      <c r="H898" s="41"/>
    </row>
    <row r="899" spans="2:8" x14ac:dyDescent="0.3">
      <c r="B899" s="116">
        <v>74.583330000000004</v>
      </c>
      <c r="C899" s="124">
        <v>8.5</v>
      </c>
      <c r="F899" s="41"/>
      <c r="H899" s="41"/>
    </row>
    <row r="900" spans="2:8" x14ac:dyDescent="0.3">
      <c r="B900" s="116">
        <v>74.666669999999996</v>
      </c>
      <c r="C900" s="6">
        <v>8.51</v>
      </c>
      <c r="F900" s="41"/>
      <c r="H900" s="41"/>
    </row>
    <row r="901" spans="2:8" x14ac:dyDescent="0.3">
      <c r="B901" s="116">
        <v>74.75</v>
      </c>
      <c r="C901" s="6">
        <v>8.49</v>
      </c>
      <c r="F901" s="41"/>
      <c r="H901" s="41"/>
    </row>
    <row r="902" spans="2:8" x14ac:dyDescent="0.3">
      <c r="B902" s="116">
        <v>74.833330000000004</v>
      </c>
      <c r="C902" s="124">
        <v>8.5</v>
      </c>
      <c r="F902" s="41"/>
      <c r="H902" s="41"/>
    </row>
    <row r="903" spans="2:8" x14ac:dyDescent="0.3">
      <c r="B903" s="116">
        <v>74.916669999999996</v>
      </c>
      <c r="C903" s="124">
        <v>8.5</v>
      </c>
      <c r="F903" s="41"/>
      <c r="H903" s="41"/>
    </row>
    <row r="904" spans="2:8" x14ac:dyDescent="0.3">
      <c r="B904" s="116">
        <v>75</v>
      </c>
      <c r="C904" s="6">
        <v>8.51</v>
      </c>
      <c r="F904" s="41"/>
      <c r="H904" s="41"/>
    </row>
    <row r="905" spans="2:8" x14ac:dyDescent="0.3">
      <c r="B905" s="116">
        <v>75.083330000000004</v>
      </c>
      <c r="C905" s="6">
        <v>8.52</v>
      </c>
      <c r="F905" s="41"/>
      <c r="H905" s="41"/>
    </row>
    <row r="906" spans="2:8" x14ac:dyDescent="0.3">
      <c r="B906" s="116">
        <v>75.166669999999996</v>
      </c>
      <c r="C906" s="6">
        <v>8.51</v>
      </c>
      <c r="F906" s="41"/>
      <c r="H906" s="41"/>
    </row>
    <row r="907" spans="2:8" x14ac:dyDescent="0.3">
      <c r="B907" s="116">
        <v>75.25</v>
      </c>
      <c r="C907" s="6">
        <v>8.51</v>
      </c>
      <c r="F907" s="41"/>
      <c r="H907" s="41"/>
    </row>
    <row r="908" spans="2:8" x14ac:dyDescent="0.3">
      <c r="B908" s="116">
        <v>75.333330000000004</v>
      </c>
      <c r="C908" s="6">
        <v>8.52</v>
      </c>
      <c r="F908" s="41"/>
      <c r="H908" s="41"/>
    </row>
    <row r="909" spans="2:8" x14ac:dyDescent="0.3">
      <c r="B909" s="116">
        <v>75.416669999999996</v>
      </c>
      <c r="C909" s="6">
        <v>8.51</v>
      </c>
      <c r="F909" s="41"/>
      <c r="H909" s="41"/>
    </row>
    <row r="910" spans="2:8" x14ac:dyDescent="0.3">
      <c r="B910" s="116">
        <v>75.5</v>
      </c>
      <c r="C910" s="6">
        <v>8.51</v>
      </c>
      <c r="F910" s="41"/>
      <c r="H910" s="41"/>
    </row>
    <row r="911" spans="2:8" x14ac:dyDescent="0.3">
      <c r="B911" s="116">
        <v>75.583330000000004</v>
      </c>
      <c r="C911" s="6">
        <v>8.52</v>
      </c>
      <c r="F911" s="41"/>
      <c r="H911" s="41"/>
    </row>
    <row r="912" spans="2:8" x14ac:dyDescent="0.3">
      <c r="B912" s="116">
        <v>75.666669999999996</v>
      </c>
      <c r="C912" s="6">
        <v>8.52</v>
      </c>
      <c r="F912" s="41"/>
      <c r="H912" s="41"/>
    </row>
    <row r="913" spans="2:8" x14ac:dyDescent="0.3">
      <c r="B913" s="116">
        <v>75.75</v>
      </c>
      <c r="C913" s="6">
        <v>8.52</v>
      </c>
      <c r="F913" s="41"/>
      <c r="H913" s="41"/>
    </row>
    <row r="914" spans="2:8" x14ac:dyDescent="0.3">
      <c r="B914" s="116">
        <v>75.833330000000004</v>
      </c>
      <c r="C914" s="6">
        <v>8.52</v>
      </c>
      <c r="F914" s="41"/>
      <c r="H914" s="41"/>
    </row>
    <row r="915" spans="2:8" x14ac:dyDescent="0.3">
      <c r="B915" s="116">
        <v>75.916669999999996</v>
      </c>
      <c r="C915" s="6">
        <v>8.52</v>
      </c>
      <c r="F915" s="41"/>
      <c r="H915" s="41"/>
    </row>
    <row r="916" spans="2:8" x14ac:dyDescent="0.3">
      <c r="B916" s="116">
        <v>76</v>
      </c>
      <c r="C916" s="6">
        <v>8.5399999999999991</v>
      </c>
      <c r="F916" s="41"/>
      <c r="H916" s="41"/>
    </row>
    <row r="917" spans="2:8" x14ac:dyDescent="0.3">
      <c r="B917" s="116">
        <v>76.083330000000004</v>
      </c>
      <c r="C917" s="6">
        <v>8.5299999999999994</v>
      </c>
      <c r="F917" s="41"/>
      <c r="H917" s="41"/>
    </row>
    <row r="918" spans="2:8" x14ac:dyDescent="0.3">
      <c r="B918" s="116">
        <v>76.166669999999996</v>
      </c>
      <c r="C918" s="6">
        <v>8.5399999999999991</v>
      </c>
      <c r="F918" s="41"/>
      <c r="H918" s="41"/>
    </row>
    <row r="919" spans="2:8" x14ac:dyDescent="0.3">
      <c r="B919" s="116">
        <v>76.25</v>
      </c>
      <c r="C919" s="6">
        <v>8.5299999999999994</v>
      </c>
      <c r="F919" s="41"/>
      <c r="H919" s="41"/>
    </row>
    <row r="920" spans="2:8" x14ac:dyDescent="0.3">
      <c r="B920" s="116">
        <v>76.333330000000004</v>
      </c>
      <c r="C920" s="6">
        <v>8.52</v>
      </c>
      <c r="F920" s="41"/>
      <c r="H920" s="41"/>
    </row>
    <row r="921" spans="2:8" x14ac:dyDescent="0.3">
      <c r="B921" s="116">
        <v>76.416669999999996</v>
      </c>
      <c r="C921" s="6">
        <v>8.5299999999999994</v>
      </c>
      <c r="F921" s="41"/>
      <c r="H921" s="41"/>
    </row>
    <row r="922" spans="2:8" x14ac:dyDescent="0.3">
      <c r="B922" s="116">
        <v>76.5</v>
      </c>
      <c r="C922" s="6">
        <v>8.52</v>
      </c>
      <c r="F922" s="41"/>
      <c r="H922" s="41"/>
    </row>
    <row r="923" spans="2:8" x14ac:dyDescent="0.3">
      <c r="B923" s="116">
        <v>76.583330000000004</v>
      </c>
      <c r="C923" s="6">
        <v>8.5299999999999994</v>
      </c>
      <c r="F923" s="41"/>
      <c r="H923" s="41"/>
    </row>
    <row r="924" spans="2:8" x14ac:dyDescent="0.3">
      <c r="B924" s="116">
        <v>76.666669999999996</v>
      </c>
      <c r="C924" s="6">
        <v>8.5399999999999991</v>
      </c>
      <c r="F924" s="41"/>
      <c r="H924" s="41"/>
    </row>
    <row r="925" spans="2:8" x14ac:dyDescent="0.3">
      <c r="B925" s="116">
        <v>76.75</v>
      </c>
      <c r="C925" s="6">
        <v>8.5299999999999994</v>
      </c>
      <c r="F925" s="41"/>
      <c r="H925" s="41"/>
    </row>
    <row r="926" spans="2:8" x14ac:dyDescent="0.3">
      <c r="B926" s="116">
        <v>76.833330000000004</v>
      </c>
      <c r="C926" s="6">
        <v>8.5500000000000007</v>
      </c>
      <c r="F926" s="41"/>
      <c r="H926" s="41"/>
    </row>
    <row r="927" spans="2:8" x14ac:dyDescent="0.3">
      <c r="B927" s="116">
        <v>76.916669999999996</v>
      </c>
      <c r="C927" s="6">
        <v>8.5399999999999991</v>
      </c>
      <c r="F927" s="41"/>
      <c r="H927" s="41"/>
    </row>
    <row r="928" spans="2:8" x14ac:dyDescent="0.3">
      <c r="B928" s="116">
        <v>77</v>
      </c>
      <c r="C928" s="6">
        <v>8.5399999999999991</v>
      </c>
      <c r="F928" s="41"/>
      <c r="H928" s="41"/>
    </row>
    <row r="929" spans="2:8" x14ac:dyDescent="0.3">
      <c r="B929" s="116">
        <v>77.083330000000004</v>
      </c>
      <c r="C929" s="6">
        <v>8.5500000000000007</v>
      </c>
      <c r="F929" s="41"/>
      <c r="H929" s="41"/>
    </row>
    <row r="930" spans="2:8" x14ac:dyDescent="0.3">
      <c r="B930" s="116">
        <v>77.166669999999996</v>
      </c>
      <c r="C930" s="6">
        <v>8.5399999999999991</v>
      </c>
      <c r="F930" s="41"/>
      <c r="H930" s="41"/>
    </row>
    <row r="931" spans="2:8" x14ac:dyDescent="0.3">
      <c r="B931" s="116">
        <v>77.25</v>
      </c>
      <c r="C931" s="6">
        <v>8.5399999999999991</v>
      </c>
      <c r="F931" s="41"/>
      <c r="H931" s="41"/>
    </row>
    <row r="932" spans="2:8" x14ac:dyDescent="0.3">
      <c r="B932" s="116">
        <v>77.333330000000004</v>
      </c>
      <c r="C932" s="6">
        <v>8.5500000000000007</v>
      </c>
      <c r="F932" s="41"/>
      <c r="H932" s="41"/>
    </row>
    <row r="933" spans="2:8" x14ac:dyDescent="0.3">
      <c r="B933" s="116">
        <v>77.416669999999996</v>
      </c>
      <c r="C933" s="6">
        <v>8.5500000000000007</v>
      </c>
      <c r="F933" s="41"/>
      <c r="H933" s="41"/>
    </row>
    <row r="934" spans="2:8" x14ac:dyDescent="0.3">
      <c r="B934" s="116">
        <v>77.5</v>
      </c>
      <c r="C934" s="6">
        <v>8.5500000000000007</v>
      </c>
      <c r="F934" s="41"/>
      <c r="H934" s="41"/>
    </row>
    <row r="935" spans="2:8" x14ac:dyDescent="0.3">
      <c r="B935" s="116">
        <v>77.583330000000004</v>
      </c>
      <c r="C935" s="6">
        <v>8.5399999999999991</v>
      </c>
      <c r="F935" s="41"/>
      <c r="H935" s="41"/>
    </row>
    <row r="936" spans="2:8" x14ac:dyDescent="0.3">
      <c r="B936" s="116">
        <v>77.666669999999996</v>
      </c>
      <c r="C936" s="6">
        <v>8.5500000000000007</v>
      </c>
      <c r="F936" s="41"/>
      <c r="H936" s="41"/>
    </row>
    <row r="937" spans="2:8" x14ac:dyDescent="0.3">
      <c r="B937" s="116">
        <v>77.75</v>
      </c>
      <c r="C937" s="6">
        <v>8.56</v>
      </c>
      <c r="F937" s="41"/>
      <c r="H937" s="41"/>
    </row>
    <row r="938" spans="2:8" x14ac:dyDescent="0.3">
      <c r="B938" s="116">
        <v>77.833330000000004</v>
      </c>
      <c r="C938" s="6">
        <v>8.5399999999999991</v>
      </c>
      <c r="F938" s="41"/>
      <c r="H938" s="41"/>
    </row>
    <row r="939" spans="2:8" x14ac:dyDescent="0.3">
      <c r="B939" s="116">
        <v>77.916669999999996</v>
      </c>
      <c r="C939" s="6">
        <v>8.56</v>
      </c>
      <c r="F939" s="41"/>
      <c r="H939" s="41"/>
    </row>
    <row r="940" spans="2:8" x14ac:dyDescent="0.3">
      <c r="B940" s="116">
        <v>78</v>
      </c>
      <c r="C940" s="6">
        <v>8.5500000000000007</v>
      </c>
      <c r="F940" s="41"/>
      <c r="H940" s="41"/>
    </row>
    <row r="941" spans="2:8" x14ac:dyDescent="0.3">
      <c r="B941" s="116">
        <v>78.083330000000004</v>
      </c>
      <c r="C941" s="6">
        <v>8.56</v>
      </c>
      <c r="F941" s="41"/>
      <c r="H941" s="41"/>
    </row>
    <row r="942" spans="2:8" x14ac:dyDescent="0.3">
      <c r="B942" s="116">
        <v>78.166669999999996</v>
      </c>
      <c r="C942" s="6">
        <v>8.56</v>
      </c>
      <c r="F942" s="41"/>
      <c r="H942" s="41"/>
    </row>
    <row r="943" spans="2:8" x14ac:dyDescent="0.3">
      <c r="B943" s="116">
        <v>78.25</v>
      </c>
      <c r="C943" s="6">
        <v>8.5399999999999991</v>
      </c>
      <c r="F943" s="41"/>
      <c r="H943" s="41"/>
    </row>
    <row r="944" spans="2:8" x14ac:dyDescent="0.3">
      <c r="B944" s="116">
        <v>78.333330000000004</v>
      </c>
      <c r="C944" s="6">
        <v>8.56</v>
      </c>
      <c r="F944" s="41"/>
      <c r="H944" s="41"/>
    </row>
    <row r="945" spans="2:8" x14ac:dyDescent="0.3">
      <c r="B945" s="116">
        <v>78.416669999999996</v>
      </c>
      <c r="C945" s="6">
        <v>8.5500000000000007</v>
      </c>
      <c r="F945" s="41"/>
      <c r="H945" s="41"/>
    </row>
    <row r="946" spans="2:8" x14ac:dyDescent="0.3">
      <c r="B946" s="116">
        <v>78.5</v>
      </c>
      <c r="C946" s="6">
        <v>8.56</v>
      </c>
      <c r="F946" s="41"/>
      <c r="H946" s="41"/>
    </row>
    <row r="947" spans="2:8" x14ac:dyDescent="0.3">
      <c r="B947" s="116">
        <v>78.583330000000004</v>
      </c>
      <c r="C947" s="6">
        <v>8.56</v>
      </c>
      <c r="F947" s="41"/>
      <c r="H947" s="41"/>
    </row>
    <row r="948" spans="2:8" x14ac:dyDescent="0.3">
      <c r="B948" s="116">
        <v>78.666669999999996</v>
      </c>
      <c r="C948" s="6">
        <v>8.5500000000000007</v>
      </c>
      <c r="F948" s="41"/>
      <c r="H948" s="41"/>
    </row>
    <row r="949" spans="2:8" x14ac:dyDescent="0.3">
      <c r="B949" s="116">
        <v>78.75</v>
      </c>
      <c r="C949" s="6">
        <v>8.56</v>
      </c>
      <c r="F949" s="41"/>
      <c r="H949" s="41"/>
    </row>
    <row r="950" spans="2:8" x14ac:dyDescent="0.3">
      <c r="B950" s="116">
        <v>78.833330000000004</v>
      </c>
      <c r="C950" s="6">
        <v>8.56</v>
      </c>
      <c r="F950" s="41"/>
      <c r="H950" s="41"/>
    </row>
    <row r="951" spans="2:8" x14ac:dyDescent="0.3">
      <c r="B951" s="116">
        <v>78.916669999999996</v>
      </c>
      <c r="C951" s="6">
        <v>8.56</v>
      </c>
      <c r="F951" s="41"/>
      <c r="H951" s="41"/>
    </row>
    <row r="952" spans="2:8" x14ac:dyDescent="0.3">
      <c r="B952" s="116">
        <v>79</v>
      </c>
      <c r="C952" s="6">
        <v>8.57</v>
      </c>
      <c r="F952" s="41"/>
      <c r="H952" s="41"/>
    </row>
    <row r="953" spans="2:8" x14ac:dyDescent="0.3">
      <c r="B953" s="116">
        <v>79.083330000000004</v>
      </c>
      <c r="C953" s="6">
        <v>8.56</v>
      </c>
      <c r="F953" s="41"/>
      <c r="H953" s="41"/>
    </row>
    <row r="954" spans="2:8" x14ac:dyDescent="0.3">
      <c r="B954" s="116">
        <v>79.166669999999996</v>
      </c>
      <c r="C954" s="6">
        <v>8.56</v>
      </c>
      <c r="F954" s="41"/>
      <c r="H954" s="41"/>
    </row>
    <row r="955" spans="2:8" x14ac:dyDescent="0.3">
      <c r="B955" s="116">
        <v>79.25</v>
      </c>
      <c r="C955" s="6">
        <v>8.56</v>
      </c>
      <c r="F955" s="41"/>
      <c r="H955" s="41"/>
    </row>
    <row r="956" spans="2:8" x14ac:dyDescent="0.3">
      <c r="B956" s="116">
        <v>79.333330000000004</v>
      </c>
      <c r="C956" s="6">
        <v>8.56</v>
      </c>
      <c r="F956" s="41"/>
      <c r="H956" s="41"/>
    </row>
    <row r="957" spans="2:8" x14ac:dyDescent="0.3">
      <c r="B957" s="116">
        <v>79.416669999999996</v>
      </c>
      <c r="C957" s="6">
        <v>8.57</v>
      </c>
      <c r="F957" s="41"/>
      <c r="H957" s="41"/>
    </row>
    <row r="958" spans="2:8" x14ac:dyDescent="0.3">
      <c r="B958" s="116">
        <v>79.5</v>
      </c>
      <c r="C958" s="6">
        <v>8.5500000000000007</v>
      </c>
      <c r="F958" s="41"/>
      <c r="H958" s="41"/>
    </row>
    <row r="959" spans="2:8" x14ac:dyDescent="0.3">
      <c r="B959" s="116">
        <v>79.583330000000004</v>
      </c>
      <c r="C959" s="6">
        <v>8.57</v>
      </c>
      <c r="F959" s="41"/>
      <c r="H959" s="41"/>
    </row>
    <row r="960" spans="2:8" x14ac:dyDescent="0.3">
      <c r="B960" s="116">
        <v>79.666669999999996</v>
      </c>
      <c r="C960" s="6">
        <v>8.56</v>
      </c>
      <c r="F960" s="41"/>
      <c r="H960" s="41"/>
    </row>
    <row r="961" spans="2:8" x14ac:dyDescent="0.3">
      <c r="B961" s="116">
        <v>79.75</v>
      </c>
      <c r="C961" s="6">
        <v>8.56</v>
      </c>
      <c r="F961" s="41"/>
      <c r="H961" s="41"/>
    </row>
    <row r="962" spans="2:8" x14ac:dyDescent="0.3">
      <c r="B962" s="116">
        <v>79.833330000000004</v>
      </c>
      <c r="C962" s="6">
        <v>8.57</v>
      </c>
      <c r="F962" s="41"/>
      <c r="H962" s="41"/>
    </row>
    <row r="963" spans="2:8" x14ac:dyDescent="0.3">
      <c r="B963" s="116">
        <v>79.916669999999996</v>
      </c>
      <c r="C963" s="6">
        <v>8.56</v>
      </c>
      <c r="F963" s="41"/>
      <c r="H963" s="41"/>
    </row>
    <row r="964" spans="2:8" x14ac:dyDescent="0.3">
      <c r="B964" s="116">
        <v>80</v>
      </c>
      <c r="C964" s="6">
        <v>8.57</v>
      </c>
      <c r="F964" s="41"/>
      <c r="H964" s="41"/>
    </row>
    <row r="965" spans="2:8" x14ac:dyDescent="0.3">
      <c r="B965" s="116">
        <v>80.083330000000004</v>
      </c>
      <c r="C965" s="6">
        <v>8.57</v>
      </c>
      <c r="F965" s="41"/>
      <c r="H965" s="41"/>
    </row>
    <row r="966" spans="2:8" x14ac:dyDescent="0.3">
      <c r="B966" s="116">
        <v>80.166669999999996</v>
      </c>
      <c r="C966" s="6">
        <v>8.57</v>
      </c>
      <c r="F966" s="41"/>
      <c r="H966" s="41"/>
    </row>
    <row r="967" spans="2:8" x14ac:dyDescent="0.3">
      <c r="B967" s="116">
        <v>80.25</v>
      </c>
      <c r="C967" s="6">
        <v>8.57</v>
      </c>
      <c r="F967" s="41"/>
      <c r="H967" s="41"/>
    </row>
    <row r="968" spans="2:8" x14ac:dyDescent="0.3">
      <c r="B968" s="116">
        <v>80.333330000000004</v>
      </c>
      <c r="C968" s="6">
        <v>8.57</v>
      </c>
      <c r="F968" s="41"/>
      <c r="H968" s="41"/>
    </row>
    <row r="969" spans="2:8" x14ac:dyDescent="0.3">
      <c r="B969" s="116">
        <v>80.416669999999996</v>
      </c>
      <c r="C969" s="6">
        <v>8.57</v>
      </c>
      <c r="F969" s="41"/>
      <c r="H969" s="41"/>
    </row>
    <row r="970" spans="2:8" x14ac:dyDescent="0.3">
      <c r="B970" s="116">
        <v>80.5</v>
      </c>
      <c r="C970" s="6">
        <v>8.57</v>
      </c>
      <c r="F970" s="41"/>
      <c r="H970" s="41"/>
    </row>
    <row r="971" spans="2:8" x14ac:dyDescent="0.3">
      <c r="B971" s="116">
        <v>80.583330000000004</v>
      </c>
      <c r="C971" s="6">
        <v>8.57</v>
      </c>
      <c r="F971" s="41"/>
      <c r="H971" s="41"/>
    </row>
    <row r="972" spans="2:8" x14ac:dyDescent="0.3">
      <c r="B972" s="116">
        <v>80.666669999999996</v>
      </c>
      <c r="C972" s="6">
        <v>8.57</v>
      </c>
      <c r="F972" s="41"/>
      <c r="H972" s="41"/>
    </row>
    <row r="973" spans="2:8" x14ac:dyDescent="0.3">
      <c r="B973" s="116">
        <v>80.75</v>
      </c>
      <c r="C973" s="6">
        <v>8.56</v>
      </c>
      <c r="F973" s="41"/>
      <c r="H973" s="41"/>
    </row>
    <row r="974" spans="2:8" x14ac:dyDescent="0.3">
      <c r="B974" s="116">
        <v>80.833330000000004</v>
      </c>
      <c r="C974" s="6">
        <v>8.58</v>
      </c>
      <c r="F974" s="41"/>
      <c r="H974" s="41"/>
    </row>
    <row r="975" spans="2:8" x14ac:dyDescent="0.3">
      <c r="B975" s="116">
        <v>80.916669999999996</v>
      </c>
      <c r="C975" s="6">
        <v>8.58</v>
      </c>
      <c r="F975" s="41"/>
      <c r="H975" s="41"/>
    </row>
    <row r="976" spans="2:8" x14ac:dyDescent="0.3">
      <c r="B976" s="116">
        <v>81</v>
      </c>
      <c r="C976" s="6">
        <v>8.57</v>
      </c>
      <c r="F976" s="41"/>
      <c r="H976" s="41"/>
    </row>
    <row r="977" spans="2:8" x14ac:dyDescent="0.3">
      <c r="B977" s="116">
        <v>81.083330000000004</v>
      </c>
      <c r="C977" s="6">
        <v>8.58</v>
      </c>
      <c r="F977" s="41"/>
      <c r="H977" s="41"/>
    </row>
    <row r="978" spans="2:8" x14ac:dyDescent="0.3">
      <c r="B978" s="116">
        <v>81.166669999999996</v>
      </c>
      <c r="C978" s="6">
        <v>8.56</v>
      </c>
      <c r="F978" s="41"/>
      <c r="H978" s="41"/>
    </row>
    <row r="979" spans="2:8" x14ac:dyDescent="0.3">
      <c r="B979" s="116">
        <v>81.25</v>
      </c>
      <c r="C979" s="6">
        <v>8.57</v>
      </c>
      <c r="F979" s="41"/>
      <c r="H979" s="41"/>
    </row>
    <row r="980" spans="2:8" x14ac:dyDescent="0.3">
      <c r="B980" s="116">
        <v>81.333330000000004</v>
      </c>
      <c r="C980" s="6">
        <v>8.57</v>
      </c>
      <c r="F980" s="41"/>
      <c r="H980" s="41"/>
    </row>
    <row r="981" spans="2:8" x14ac:dyDescent="0.3">
      <c r="B981" s="116">
        <v>81.416669999999996</v>
      </c>
      <c r="C981" s="6">
        <v>8.56</v>
      </c>
      <c r="F981" s="41"/>
      <c r="H981" s="41"/>
    </row>
    <row r="982" spans="2:8" x14ac:dyDescent="0.3">
      <c r="B982" s="116">
        <v>81.5</v>
      </c>
      <c r="C982" s="6">
        <v>8.58</v>
      </c>
      <c r="F982" s="41"/>
      <c r="H982" s="41"/>
    </row>
    <row r="983" spans="2:8" x14ac:dyDescent="0.3">
      <c r="B983" s="116">
        <v>81.583330000000004</v>
      </c>
      <c r="C983" s="6">
        <v>8.56</v>
      </c>
      <c r="F983" s="41"/>
      <c r="H983" s="41"/>
    </row>
    <row r="984" spans="2:8" x14ac:dyDescent="0.3">
      <c r="B984" s="116">
        <v>81.666669999999996</v>
      </c>
      <c r="C984" s="6">
        <v>8.57</v>
      </c>
      <c r="F984" s="41"/>
      <c r="H984" s="41"/>
    </row>
    <row r="985" spans="2:8" x14ac:dyDescent="0.3">
      <c r="B985" s="116">
        <v>81.75</v>
      </c>
      <c r="C985" s="6">
        <v>8.58</v>
      </c>
      <c r="F985" s="41"/>
      <c r="H985" s="41"/>
    </row>
    <row r="986" spans="2:8" x14ac:dyDescent="0.3">
      <c r="B986" s="116">
        <v>81.833330000000004</v>
      </c>
      <c r="C986" s="6">
        <v>8.57</v>
      </c>
      <c r="F986" s="41"/>
      <c r="H986" s="41"/>
    </row>
    <row r="987" spans="2:8" x14ac:dyDescent="0.3">
      <c r="B987" s="116">
        <v>81.916669999999996</v>
      </c>
      <c r="C987" s="6">
        <v>8.57</v>
      </c>
      <c r="F987" s="41"/>
      <c r="H987" s="41"/>
    </row>
    <row r="988" spans="2:8" x14ac:dyDescent="0.3">
      <c r="B988" s="116">
        <v>82</v>
      </c>
      <c r="C988" s="6">
        <v>8.57</v>
      </c>
      <c r="H988" s="41"/>
    </row>
    <row r="989" spans="2:8" x14ac:dyDescent="0.3">
      <c r="B989" s="116">
        <v>82.083330000000004</v>
      </c>
      <c r="C989" s="6">
        <v>8.57</v>
      </c>
      <c r="H989" s="41"/>
    </row>
    <row r="990" spans="2:8" x14ac:dyDescent="0.3">
      <c r="B990" s="116">
        <v>82.166669999999996</v>
      </c>
      <c r="C990" s="6">
        <v>8.58</v>
      </c>
      <c r="H990" s="41"/>
    </row>
    <row r="991" spans="2:8" x14ac:dyDescent="0.3">
      <c r="B991" s="116">
        <v>82.25</v>
      </c>
      <c r="C991" s="6">
        <v>8.57</v>
      </c>
      <c r="H991" s="41"/>
    </row>
    <row r="992" spans="2:8" x14ac:dyDescent="0.3">
      <c r="B992" s="116">
        <v>82.333330000000004</v>
      </c>
      <c r="C992" s="6">
        <v>8.58</v>
      </c>
      <c r="H992" s="41"/>
    </row>
    <row r="993" spans="2:8" x14ac:dyDescent="0.3">
      <c r="B993" s="116">
        <v>82.416669999999996</v>
      </c>
      <c r="C993" s="6">
        <v>8.58</v>
      </c>
      <c r="H993" s="41"/>
    </row>
    <row r="994" spans="2:8" x14ac:dyDescent="0.3">
      <c r="B994" s="116">
        <v>82.5</v>
      </c>
      <c r="C994" s="6">
        <v>8.58</v>
      </c>
      <c r="H994" s="41"/>
    </row>
    <row r="995" spans="2:8" x14ac:dyDescent="0.3">
      <c r="B995" s="116">
        <v>82.583330000000004</v>
      </c>
      <c r="C995" s="6">
        <v>8.58</v>
      </c>
      <c r="H995" s="41"/>
    </row>
    <row r="996" spans="2:8" x14ac:dyDescent="0.3">
      <c r="B996" s="116">
        <v>82.666669999999996</v>
      </c>
      <c r="C996" s="6">
        <v>8.56</v>
      </c>
      <c r="H996" s="41"/>
    </row>
    <row r="997" spans="2:8" x14ac:dyDescent="0.3">
      <c r="B997" s="116">
        <v>82.75</v>
      </c>
      <c r="C997" s="6">
        <v>8.58</v>
      </c>
      <c r="H997" s="41"/>
    </row>
    <row r="998" spans="2:8" x14ac:dyDescent="0.3">
      <c r="B998" s="116">
        <v>82.833330000000004</v>
      </c>
      <c r="C998" s="6">
        <v>8.57</v>
      </c>
      <c r="H998" s="41"/>
    </row>
    <row r="999" spans="2:8" x14ac:dyDescent="0.3">
      <c r="B999" s="116">
        <v>82.916669999999996</v>
      </c>
      <c r="C999" s="6">
        <v>8.57</v>
      </c>
      <c r="H999" s="41"/>
    </row>
    <row r="1000" spans="2:8" x14ac:dyDescent="0.3">
      <c r="B1000" s="116">
        <v>83</v>
      </c>
      <c r="C1000" s="6">
        <v>8.57</v>
      </c>
      <c r="H1000" s="41"/>
    </row>
    <row r="1001" spans="2:8" x14ac:dyDescent="0.3">
      <c r="B1001" s="116">
        <v>83.083330000000004</v>
      </c>
      <c r="C1001" s="6">
        <v>8.57</v>
      </c>
      <c r="H1001" s="41"/>
    </row>
    <row r="1002" spans="2:8" x14ac:dyDescent="0.3">
      <c r="B1002" s="116">
        <v>83.166669999999996</v>
      </c>
      <c r="C1002" s="6">
        <v>8.57</v>
      </c>
      <c r="H1002" s="41"/>
    </row>
    <row r="1003" spans="2:8" x14ac:dyDescent="0.3">
      <c r="B1003" s="116">
        <v>83.25</v>
      </c>
      <c r="C1003" s="6">
        <v>8.57</v>
      </c>
      <c r="H1003" s="41"/>
    </row>
    <row r="1004" spans="2:8" x14ac:dyDescent="0.3">
      <c r="B1004" s="116">
        <v>83.333330000000004</v>
      </c>
      <c r="C1004" s="6">
        <v>8.57</v>
      </c>
      <c r="H1004" s="41"/>
    </row>
    <row r="1005" spans="2:8" x14ac:dyDescent="0.3">
      <c r="B1005" s="116">
        <v>83.416669999999996</v>
      </c>
      <c r="C1005" s="6">
        <v>8.58</v>
      </c>
      <c r="H1005" s="41"/>
    </row>
    <row r="1006" spans="2:8" x14ac:dyDescent="0.3">
      <c r="B1006" s="116">
        <v>83.5</v>
      </c>
      <c r="C1006" s="6">
        <v>8.56</v>
      </c>
      <c r="H1006" s="41"/>
    </row>
    <row r="1007" spans="2:8" x14ac:dyDescent="0.3">
      <c r="B1007" s="116">
        <v>83.583330000000004</v>
      </c>
      <c r="C1007" s="6">
        <v>8.58</v>
      </c>
      <c r="H1007" s="41"/>
    </row>
    <row r="1008" spans="2:8" x14ac:dyDescent="0.3">
      <c r="B1008" s="116">
        <v>83.666669999999996</v>
      </c>
      <c r="C1008" s="6">
        <v>8.57</v>
      </c>
      <c r="H1008" s="41"/>
    </row>
    <row r="1009" spans="2:8" x14ac:dyDescent="0.3">
      <c r="B1009" s="116">
        <v>83.75</v>
      </c>
      <c r="C1009" s="6">
        <v>8.57</v>
      </c>
      <c r="H1009" s="41"/>
    </row>
    <row r="1010" spans="2:8" x14ac:dyDescent="0.3">
      <c r="B1010" s="116">
        <v>83.833330000000004</v>
      </c>
      <c r="C1010" s="6">
        <v>8.57</v>
      </c>
      <c r="H1010" s="41"/>
    </row>
    <row r="1011" spans="2:8" x14ac:dyDescent="0.3">
      <c r="B1011" s="116">
        <v>83.916669999999996</v>
      </c>
      <c r="C1011" s="6">
        <v>8.56</v>
      </c>
      <c r="H1011" s="41"/>
    </row>
    <row r="1012" spans="2:8" x14ac:dyDescent="0.3">
      <c r="B1012" s="116">
        <v>84</v>
      </c>
      <c r="C1012" s="6">
        <v>8.57</v>
      </c>
      <c r="H1012" s="41"/>
    </row>
    <row r="1013" spans="2:8" x14ac:dyDescent="0.3">
      <c r="B1013" s="116">
        <v>84.083330000000004</v>
      </c>
      <c r="C1013" s="6">
        <v>8.57</v>
      </c>
      <c r="H1013" s="41"/>
    </row>
    <row r="1014" spans="2:8" x14ac:dyDescent="0.3">
      <c r="B1014" s="116">
        <v>84.166669999999996</v>
      </c>
      <c r="C1014" s="6">
        <v>8.57</v>
      </c>
      <c r="H1014" s="41"/>
    </row>
    <row r="1015" spans="2:8" x14ac:dyDescent="0.3">
      <c r="B1015" s="116">
        <v>84.25</v>
      </c>
      <c r="C1015" s="6">
        <v>8.57</v>
      </c>
      <c r="H1015" s="41"/>
    </row>
    <row r="1016" spans="2:8" x14ac:dyDescent="0.3">
      <c r="B1016" s="116">
        <v>84.333330000000004</v>
      </c>
      <c r="C1016" s="6">
        <v>8.56</v>
      </c>
      <c r="H1016" s="41"/>
    </row>
    <row r="1017" spans="2:8" x14ac:dyDescent="0.3">
      <c r="B1017" s="116">
        <v>84.416669999999996</v>
      </c>
      <c r="C1017" s="6">
        <v>8.57</v>
      </c>
      <c r="H1017" s="41"/>
    </row>
    <row r="1018" spans="2:8" x14ac:dyDescent="0.3">
      <c r="B1018" s="116">
        <v>84.5</v>
      </c>
      <c r="C1018" s="6">
        <v>8.57</v>
      </c>
      <c r="H1018" s="41"/>
    </row>
    <row r="1019" spans="2:8" x14ac:dyDescent="0.3">
      <c r="B1019" s="116">
        <v>84.583330000000004</v>
      </c>
      <c r="C1019" s="6">
        <v>8.56</v>
      </c>
    </row>
    <row r="1020" spans="2:8" x14ac:dyDescent="0.3">
      <c r="B1020" s="116">
        <v>84.666669999999996</v>
      </c>
      <c r="C1020" s="6">
        <v>8.57</v>
      </c>
    </row>
    <row r="1021" spans="2:8" x14ac:dyDescent="0.3">
      <c r="B1021" s="116">
        <v>84.75</v>
      </c>
      <c r="C1021" s="6">
        <v>8.56</v>
      </c>
    </row>
    <row r="1022" spans="2:8" x14ac:dyDescent="0.3">
      <c r="B1022" s="116">
        <v>84.833330000000004</v>
      </c>
      <c r="C1022" s="6">
        <v>8.56</v>
      </c>
    </row>
    <row r="1023" spans="2:8" x14ac:dyDescent="0.3">
      <c r="B1023" s="116">
        <v>84.916669999999996</v>
      </c>
      <c r="C1023" s="6">
        <v>8.57</v>
      </c>
    </row>
    <row r="1024" spans="2:8" x14ac:dyDescent="0.3">
      <c r="B1024" s="116">
        <v>85</v>
      </c>
      <c r="C1024" s="6">
        <v>8.56</v>
      </c>
    </row>
    <row r="1025" spans="2:3" x14ac:dyDescent="0.3">
      <c r="B1025" s="116">
        <v>85.083330000000004</v>
      </c>
      <c r="C1025" s="6">
        <v>8.56</v>
      </c>
    </row>
    <row r="1026" spans="2:3" x14ac:dyDescent="0.3">
      <c r="B1026" s="116">
        <v>85.166669999999996</v>
      </c>
      <c r="C1026" s="6">
        <v>8.56</v>
      </c>
    </row>
    <row r="1027" spans="2:3" x14ac:dyDescent="0.3">
      <c r="B1027" s="116">
        <v>85.25</v>
      </c>
      <c r="C1027" s="6">
        <v>8.57</v>
      </c>
    </row>
    <row r="1028" spans="2:3" x14ac:dyDescent="0.3">
      <c r="B1028" s="116">
        <v>85.333330000000004</v>
      </c>
      <c r="C1028" s="6">
        <v>8.57</v>
      </c>
    </row>
    <row r="1029" spans="2:3" x14ac:dyDescent="0.3">
      <c r="B1029" s="116">
        <v>85.416669999999996</v>
      </c>
      <c r="C1029" s="6">
        <v>8.5500000000000007</v>
      </c>
    </row>
    <row r="1030" spans="2:3" x14ac:dyDescent="0.3">
      <c r="B1030" s="116">
        <v>85.5</v>
      </c>
      <c r="C1030" s="6">
        <v>8.56</v>
      </c>
    </row>
    <row r="1031" spans="2:3" x14ac:dyDescent="0.3">
      <c r="B1031" s="116">
        <v>85.583330000000004</v>
      </c>
      <c r="C1031" s="6">
        <v>8.56</v>
      </c>
    </row>
    <row r="1032" spans="2:3" x14ac:dyDescent="0.3">
      <c r="B1032" s="116">
        <v>85.666669999999996</v>
      </c>
      <c r="C1032" s="6">
        <v>8.5500000000000007</v>
      </c>
    </row>
    <row r="1033" spans="2:3" x14ac:dyDescent="0.3">
      <c r="B1033" s="116">
        <v>85.75</v>
      </c>
      <c r="C1033" s="6">
        <v>8.56</v>
      </c>
    </row>
    <row r="1034" spans="2:3" x14ac:dyDescent="0.3">
      <c r="B1034" s="116">
        <v>85.833330000000004</v>
      </c>
      <c r="C1034" s="6">
        <v>8.56</v>
      </c>
    </row>
    <row r="1035" spans="2:3" x14ac:dyDescent="0.3">
      <c r="B1035" s="116">
        <v>85.916669999999996</v>
      </c>
      <c r="C1035" s="6">
        <v>8.57</v>
      </c>
    </row>
    <row r="1036" spans="2:3" x14ac:dyDescent="0.3">
      <c r="B1036" s="116">
        <v>86</v>
      </c>
      <c r="C1036" s="6">
        <v>8.56</v>
      </c>
    </row>
    <row r="1037" spans="2:3" x14ac:dyDescent="0.3">
      <c r="B1037" s="116">
        <v>86.083330000000004</v>
      </c>
      <c r="C1037" s="6">
        <v>8.56</v>
      </c>
    </row>
    <row r="1038" spans="2:3" x14ac:dyDescent="0.3">
      <c r="B1038" s="116">
        <v>86.166669999999996</v>
      </c>
      <c r="C1038" s="6">
        <v>8.57</v>
      </c>
    </row>
    <row r="1039" spans="2:3" x14ac:dyDescent="0.3">
      <c r="B1039" s="116">
        <v>86.25</v>
      </c>
      <c r="C1039" s="6">
        <v>8.5500000000000007</v>
      </c>
    </row>
    <row r="1040" spans="2:3" x14ac:dyDescent="0.3">
      <c r="B1040" s="116">
        <v>86.333330000000004</v>
      </c>
      <c r="C1040" s="6">
        <v>8.5500000000000007</v>
      </c>
    </row>
    <row r="1041" spans="2:3" x14ac:dyDescent="0.3">
      <c r="B1041" s="116">
        <v>86.416669999999996</v>
      </c>
      <c r="C1041" s="6">
        <v>8.56</v>
      </c>
    </row>
    <row r="1042" spans="2:3" x14ac:dyDescent="0.3">
      <c r="B1042" s="116">
        <v>86.5</v>
      </c>
      <c r="C1042" s="6">
        <v>8.56</v>
      </c>
    </row>
    <row r="1043" spans="2:3" x14ac:dyDescent="0.3">
      <c r="B1043" s="116">
        <v>86.583330000000004</v>
      </c>
      <c r="C1043" s="6">
        <v>8.56</v>
      </c>
    </row>
    <row r="1044" spans="2:3" x14ac:dyDescent="0.3">
      <c r="B1044" s="116">
        <v>86.666669999999996</v>
      </c>
      <c r="C1044" s="6">
        <v>8.5500000000000007</v>
      </c>
    </row>
    <row r="1045" spans="2:3" x14ac:dyDescent="0.3">
      <c r="B1045" s="116">
        <v>86.75</v>
      </c>
      <c r="C1045" s="6">
        <v>8.56</v>
      </c>
    </row>
    <row r="1046" spans="2:3" x14ac:dyDescent="0.3">
      <c r="B1046" s="116">
        <v>86.833330000000004</v>
      </c>
      <c r="C1046" s="6">
        <v>8.5500000000000007</v>
      </c>
    </row>
    <row r="1047" spans="2:3" x14ac:dyDescent="0.3">
      <c r="B1047" s="116">
        <v>86.916669999999996</v>
      </c>
      <c r="C1047" s="6">
        <v>8.56</v>
      </c>
    </row>
    <row r="1048" spans="2:3" x14ac:dyDescent="0.3">
      <c r="B1048" s="116">
        <v>87</v>
      </c>
      <c r="C1048" s="6">
        <v>8.56</v>
      </c>
    </row>
    <row r="1049" spans="2:3" x14ac:dyDescent="0.3">
      <c r="B1049" s="116">
        <v>87.083330000000004</v>
      </c>
      <c r="C1049" s="6">
        <v>8.5500000000000007</v>
      </c>
    </row>
    <row r="1050" spans="2:3" x14ac:dyDescent="0.3">
      <c r="B1050" s="116">
        <v>87.166669999999996</v>
      </c>
      <c r="C1050" s="6">
        <v>8.5500000000000007</v>
      </c>
    </row>
    <row r="1051" spans="2:3" x14ac:dyDescent="0.3">
      <c r="B1051" s="116">
        <v>87.25</v>
      </c>
      <c r="C1051" s="6">
        <v>8.5500000000000007</v>
      </c>
    </row>
    <row r="1052" spans="2:3" x14ac:dyDescent="0.3">
      <c r="B1052" s="116">
        <v>87.333330000000004</v>
      </c>
      <c r="C1052" s="6">
        <v>8.56</v>
      </c>
    </row>
    <row r="1053" spans="2:3" x14ac:dyDescent="0.3">
      <c r="B1053" s="116">
        <v>87.416669999999996</v>
      </c>
      <c r="C1053" s="6">
        <v>8.56</v>
      </c>
    </row>
    <row r="1054" spans="2:3" x14ac:dyDescent="0.3">
      <c r="B1054" s="116">
        <v>87.5</v>
      </c>
      <c r="C1054" s="6">
        <v>8.5500000000000007</v>
      </c>
    </row>
    <row r="1055" spans="2:3" x14ac:dyDescent="0.3">
      <c r="B1055" s="116">
        <v>87.583330000000004</v>
      </c>
      <c r="C1055" s="6">
        <v>8.5500000000000007</v>
      </c>
    </row>
    <row r="1056" spans="2:3" x14ac:dyDescent="0.3">
      <c r="B1056" s="116">
        <v>87.666669999999996</v>
      </c>
      <c r="C1056" s="6">
        <v>8.5500000000000007</v>
      </c>
    </row>
    <row r="1057" spans="2:3" x14ac:dyDescent="0.3">
      <c r="B1057" s="116">
        <v>87.75</v>
      </c>
      <c r="C1057" s="6">
        <v>8.5500000000000007</v>
      </c>
    </row>
    <row r="1058" spans="2:3" x14ac:dyDescent="0.3">
      <c r="B1058" s="116">
        <v>87.833330000000004</v>
      </c>
      <c r="C1058" s="6">
        <v>8.5500000000000007</v>
      </c>
    </row>
    <row r="1059" spans="2:3" x14ac:dyDescent="0.3">
      <c r="B1059" s="116">
        <v>87.916669999999996</v>
      </c>
      <c r="C1059" s="6">
        <v>8.5500000000000007</v>
      </c>
    </row>
    <row r="1060" spans="2:3" x14ac:dyDescent="0.3">
      <c r="B1060" s="116">
        <v>88</v>
      </c>
      <c r="C1060" s="6">
        <v>8.5500000000000007</v>
      </c>
    </row>
    <row r="1061" spans="2:3" x14ac:dyDescent="0.3">
      <c r="B1061" s="116">
        <v>88.083330000000004</v>
      </c>
      <c r="C1061" s="6">
        <v>8.5399999999999991</v>
      </c>
    </row>
    <row r="1062" spans="2:3" x14ac:dyDescent="0.3">
      <c r="B1062" s="116">
        <v>88.166669999999996</v>
      </c>
      <c r="C1062" s="6">
        <v>8.5500000000000007</v>
      </c>
    </row>
    <row r="1063" spans="2:3" x14ac:dyDescent="0.3">
      <c r="B1063" s="116">
        <v>88.25</v>
      </c>
      <c r="C1063" s="6">
        <v>8.56</v>
      </c>
    </row>
    <row r="1064" spans="2:3" x14ac:dyDescent="0.3">
      <c r="B1064" s="116">
        <v>88.333330000000004</v>
      </c>
      <c r="C1064" s="6">
        <v>8.5399999999999991</v>
      </c>
    </row>
    <row r="1065" spans="2:3" x14ac:dyDescent="0.3">
      <c r="B1065" s="116">
        <v>88.416669999999996</v>
      </c>
      <c r="C1065" s="6">
        <v>8.5500000000000007</v>
      </c>
    </row>
    <row r="1066" spans="2:3" x14ac:dyDescent="0.3">
      <c r="B1066" s="116">
        <v>88.5</v>
      </c>
      <c r="C1066" s="6">
        <v>8.5500000000000007</v>
      </c>
    </row>
    <row r="1067" spans="2:3" x14ac:dyDescent="0.3">
      <c r="B1067" s="116">
        <v>88.583330000000004</v>
      </c>
      <c r="C1067" s="6">
        <v>8.5500000000000007</v>
      </c>
    </row>
    <row r="1068" spans="2:3" x14ac:dyDescent="0.3">
      <c r="B1068" s="116">
        <v>88.666669999999996</v>
      </c>
      <c r="C1068" s="6">
        <v>8.56</v>
      </c>
    </row>
    <row r="1069" spans="2:3" x14ac:dyDescent="0.3">
      <c r="B1069" s="116">
        <v>88.75</v>
      </c>
      <c r="C1069" s="6">
        <v>8.5399999999999991</v>
      </c>
    </row>
    <row r="1070" spans="2:3" x14ac:dyDescent="0.3">
      <c r="B1070" s="116">
        <v>88.833330000000004</v>
      </c>
      <c r="C1070" s="6">
        <v>8.5500000000000007</v>
      </c>
    </row>
    <row r="1071" spans="2:3" x14ac:dyDescent="0.3">
      <c r="B1071" s="116">
        <v>88.916669999999996</v>
      </c>
      <c r="C1071" s="6">
        <v>8.5399999999999991</v>
      </c>
    </row>
    <row r="1072" spans="2:3" x14ac:dyDescent="0.3">
      <c r="B1072" s="116">
        <v>89</v>
      </c>
      <c r="C1072" s="6">
        <v>8.5500000000000007</v>
      </c>
    </row>
    <row r="1073" spans="2:3" x14ac:dyDescent="0.3">
      <c r="B1073" s="116">
        <v>89.083330000000004</v>
      </c>
      <c r="C1073" s="6">
        <v>8.56</v>
      </c>
    </row>
    <row r="1074" spans="2:3" x14ac:dyDescent="0.3">
      <c r="B1074" s="116">
        <v>89.166669999999996</v>
      </c>
      <c r="C1074" s="6">
        <v>8.5500000000000007</v>
      </c>
    </row>
    <row r="1075" spans="2:3" x14ac:dyDescent="0.3">
      <c r="B1075" s="116">
        <v>89.25</v>
      </c>
      <c r="C1075" s="6">
        <v>8.5399999999999991</v>
      </c>
    </row>
    <row r="1076" spans="2:3" x14ac:dyDescent="0.3">
      <c r="B1076" s="116">
        <v>89.333330000000004</v>
      </c>
      <c r="C1076" s="6">
        <v>8.5399999999999991</v>
      </c>
    </row>
    <row r="1077" spans="2:3" x14ac:dyDescent="0.3">
      <c r="B1077" s="116">
        <v>89.416669999999996</v>
      </c>
      <c r="C1077" s="6">
        <v>8.5399999999999991</v>
      </c>
    </row>
    <row r="1078" spans="2:3" x14ac:dyDescent="0.3">
      <c r="B1078" s="116">
        <v>89.5</v>
      </c>
      <c r="C1078" s="6">
        <v>8.5399999999999991</v>
      </c>
    </row>
    <row r="1079" spans="2:3" x14ac:dyDescent="0.3">
      <c r="B1079" s="116">
        <v>89.583330000000004</v>
      </c>
      <c r="C1079" s="6">
        <v>8.5399999999999991</v>
      </c>
    </row>
    <row r="1080" spans="2:3" x14ac:dyDescent="0.3">
      <c r="B1080" s="116">
        <v>89.666669999999996</v>
      </c>
      <c r="C1080" s="6">
        <v>8.5500000000000007</v>
      </c>
    </row>
    <row r="1081" spans="2:3" x14ac:dyDescent="0.3">
      <c r="B1081" s="116">
        <v>89.75</v>
      </c>
      <c r="C1081" s="6">
        <v>8.5299999999999994</v>
      </c>
    </row>
    <row r="1082" spans="2:3" x14ac:dyDescent="0.3">
      <c r="B1082" s="116">
        <v>89.833330000000004</v>
      </c>
      <c r="C1082" s="6">
        <v>8.5399999999999991</v>
      </c>
    </row>
    <row r="1083" spans="2:3" x14ac:dyDescent="0.3">
      <c r="B1083" s="116">
        <v>89.916669999999996</v>
      </c>
      <c r="C1083" s="6">
        <v>8.5500000000000007</v>
      </c>
    </row>
    <row r="1084" spans="2:3" x14ac:dyDescent="0.3">
      <c r="B1084" s="116">
        <v>90</v>
      </c>
      <c r="C1084" s="6">
        <v>8.5299999999999994</v>
      </c>
    </row>
    <row r="1085" spans="2:3" x14ac:dyDescent="0.3">
      <c r="B1085" s="116">
        <v>90.083330000000004</v>
      </c>
      <c r="C1085" s="6">
        <v>8.5399999999999991</v>
      </c>
    </row>
    <row r="1086" spans="2:3" x14ac:dyDescent="0.3">
      <c r="B1086" s="116">
        <v>90.166669999999996</v>
      </c>
      <c r="C1086" s="6">
        <v>8.5399999999999991</v>
      </c>
    </row>
    <row r="1087" spans="2:3" x14ac:dyDescent="0.3">
      <c r="B1087" s="116">
        <v>90.25</v>
      </c>
      <c r="C1087" s="6">
        <v>8.5399999999999991</v>
      </c>
    </row>
    <row r="1088" spans="2:3" x14ac:dyDescent="0.3">
      <c r="B1088" s="116">
        <v>90.333330000000004</v>
      </c>
      <c r="C1088" s="6">
        <v>8.5399999999999991</v>
      </c>
    </row>
    <row r="1089" spans="2:3" x14ac:dyDescent="0.3">
      <c r="B1089" s="116">
        <v>90.416669999999996</v>
      </c>
      <c r="C1089" s="6">
        <v>8.5299999999999994</v>
      </c>
    </row>
    <row r="1090" spans="2:3" x14ac:dyDescent="0.3">
      <c r="B1090" s="116">
        <v>90.5</v>
      </c>
      <c r="C1090" s="6">
        <v>8.5399999999999991</v>
      </c>
    </row>
    <row r="1091" spans="2:3" x14ac:dyDescent="0.3">
      <c r="B1091" s="116">
        <v>90.583330000000004</v>
      </c>
      <c r="C1091" s="6">
        <v>8.5299999999999994</v>
      </c>
    </row>
    <row r="1092" spans="2:3" x14ac:dyDescent="0.3">
      <c r="B1092" s="116">
        <v>90.666669999999996</v>
      </c>
      <c r="C1092" s="6">
        <v>8.5399999999999991</v>
      </c>
    </row>
    <row r="1093" spans="2:3" x14ac:dyDescent="0.3">
      <c r="B1093" s="116">
        <v>90.75</v>
      </c>
      <c r="C1093" s="6">
        <v>8.5399999999999991</v>
      </c>
    </row>
    <row r="1094" spans="2:3" x14ac:dyDescent="0.3">
      <c r="B1094" s="116">
        <v>90.833330000000004</v>
      </c>
      <c r="C1094" s="6">
        <v>8.5299999999999994</v>
      </c>
    </row>
    <row r="1095" spans="2:3" x14ac:dyDescent="0.3">
      <c r="B1095" s="116">
        <v>90.916669999999996</v>
      </c>
      <c r="C1095" s="6">
        <v>8.5399999999999991</v>
      </c>
    </row>
    <row r="1096" spans="2:3" x14ac:dyDescent="0.3">
      <c r="B1096" s="116">
        <v>91</v>
      </c>
      <c r="C1096" s="6">
        <v>8.5399999999999991</v>
      </c>
    </row>
    <row r="1097" spans="2:3" x14ac:dyDescent="0.3">
      <c r="B1097" s="116">
        <v>91.083330000000004</v>
      </c>
      <c r="C1097" s="6">
        <v>8.5299999999999994</v>
      </c>
    </row>
    <row r="1098" spans="2:3" x14ac:dyDescent="0.3">
      <c r="B1098" s="116">
        <v>91.166669999999996</v>
      </c>
      <c r="C1098" s="6">
        <v>8.5500000000000007</v>
      </c>
    </row>
    <row r="1099" spans="2:3" x14ac:dyDescent="0.3">
      <c r="B1099" s="116">
        <v>91.25</v>
      </c>
      <c r="C1099" s="6">
        <v>8.5299999999999994</v>
      </c>
    </row>
    <row r="1100" spans="2:3" x14ac:dyDescent="0.3">
      <c r="B1100" s="116">
        <v>91.333330000000004</v>
      </c>
      <c r="C1100" s="6">
        <v>8.5299999999999994</v>
      </c>
    </row>
    <row r="1101" spans="2:3" x14ac:dyDescent="0.3">
      <c r="B1101" s="116">
        <v>91.416669999999996</v>
      </c>
      <c r="C1101" s="6">
        <v>8.5399999999999991</v>
      </c>
    </row>
    <row r="1102" spans="2:3" x14ac:dyDescent="0.3">
      <c r="B1102" s="116">
        <v>91.5</v>
      </c>
      <c r="C1102" s="6">
        <v>8.5399999999999991</v>
      </c>
    </row>
    <row r="1103" spans="2:3" x14ac:dyDescent="0.3">
      <c r="B1103" s="116">
        <v>91.583330000000004</v>
      </c>
      <c r="C1103" s="6">
        <v>8.5399999999999991</v>
      </c>
    </row>
    <row r="1104" spans="2:3" x14ac:dyDescent="0.3">
      <c r="B1104" s="116">
        <v>91.666669999999996</v>
      </c>
      <c r="C1104" s="6">
        <v>8.5299999999999994</v>
      </c>
    </row>
    <row r="1105" spans="2:3" x14ac:dyDescent="0.3">
      <c r="B1105" s="116">
        <v>91.75</v>
      </c>
      <c r="C1105" s="6">
        <v>8.5399999999999991</v>
      </c>
    </row>
    <row r="1106" spans="2:3" x14ac:dyDescent="0.3">
      <c r="B1106" s="116">
        <v>91.833330000000004</v>
      </c>
      <c r="C1106" s="6">
        <v>8.5500000000000007</v>
      </c>
    </row>
    <row r="1107" spans="2:3" x14ac:dyDescent="0.3">
      <c r="B1107" s="116">
        <v>91.916669999999996</v>
      </c>
      <c r="C1107" s="6">
        <v>8.5299999999999994</v>
      </c>
    </row>
    <row r="1108" spans="2:3" x14ac:dyDescent="0.3">
      <c r="B1108" s="116">
        <v>92</v>
      </c>
      <c r="C1108" s="6">
        <v>8.5399999999999991</v>
      </c>
    </row>
    <row r="1109" spans="2:3" x14ac:dyDescent="0.3">
      <c r="B1109" s="116">
        <v>92.083330000000004</v>
      </c>
      <c r="C1109" s="6">
        <v>8.5299999999999994</v>
      </c>
    </row>
    <row r="1110" spans="2:3" x14ac:dyDescent="0.3">
      <c r="B1110" s="116">
        <v>92.166669999999996</v>
      </c>
      <c r="C1110" s="6">
        <v>8.5299999999999994</v>
      </c>
    </row>
    <row r="1111" spans="2:3" x14ac:dyDescent="0.3">
      <c r="B1111" s="116">
        <v>92.25</v>
      </c>
      <c r="C1111" s="6">
        <v>8.5399999999999991</v>
      </c>
    </row>
    <row r="1112" spans="2:3" x14ac:dyDescent="0.3">
      <c r="B1112" s="116">
        <v>92.333330000000004</v>
      </c>
      <c r="C1112" s="6">
        <v>8.5299999999999994</v>
      </c>
    </row>
    <row r="1113" spans="2:3" x14ac:dyDescent="0.3">
      <c r="B1113" s="116">
        <v>92.416669999999996</v>
      </c>
      <c r="C1113" s="6">
        <v>8.5399999999999991</v>
      </c>
    </row>
    <row r="1114" spans="2:3" x14ac:dyDescent="0.3">
      <c r="B1114" s="116">
        <v>92.5</v>
      </c>
      <c r="C1114" s="6">
        <v>8.5399999999999991</v>
      </c>
    </row>
    <row r="1115" spans="2:3" x14ac:dyDescent="0.3">
      <c r="B1115" s="116">
        <v>92.583330000000004</v>
      </c>
      <c r="C1115" s="6">
        <v>8.5299999999999994</v>
      </c>
    </row>
    <row r="1116" spans="2:3" x14ac:dyDescent="0.3">
      <c r="B1116" s="116">
        <v>92.666669999999996</v>
      </c>
      <c r="C1116" s="6">
        <v>8.5399999999999991</v>
      </c>
    </row>
    <row r="1117" spans="2:3" x14ac:dyDescent="0.3">
      <c r="B1117" s="116">
        <v>92.75</v>
      </c>
      <c r="C1117" s="6">
        <v>8.52</v>
      </c>
    </row>
    <row r="1118" spans="2:3" x14ac:dyDescent="0.3">
      <c r="B1118" s="116">
        <v>92.833330000000004</v>
      </c>
      <c r="C1118" s="6">
        <v>8.52</v>
      </c>
    </row>
    <row r="1119" spans="2:3" x14ac:dyDescent="0.3">
      <c r="B1119" s="116">
        <v>92.916669999999996</v>
      </c>
      <c r="C1119" s="6">
        <v>8.5299999999999994</v>
      </c>
    </row>
    <row r="1120" spans="2:3" x14ac:dyDescent="0.3">
      <c r="B1120" s="116">
        <v>93</v>
      </c>
      <c r="C1120" s="6">
        <v>8.5299999999999994</v>
      </c>
    </row>
    <row r="1121" spans="2:3" x14ac:dyDescent="0.3">
      <c r="B1121" s="116">
        <v>93.083330000000004</v>
      </c>
      <c r="C1121" s="6">
        <v>8.5399999999999991</v>
      </c>
    </row>
    <row r="1122" spans="2:3" x14ac:dyDescent="0.3">
      <c r="B1122" s="116">
        <v>93.166669999999996</v>
      </c>
      <c r="C1122" s="6">
        <v>8.5399999999999991</v>
      </c>
    </row>
    <row r="1123" spans="2:3" x14ac:dyDescent="0.3">
      <c r="B1123" s="116">
        <v>93.25</v>
      </c>
      <c r="C1123" s="6">
        <v>8.52</v>
      </c>
    </row>
    <row r="1124" spans="2:3" x14ac:dyDescent="0.3">
      <c r="B1124" s="116">
        <v>93.333330000000004</v>
      </c>
      <c r="C1124" s="6">
        <v>8.5299999999999994</v>
      </c>
    </row>
    <row r="1125" spans="2:3" x14ac:dyDescent="0.3">
      <c r="B1125" s="116">
        <v>93.416669999999996</v>
      </c>
      <c r="C1125" s="6">
        <v>8.5299999999999994</v>
      </c>
    </row>
    <row r="1126" spans="2:3" x14ac:dyDescent="0.3">
      <c r="B1126" s="116">
        <v>93.5</v>
      </c>
      <c r="C1126" s="6">
        <v>8.5299999999999994</v>
      </c>
    </row>
    <row r="1127" spans="2:3" x14ac:dyDescent="0.3">
      <c r="B1127" s="116">
        <v>93.583330000000004</v>
      </c>
      <c r="C1127" s="6">
        <v>8.5299999999999994</v>
      </c>
    </row>
    <row r="1128" spans="2:3" x14ac:dyDescent="0.3">
      <c r="B1128" s="116">
        <v>93.666669999999996</v>
      </c>
      <c r="C1128" s="6">
        <v>8.5299999999999994</v>
      </c>
    </row>
    <row r="1129" spans="2:3" x14ac:dyDescent="0.3">
      <c r="B1129" s="116">
        <v>93.75</v>
      </c>
      <c r="C1129" s="6">
        <v>8.5299999999999994</v>
      </c>
    </row>
    <row r="1130" spans="2:3" x14ac:dyDescent="0.3">
      <c r="B1130" s="116">
        <v>93.833330000000004</v>
      </c>
      <c r="C1130" s="6">
        <v>8.5299999999999994</v>
      </c>
    </row>
    <row r="1131" spans="2:3" x14ac:dyDescent="0.3">
      <c r="B1131" s="116">
        <v>93.916669999999996</v>
      </c>
      <c r="C1131" s="6">
        <v>8.52</v>
      </c>
    </row>
    <row r="1132" spans="2:3" x14ac:dyDescent="0.3">
      <c r="B1132" s="116">
        <v>94</v>
      </c>
      <c r="C1132" s="6">
        <v>8.52</v>
      </c>
    </row>
    <row r="1133" spans="2:3" x14ac:dyDescent="0.3">
      <c r="B1133" s="116">
        <v>94.083330000000004</v>
      </c>
      <c r="C1133" s="6">
        <v>8.5399999999999991</v>
      </c>
    </row>
    <row r="1134" spans="2:3" x14ac:dyDescent="0.3">
      <c r="B1134" s="116">
        <v>94.166669999999996</v>
      </c>
      <c r="C1134" s="6">
        <v>8.52</v>
      </c>
    </row>
    <row r="1135" spans="2:3" x14ac:dyDescent="0.3">
      <c r="B1135" s="116">
        <v>94.25</v>
      </c>
      <c r="C1135" s="6">
        <v>8.52</v>
      </c>
    </row>
    <row r="1136" spans="2:3" x14ac:dyDescent="0.3">
      <c r="B1136" s="116">
        <v>94.333330000000004</v>
      </c>
      <c r="C1136" s="6">
        <v>8.5399999999999991</v>
      </c>
    </row>
    <row r="1137" spans="2:3" x14ac:dyDescent="0.3">
      <c r="B1137" s="116">
        <v>94.416669999999996</v>
      </c>
      <c r="C1137" s="6">
        <v>8.52</v>
      </c>
    </row>
    <row r="1138" spans="2:3" x14ac:dyDescent="0.3">
      <c r="B1138" s="116">
        <v>94.5</v>
      </c>
      <c r="C1138" s="6">
        <v>8.5299999999999994</v>
      </c>
    </row>
    <row r="1139" spans="2:3" x14ac:dyDescent="0.3">
      <c r="B1139" s="116">
        <v>94.583330000000004</v>
      </c>
      <c r="C1139" s="6">
        <v>8.52</v>
      </c>
    </row>
    <row r="1140" spans="2:3" x14ac:dyDescent="0.3">
      <c r="B1140" s="116">
        <v>94.666669999999996</v>
      </c>
      <c r="C1140" s="6">
        <v>8.5299999999999994</v>
      </c>
    </row>
    <row r="1141" spans="2:3" x14ac:dyDescent="0.3">
      <c r="B1141" s="116">
        <v>94.75</v>
      </c>
      <c r="C1141" s="6">
        <v>8.5299999999999994</v>
      </c>
    </row>
    <row r="1142" spans="2:3" x14ac:dyDescent="0.3">
      <c r="B1142" s="116">
        <v>94.833330000000004</v>
      </c>
      <c r="C1142" s="6">
        <v>8.52</v>
      </c>
    </row>
    <row r="1143" spans="2:3" x14ac:dyDescent="0.3">
      <c r="B1143" s="116">
        <v>94.916669999999996</v>
      </c>
      <c r="C1143" s="6">
        <v>8.52</v>
      </c>
    </row>
    <row r="1144" spans="2:3" x14ac:dyDescent="0.3">
      <c r="B1144" s="116">
        <v>95</v>
      </c>
      <c r="C1144" s="6">
        <v>8.5299999999999994</v>
      </c>
    </row>
    <row r="1145" spans="2:3" x14ac:dyDescent="0.3">
      <c r="B1145" s="116">
        <v>95.083330000000004</v>
      </c>
      <c r="C1145" s="6">
        <v>8.5299999999999994</v>
      </c>
    </row>
    <row r="1146" spans="2:3" x14ac:dyDescent="0.3">
      <c r="B1146" s="116">
        <v>95.166669999999996</v>
      </c>
      <c r="C1146" s="6">
        <v>8.52</v>
      </c>
    </row>
    <row r="1147" spans="2:3" x14ac:dyDescent="0.3">
      <c r="B1147" s="116">
        <v>95.25</v>
      </c>
      <c r="C1147" s="6">
        <v>8.52</v>
      </c>
    </row>
    <row r="1148" spans="2:3" x14ac:dyDescent="0.3">
      <c r="B1148" s="116">
        <v>95.333330000000004</v>
      </c>
      <c r="C1148" s="6">
        <v>8.5299999999999994</v>
      </c>
    </row>
    <row r="1149" spans="2:3" x14ac:dyDescent="0.3">
      <c r="B1149" s="116">
        <v>95.416669999999996</v>
      </c>
      <c r="C1149" s="6">
        <v>8.52</v>
      </c>
    </row>
    <row r="1150" spans="2:3" x14ac:dyDescent="0.3">
      <c r="B1150" s="116">
        <v>95.5</v>
      </c>
      <c r="C1150" s="6">
        <v>8.52</v>
      </c>
    </row>
    <row r="1151" spans="2:3" x14ac:dyDescent="0.3">
      <c r="B1151" s="116">
        <v>95.583330000000004</v>
      </c>
      <c r="C1151" s="6">
        <v>8.5299999999999994</v>
      </c>
    </row>
    <row r="1152" spans="2:3" x14ac:dyDescent="0.3">
      <c r="B1152" s="116">
        <v>95.666669999999996</v>
      </c>
      <c r="C1152" s="6">
        <v>8.52</v>
      </c>
    </row>
    <row r="1153" spans="2:3" x14ac:dyDescent="0.3">
      <c r="B1153" s="116">
        <v>95.75</v>
      </c>
      <c r="C1153" s="6">
        <v>8.52</v>
      </c>
    </row>
    <row r="1154" spans="2:3" x14ac:dyDescent="0.3">
      <c r="B1154" s="116">
        <v>95.833330000000004</v>
      </c>
      <c r="C1154" s="6">
        <v>8.52</v>
      </c>
    </row>
    <row r="1155" spans="2:3" x14ac:dyDescent="0.3">
      <c r="B1155" s="116">
        <v>95.916669999999996</v>
      </c>
      <c r="C1155" s="6">
        <v>8.52</v>
      </c>
    </row>
    <row r="1156" spans="2:3" x14ac:dyDescent="0.3">
      <c r="B1156" s="116">
        <v>96</v>
      </c>
      <c r="C1156" s="6">
        <v>8.52</v>
      </c>
    </row>
    <row r="1157" spans="2:3" x14ac:dyDescent="0.3">
      <c r="B1157" s="116">
        <v>96.083330000000004</v>
      </c>
      <c r="C1157" s="6">
        <v>8.5299999999999994</v>
      </c>
    </row>
    <row r="1158" spans="2:3" x14ac:dyDescent="0.3">
      <c r="B1158" s="116">
        <v>96.166669999999996</v>
      </c>
      <c r="C1158" s="6">
        <v>8.52</v>
      </c>
    </row>
    <row r="1159" spans="2:3" x14ac:dyDescent="0.3">
      <c r="B1159" s="116">
        <v>96.25</v>
      </c>
      <c r="C1159" s="6">
        <v>8.52</v>
      </c>
    </row>
    <row r="1160" spans="2:3" x14ac:dyDescent="0.3">
      <c r="B1160" s="116">
        <v>96.333330000000004</v>
      </c>
      <c r="C1160" s="6">
        <v>8.5299999999999994</v>
      </c>
    </row>
    <row r="1161" spans="2:3" x14ac:dyDescent="0.3">
      <c r="B1161" s="116">
        <v>96.416669999999996</v>
      </c>
      <c r="C1161" s="6">
        <v>8.52</v>
      </c>
    </row>
    <row r="1162" spans="2:3" x14ac:dyDescent="0.3">
      <c r="B1162" s="116">
        <v>96.5</v>
      </c>
      <c r="C1162" s="6">
        <v>8.52</v>
      </c>
    </row>
    <row r="1163" spans="2:3" x14ac:dyDescent="0.3">
      <c r="B1163" s="116">
        <v>96.583330000000004</v>
      </c>
      <c r="C1163" s="6">
        <v>8.42</v>
      </c>
    </row>
    <row r="1164" spans="2:3" x14ac:dyDescent="0.3">
      <c r="B1164" s="116">
        <v>96.666669999999996</v>
      </c>
      <c r="C1164" s="124">
        <v>8.3800000000000008</v>
      </c>
    </row>
    <row r="1165" spans="2:3" x14ac:dyDescent="0.3">
      <c r="B1165" s="116">
        <v>96.75</v>
      </c>
      <c r="C1165" s="124">
        <v>8.3800000000000008</v>
      </c>
    </row>
    <row r="1166" spans="2:3" x14ac:dyDescent="0.3">
      <c r="B1166" s="116">
        <v>96.833330000000004</v>
      </c>
      <c r="C1166" s="124">
        <v>8.39</v>
      </c>
    </row>
    <row r="1167" spans="2:3" x14ac:dyDescent="0.3">
      <c r="B1167" s="116">
        <v>96.916669999999996</v>
      </c>
      <c r="C1167" s="124">
        <v>8.4</v>
      </c>
    </row>
    <row r="1168" spans="2:3" x14ac:dyDescent="0.3">
      <c r="B1168" s="116">
        <v>97</v>
      </c>
      <c r="C1168" s="124">
        <v>8.4</v>
      </c>
    </row>
    <row r="1169" spans="2:3" x14ac:dyDescent="0.3">
      <c r="B1169" s="116">
        <v>97.083330000000004</v>
      </c>
      <c r="C1169" s="124">
        <v>8.39</v>
      </c>
    </row>
    <row r="1170" spans="2:3" x14ac:dyDescent="0.3">
      <c r="B1170" s="116">
        <v>97.166669999999996</v>
      </c>
      <c r="C1170" s="124">
        <v>8.4</v>
      </c>
    </row>
    <row r="1171" spans="2:3" x14ac:dyDescent="0.3">
      <c r="B1171" s="116">
        <v>97.25</v>
      </c>
      <c r="C1171" s="124">
        <v>8.41</v>
      </c>
    </row>
    <row r="1172" spans="2:3" x14ac:dyDescent="0.3">
      <c r="B1172" s="116">
        <v>97.333330000000004</v>
      </c>
      <c r="C1172" s="124">
        <v>8.4</v>
      </c>
    </row>
    <row r="1173" spans="2:3" x14ac:dyDescent="0.3">
      <c r="B1173" s="116">
        <v>97.416669999999996</v>
      </c>
      <c r="C1173" s="124">
        <v>8.42</v>
      </c>
    </row>
    <row r="1174" spans="2:3" x14ac:dyDescent="0.3">
      <c r="B1174" s="116">
        <v>97.5</v>
      </c>
      <c r="C1174" s="6">
        <v>8.43</v>
      </c>
    </row>
    <row r="1175" spans="2:3" x14ac:dyDescent="0.3">
      <c r="B1175" s="116">
        <v>97.583330000000004</v>
      </c>
      <c r="C1175" s="6">
        <v>8.42</v>
      </c>
    </row>
    <row r="1176" spans="2:3" x14ac:dyDescent="0.3">
      <c r="B1176" s="116">
        <v>97.666669999999996</v>
      </c>
      <c r="C1176" s="6">
        <v>8.44</v>
      </c>
    </row>
    <row r="1177" spans="2:3" x14ac:dyDescent="0.3">
      <c r="B1177" s="116">
        <v>97.75</v>
      </c>
      <c r="C1177" s="6">
        <v>8.44</v>
      </c>
    </row>
    <row r="1178" spans="2:3" x14ac:dyDescent="0.3">
      <c r="B1178" s="116">
        <v>97.833330000000004</v>
      </c>
      <c r="C1178" s="6">
        <v>8.44</v>
      </c>
    </row>
    <row r="1179" spans="2:3" x14ac:dyDescent="0.3">
      <c r="B1179" s="116">
        <v>97.916669999999996</v>
      </c>
      <c r="C1179" s="6">
        <v>8.4499999999999993</v>
      </c>
    </row>
    <row r="1180" spans="2:3" x14ac:dyDescent="0.3">
      <c r="B1180" s="116">
        <v>98</v>
      </c>
      <c r="C1180" s="6">
        <v>8.4499999999999993</v>
      </c>
    </row>
    <row r="1181" spans="2:3" x14ac:dyDescent="0.3">
      <c r="B1181" s="116">
        <v>98.083330000000004</v>
      </c>
      <c r="C1181" s="6">
        <v>8.4600000000000009</v>
      </c>
    </row>
    <row r="1182" spans="2:3" x14ac:dyDescent="0.3">
      <c r="B1182" s="116">
        <v>98.166669999999996</v>
      </c>
      <c r="C1182" s="6">
        <v>8.4600000000000009</v>
      </c>
    </row>
    <row r="1183" spans="2:3" x14ac:dyDescent="0.3">
      <c r="B1183" s="116">
        <v>98.25</v>
      </c>
      <c r="C1183" s="6">
        <v>8.4700000000000006</v>
      </c>
    </row>
    <row r="1184" spans="2:3" x14ac:dyDescent="0.3">
      <c r="B1184" s="116">
        <v>98.333330000000004</v>
      </c>
      <c r="C1184" s="6">
        <v>8.4600000000000009</v>
      </c>
    </row>
    <row r="1185" spans="2:3" x14ac:dyDescent="0.3">
      <c r="B1185" s="116">
        <v>98.416669999999996</v>
      </c>
      <c r="C1185" s="6">
        <v>8.4700000000000006</v>
      </c>
    </row>
    <row r="1186" spans="2:3" x14ac:dyDescent="0.3">
      <c r="B1186" s="116">
        <v>98.5</v>
      </c>
      <c r="C1186" s="6">
        <v>8.4700000000000006</v>
      </c>
    </row>
    <row r="1187" spans="2:3" x14ac:dyDescent="0.3">
      <c r="B1187" s="116">
        <v>98.583330000000004</v>
      </c>
      <c r="C1187" s="6">
        <v>8.48</v>
      </c>
    </row>
    <row r="1188" spans="2:3" x14ac:dyDescent="0.3">
      <c r="B1188" s="116">
        <v>98.666669999999996</v>
      </c>
      <c r="C1188" s="6">
        <v>8.48</v>
      </c>
    </row>
    <row r="1189" spans="2:3" x14ac:dyDescent="0.3">
      <c r="B1189" s="116">
        <v>98.75</v>
      </c>
      <c r="C1189" s="6">
        <v>8.49</v>
      </c>
    </row>
    <row r="1190" spans="2:3" x14ac:dyDescent="0.3">
      <c r="B1190" s="116">
        <v>98.833330000000004</v>
      </c>
      <c r="C1190" s="6">
        <v>8.48</v>
      </c>
    </row>
    <row r="1191" spans="2:3" x14ac:dyDescent="0.3">
      <c r="B1191" s="116">
        <v>98.916669999999996</v>
      </c>
      <c r="C1191" s="6">
        <v>8.49</v>
      </c>
    </row>
    <row r="1192" spans="2:3" x14ac:dyDescent="0.3">
      <c r="B1192" s="116">
        <v>99</v>
      </c>
      <c r="C1192" s="6">
        <v>8.49</v>
      </c>
    </row>
    <row r="1193" spans="2:3" x14ac:dyDescent="0.3">
      <c r="B1193" s="116">
        <v>99.083330000000004</v>
      </c>
      <c r="C1193" s="6">
        <v>8.48</v>
      </c>
    </row>
    <row r="1194" spans="2:3" x14ac:dyDescent="0.3">
      <c r="B1194" s="116">
        <v>99.166669999999996</v>
      </c>
      <c r="C1194" s="6">
        <v>8.49</v>
      </c>
    </row>
    <row r="1195" spans="2:3" x14ac:dyDescent="0.3">
      <c r="B1195" s="116">
        <v>99.25</v>
      </c>
      <c r="C1195" s="6">
        <v>8.49</v>
      </c>
    </row>
    <row r="1196" spans="2:3" x14ac:dyDescent="0.3">
      <c r="B1196" s="116">
        <v>99.333330000000004</v>
      </c>
      <c r="C1196" s="124">
        <v>8.49</v>
      </c>
    </row>
    <row r="1197" spans="2:3" x14ac:dyDescent="0.3">
      <c r="B1197" s="116">
        <v>99.416669999999996</v>
      </c>
      <c r="C1197" s="124">
        <v>8.5</v>
      </c>
    </row>
    <row r="1198" spans="2:3" x14ac:dyDescent="0.3">
      <c r="B1198" s="116">
        <v>99.5</v>
      </c>
      <c r="C1198" s="124">
        <v>8.5</v>
      </c>
    </row>
    <row r="1199" spans="2:3" x14ac:dyDescent="0.3">
      <c r="B1199" s="116">
        <v>99.583330000000004</v>
      </c>
      <c r="C1199" s="124">
        <v>8.49</v>
      </c>
    </row>
    <row r="1200" spans="2:3" x14ac:dyDescent="0.3">
      <c r="B1200" s="116">
        <v>99.666669999999996</v>
      </c>
      <c r="C1200" s="124">
        <v>8.51</v>
      </c>
    </row>
    <row r="1201" spans="2:3" x14ac:dyDescent="0.3">
      <c r="B1201" s="116">
        <v>99.75</v>
      </c>
      <c r="C1201" s="124">
        <v>8.49</v>
      </c>
    </row>
    <row r="1202" spans="2:3" x14ac:dyDescent="0.3">
      <c r="B1202" s="116">
        <v>99.833330000000004</v>
      </c>
      <c r="C1202" s="124">
        <v>8.5</v>
      </c>
    </row>
    <row r="1203" spans="2:3" x14ac:dyDescent="0.3">
      <c r="B1203" s="116">
        <v>99.916669999999996</v>
      </c>
      <c r="C1203" s="124">
        <v>8.51</v>
      </c>
    </row>
    <row r="1204" spans="2:3" x14ac:dyDescent="0.3">
      <c r="B1204" s="116">
        <v>100</v>
      </c>
      <c r="C1204" s="124">
        <v>8.5</v>
      </c>
    </row>
    <row r="1205" spans="2:3" x14ac:dyDescent="0.3">
      <c r="B1205" s="116">
        <v>100.08333</v>
      </c>
      <c r="C1205" s="124">
        <v>8.5</v>
      </c>
    </row>
    <row r="1206" spans="2:3" x14ac:dyDescent="0.3">
      <c r="B1206" s="116">
        <v>100.16667</v>
      </c>
      <c r="C1206" s="124">
        <v>8.52</v>
      </c>
    </row>
    <row r="1207" spans="2:3" x14ac:dyDescent="0.3">
      <c r="B1207" s="116">
        <v>100.25</v>
      </c>
      <c r="C1207" s="124">
        <v>8.51</v>
      </c>
    </row>
    <row r="1208" spans="2:3" x14ac:dyDescent="0.3">
      <c r="B1208" s="116">
        <v>100.33333</v>
      </c>
      <c r="C1208" s="124">
        <v>8.51</v>
      </c>
    </row>
    <row r="1209" spans="2:3" x14ac:dyDescent="0.3">
      <c r="B1209" s="116">
        <v>100.41667</v>
      </c>
      <c r="C1209" s="6">
        <v>8.52</v>
      </c>
    </row>
    <row r="1210" spans="2:3" x14ac:dyDescent="0.3">
      <c r="B1210" s="116">
        <v>100.5</v>
      </c>
      <c r="C1210" s="6">
        <v>8.52</v>
      </c>
    </row>
    <row r="1211" spans="2:3" x14ac:dyDescent="0.3">
      <c r="B1211" s="116">
        <v>100.58333</v>
      </c>
      <c r="C1211" s="6">
        <v>8.52</v>
      </c>
    </row>
    <row r="1212" spans="2:3" x14ac:dyDescent="0.3">
      <c r="B1212" s="116">
        <v>100.66667</v>
      </c>
      <c r="C1212" s="6">
        <v>8.52</v>
      </c>
    </row>
    <row r="1213" spans="2:3" x14ac:dyDescent="0.3">
      <c r="B1213" s="116">
        <v>100.75</v>
      </c>
      <c r="C1213" s="6">
        <v>8.5299999999999994</v>
      </c>
    </row>
    <row r="1214" spans="2:3" x14ac:dyDescent="0.3">
      <c r="B1214" s="116">
        <v>100.83333</v>
      </c>
      <c r="C1214" s="6">
        <v>8.52</v>
      </c>
    </row>
    <row r="1215" spans="2:3" x14ac:dyDescent="0.3">
      <c r="B1215" s="116">
        <v>100.91667</v>
      </c>
      <c r="C1215" s="6">
        <v>8.52</v>
      </c>
    </row>
    <row r="1216" spans="2:3" x14ac:dyDescent="0.3">
      <c r="B1216" s="116">
        <v>101</v>
      </c>
      <c r="C1216" s="6">
        <v>8.52</v>
      </c>
    </row>
    <row r="1217" spans="2:3" x14ac:dyDescent="0.3">
      <c r="B1217" s="116">
        <v>101.08333</v>
      </c>
      <c r="C1217" s="6">
        <v>8.52</v>
      </c>
    </row>
    <row r="1218" spans="2:3" x14ac:dyDescent="0.3">
      <c r="B1218" s="116">
        <v>101.16667</v>
      </c>
      <c r="C1218" s="6">
        <v>8.52</v>
      </c>
    </row>
    <row r="1219" spans="2:3" x14ac:dyDescent="0.3">
      <c r="B1219" s="116">
        <v>101.25</v>
      </c>
      <c r="C1219" s="6">
        <v>8.5299999999999994</v>
      </c>
    </row>
    <row r="1220" spans="2:3" x14ac:dyDescent="0.3">
      <c r="B1220" s="116">
        <v>101.33333</v>
      </c>
      <c r="C1220" s="6">
        <v>8.5299999999999994</v>
      </c>
    </row>
    <row r="1221" spans="2:3" x14ac:dyDescent="0.3">
      <c r="B1221" s="116">
        <v>101.41667</v>
      </c>
      <c r="C1221" s="6">
        <v>8.52</v>
      </c>
    </row>
    <row r="1222" spans="2:3" x14ac:dyDescent="0.3">
      <c r="B1222" s="116">
        <v>101.5</v>
      </c>
      <c r="C1222" s="6">
        <v>8.5399999999999991</v>
      </c>
    </row>
    <row r="1223" spans="2:3" x14ac:dyDescent="0.3">
      <c r="B1223" s="116">
        <v>101.58333</v>
      </c>
      <c r="C1223" s="6">
        <v>8.5299999999999994</v>
      </c>
    </row>
    <row r="1224" spans="2:3" x14ac:dyDescent="0.3">
      <c r="B1224" s="116">
        <v>101.66667</v>
      </c>
      <c r="C1224" s="6">
        <v>8.5299999999999994</v>
      </c>
    </row>
    <row r="1225" spans="2:3" x14ac:dyDescent="0.3">
      <c r="B1225" s="116">
        <v>101.75</v>
      </c>
      <c r="C1225" s="6">
        <v>8.5399999999999991</v>
      </c>
    </row>
    <row r="1226" spans="2:3" x14ac:dyDescent="0.3">
      <c r="B1226" s="116">
        <v>101.83333</v>
      </c>
      <c r="C1226" s="6">
        <v>8.5299999999999994</v>
      </c>
    </row>
    <row r="1227" spans="2:3" x14ac:dyDescent="0.3">
      <c r="B1227" s="116">
        <v>101.91667</v>
      </c>
      <c r="C1227" s="6">
        <v>8.5399999999999991</v>
      </c>
    </row>
    <row r="1228" spans="2:3" x14ac:dyDescent="0.3">
      <c r="B1228" s="116">
        <v>102</v>
      </c>
      <c r="C1228" s="6">
        <v>8.5399999999999991</v>
      </c>
    </row>
    <row r="1229" spans="2:3" x14ac:dyDescent="0.3">
      <c r="B1229" s="116">
        <v>102.08333</v>
      </c>
      <c r="C1229" s="6">
        <v>8.5399999999999991</v>
      </c>
    </row>
    <row r="1230" spans="2:3" x14ac:dyDescent="0.3">
      <c r="B1230" s="116">
        <v>102.16667</v>
      </c>
      <c r="C1230" s="6">
        <v>8.5500000000000007</v>
      </c>
    </row>
    <row r="1231" spans="2:3" x14ac:dyDescent="0.3">
      <c r="B1231" s="116">
        <v>102.25</v>
      </c>
      <c r="C1231" s="6">
        <v>8.5299999999999994</v>
      </c>
    </row>
    <row r="1232" spans="2:3" x14ac:dyDescent="0.3">
      <c r="B1232" s="116">
        <v>102.33333</v>
      </c>
      <c r="C1232" s="6">
        <v>8.5500000000000007</v>
      </c>
    </row>
    <row r="1233" spans="2:3" x14ac:dyDescent="0.3">
      <c r="B1233" s="116">
        <v>102.41667</v>
      </c>
      <c r="C1233" s="6">
        <v>8.5500000000000007</v>
      </c>
    </row>
    <row r="1234" spans="2:3" x14ac:dyDescent="0.3">
      <c r="B1234" s="116">
        <v>102.5</v>
      </c>
      <c r="C1234" s="6">
        <v>8.5399999999999991</v>
      </c>
    </row>
    <row r="1235" spans="2:3" x14ac:dyDescent="0.3">
      <c r="B1235" s="116">
        <v>102.58333</v>
      </c>
      <c r="C1235" s="6">
        <v>8.5500000000000007</v>
      </c>
    </row>
    <row r="1236" spans="2:3" x14ac:dyDescent="0.3">
      <c r="B1236" s="116">
        <v>102.66667</v>
      </c>
      <c r="C1236" s="6">
        <v>8.5500000000000007</v>
      </c>
    </row>
    <row r="1237" spans="2:3" x14ac:dyDescent="0.3">
      <c r="B1237" s="116">
        <v>102.75</v>
      </c>
      <c r="C1237" s="6">
        <v>8.5500000000000007</v>
      </c>
    </row>
    <row r="1238" spans="2:3" x14ac:dyDescent="0.3">
      <c r="B1238" s="116">
        <v>102.83333</v>
      </c>
      <c r="C1238" s="6">
        <v>8.56</v>
      </c>
    </row>
    <row r="1239" spans="2:3" x14ac:dyDescent="0.3">
      <c r="B1239" s="116">
        <v>102.91667</v>
      </c>
      <c r="C1239" s="6">
        <v>8.5500000000000007</v>
      </c>
    </row>
    <row r="1240" spans="2:3" x14ac:dyDescent="0.3">
      <c r="B1240" s="116">
        <v>103</v>
      </c>
      <c r="C1240" s="6">
        <v>8.5399999999999991</v>
      </c>
    </row>
    <row r="1241" spans="2:3" x14ac:dyDescent="0.3">
      <c r="B1241" s="116">
        <v>103.08333</v>
      </c>
      <c r="C1241" s="6">
        <v>8.5500000000000007</v>
      </c>
    </row>
    <row r="1242" spans="2:3" x14ac:dyDescent="0.3">
      <c r="B1242" s="116">
        <v>103.16667</v>
      </c>
      <c r="C1242" s="6">
        <v>8.5500000000000007</v>
      </c>
    </row>
    <row r="1243" spans="2:3" x14ac:dyDescent="0.3">
      <c r="B1243" s="116">
        <v>103.25</v>
      </c>
      <c r="C1243" s="6">
        <v>8.5500000000000007</v>
      </c>
    </row>
    <row r="1244" spans="2:3" x14ac:dyDescent="0.3">
      <c r="B1244" s="116">
        <v>103.33333</v>
      </c>
      <c r="C1244" s="6">
        <v>8.5500000000000007</v>
      </c>
    </row>
    <row r="1245" spans="2:3" x14ac:dyDescent="0.3">
      <c r="B1245" s="116">
        <v>103.41667</v>
      </c>
      <c r="C1245" s="6">
        <v>8.5399999999999991</v>
      </c>
    </row>
    <row r="1246" spans="2:3" x14ac:dyDescent="0.3">
      <c r="B1246" s="116">
        <v>103.5</v>
      </c>
      <c r="C1246" s="6">
        <v>8.56</v>
      </c>
    </row>
    <row r="1247" spans="2:3" x14ac:dyDescent="0.3">
      <c r="B1247" s="116">
        <v>103.58333</v>
      </c>
      <c r="C1247" s="6">
        <v>8.5399999999999991</v>
      </c>
    </row>
    <row r="1248" spans="2:3" x14ac:dyDescent="0.3">
      <c r="B1248" s="116">
        <v>103.66667</v>
      </c>
      <c r="C1248" s="6">
        <v>8.56</v>
      </c>
    </row>
    <row r="1249" spans="2:3" x14ac:dyDescent="0.3">
      <c r="B1249" s="116">
        <v>103.75</v>
      </c>
      <c r="C1249" s="6">
        <v>8.56</v>
      </c>
    </row>
    <row r="1250" spans="2:3" x14ac:dyDescent="0.3">
      <c r="B1250" s="116">
        <v>103.83333</v>
      </c>
      <c r="C1250" s="6">
        <v>8.5500000000000007</v>
      </c>
    </row>
    <row r="1251" spans="2:3" x14ac:dyDescent="0.3">
      <c r="B1251" s="116">
        <v>103.91667</v>
      </c>
      <c r="C1251" s="6">
        <v>8.5500000000000007</v>
      </c>
    </row>
    <row r="1252" spans="2:3" x14ac:dyDescent="0.3">
      <c r="B1252" s="116">
        <v>104</v>
      </c>
      <c r="C1252" s="6">
        <v>8.56</v>
      </c>
    </row>
    <row r="1253" spans="2:3" x14ac:dyDescent="0.3">
      <c r="B1253" s="116">
        <v>104.08333</v>
      </c>
      <c r="C1253" s="6">
        <v>8.56</v>
      </c>
    </row>
    <row r="1254" spans="2:3" x14ac:dyDescent="0.3">
      <c r="B1254" s="116">
        <v>104.16667</v>
      </c>
      <c r="C1254" s="6">
        <v>8.56</v>
      </c>
    </row>
    <row r="1255" spans="2:3" x14ac:dyDescent="0.3">
      <c r="B1255" s="116">
        <v>104.25</v>
      </c>
      <c r="C1255" s="6">
        <v>8.5500000000000007</v>
      </c>
    </row>
    <row r="1256" spans="2:3" x14ac:dyDescent="0.3">
      <c r="B1256" s="116">
        <v>104.33333</v>
      </c>
      <c r="C1256" s="6">
        <v>8.5500000000000007</v>
      </c>
    </row>
    <row r="1257" spans="2:3" x14ac:dyDescent="0.3">
      <c r="B1257" s="116">
        <v>104.41667</v>
      </c>
      <c r="C1257" s="6">
        <v>8.56</v>
      </c>
    </row>
    <row r="1258" spans="2:3" x14ac:dyDescent="0.3">
      <c r="B1258" s="116">
        <v>104.5</v>
      </c>
      <c r="C1258" s="6">
        <v>8.5500000000000007</v>
      </c>
    </row>
    <row r="1259" spans="2:3" x14ac:dyDescent="0.3">
      <c r="B1259" s="116">
        <v>104.58333</v>
      </c>
      <c r="C1259" s="6">
        <v>8.57</v>
      </c>
    </row>
    <row r="1260" spans="2:3" x14ac:dyDescent="0.3">
      <c r="B1260" s="116">
        <v>104.66667</v>
      </c>
      <c r="C1260" s="6">
        <v>8.5500000000000007</v>
      </c>
    </row>
    <row r="1261" spans="2:3" x14ac:dyDescent="0.3">
      <c r="B1261" s="116">
        <v>104.75</v>
      </c>
      <c r="C1261" s="6">
        <v>8.56</v>
      </c>
    </row>
    <row r="1262" spans="2:3" x14ac:dyDescent="0.3">
      <c r="B1262" s="116">
        <v>104.83333</v>
      </c>
      <c r="C1262" s="6">
        <v>8.56</v>
      </c>
    </row>
    <row r="1263" spans="2:3" x14ac:dyDescent="0.3">
      <c r="B1263" s="116">
        <v>104.91667</v>
      </c>
      <c r="C1263" s="6">
        <v>8.56</v>
      </c>
    </row>
    <row r="1264" spans="2:3" x14ac:dyDescent="0.3">
      <c r="B1264" s="116">
        <v>105</v>
      </c>
      <c r="C1264" s="6">
        <v>8.56</v>
      </c>
    </row>
    <row r="1265" spans="2:3" x14ac:dyDescent="0.3">
      <c r="B1265" s="116">
        <v>105.08333</v>
      </c>
      <c r="C1265" s="6">
        <v>8.57</v>
      </c>
    </row>
    <row r="1266" spans="2:3" x14ac:dyDescent="0.3">
      <c r="B1266" s="116">
        <v>105.16667</v>
      </c>
      <c r="C1266" s="6">
        <v>8.5500000000000007</v>
      </c>
    </row>
    <row r="1267" spans="2:3" x14ac:dyDescent="0.3">
      <c r="B1267" s="116">
        <v>105.25</v>
      </c>
      <c r="C1267" s="6">
        <v>8.57</v>
      </c>
    </row>
    <row r="1268" spans="2:3" x14ac:dyDescent="0.3">
      <c r="B1268" s="116">
        <v>105.33333</v>
      </c>
      <c r="C1268" s="6">
        <v>8.5500000000000007</v>
      </c>
    </row>
    <row r="1269" spans="2:3" x14ac:dyDescent="0.3">
      <c r="B1269" s="116">
        <v>105.41667</v>
      </c>
      <c r="C1269" s="6">
        <v>8.56</v>
      </c>
    </row>
    <row r="1270" spans="2:3" x14ac:dyDescent="0.3">
      <c r="B1270" s="116">
        <v>105.5</v>
      </c>
      <c r="C1270" s="6">
        <v>8.57</v>
      </c>
    </row>
    <row r="1271" spans="2:3" x14ac:dyDescent="0.3">
      <c r="B1271" s="116">
        <v>105.58333</v>
      </c>
      <c r="C1271" s="6">
        <v>8.56</v>
      </c>
    </row>
    <row r="1272" spans="2:3" x14ac:dyDescent="0.3">
      <c r="B1272" s="116">
        <v>105.66667</v>
      </c>
      <c r="C1272" s="6">
        <v>8.57</v>
      </c>
    </row>
    <row r="1273" spans="2:3" x14ac:dyDescent="0.3">
      <c r="B1273" s="116">
        <v>105.75</v>
      </c>
      <c r="C1273" s="6">
        <v>8.57</v>
      </c>
    </row>
    <row r="1274" spans="2:3" x14ac:dyDescent="0.3">
      <c r="B1274" s="116">
        <v>105.83333</v>
      </c>
      <c r="C1274" s="6">
        <v>8.56</v>
      </c>
    </row>
    <row r="1275" spans="2:3" x14ac:dyDescent="0.3">
      <c r="B1275" s="116">
        <v>105.91667</v>
      </c>
      <c r="C1275" s="6">
        <v>8.57</v>
      </c>
    </row>
    <row r="1276" spans="2:3" x14ac:dyDescent="0.3">
      <c r="B1276" s="116">
        <v>106</v>
      </c>
      <c r="C1276" s="6">
        <v>8.56</v>
      </c>
    </row>
    <row r="1277" spans="2:3" x14ac:dyDescent="0.3">
      <c r="B1277" s="116">
        <v>106.08333</v>
      </c>
      <c r="C1277" s="6">
        <v>8.57</v>
      </c>
    </row>
    <row r="1278" spans="2:3" x14ac:dyDescent="0.3">
      <c r="B1278" s="116">
        <v>106.16667</v>
      </c>
      <c r="C1278" s="6">
        <v>8.57</v>
      </c>
    </row>
    <row r="1279" spans="2:3" x14ac:dyDescent="0.3">
      <c r="B1279" s="116">
        <v>106.25</v>
      </c>
      <c r="C1279" s="6">
        <v>8.56</v>
      </c>
    </row>
    <row r="1280" spans="2:3" x14ac:dyDescent="0.3">
      <c r="B1280" s="116">
        <v>106.33333</v>
      </c>
      <c r="C1280" s="6">
        <v>8.57</v>
      </c>
    </row>
    <row r="1281" spans="2:3" x14ac:dyDescent="0.3">
      <c r="B1281" s="116">
        <v>106.41667</v>
      </c>
      <c r="C1281" s="6">
        <v>8.57</v>
      </c>
    </row>
    <row r="1282" spans="2:3" x14ac:dyDescent="0.3">
      <c r="B1282" s="116">
        <v>106.5</v>
      </c>
      <c r="C1282" s="6">
        <v>8.56</v>
      </c>
    </row>
    <row r="1283" spans="2:3" x14ac:dyDescent="0.3">
      <c r="B1283" s="116">
        <v>106.58333</v>
      </c>
      <c r="C1283" s="6">
        <v>8.56</v>
      </c>
    </row>
    <row r="1284" spans="2:3" x14ac:dyDescent="0.3">
      <c r="B1284" s="116">
        <v>106.66667</v>
      </c>
      <c r="C1284" s="6">
        <v>8.57</v>
      </c>
    </row>
    <row r="1285" spans="2:3" x14ac:dyDescent="0.3">
      <c r="B1285" s="116">
        <v>106.75</v>
      </c>
      <c r="C1285" s="6">
        <v>8.57</v>
      </c>
    </row>
    <row r="1286" spans="2:3" x14ac:dyDescent="0.3">
      <c r="B1286" s="116">
        <v>106.83333</v>
      </c>
      <c r="C1286" s="6">
        <v>8.57</v>
      </c>
    </row>
    <row r="1287" spans="2:3" x14ac:dyDescent="0.3">
      <c r="B1287" s="116">
        <v>106.91667</v>
      </c>
      <c r="C1287" s="6">
        <v>8.57</v>
      </c>
    </row>
    <row r="1288" spans="2:3" x14ac:dyDescent="0.3">
      <c r="B1288" s="116">
        <v>107</v>
      </c>
      <c r="C1288" s="6">
        <v>8.57</v>
      </c>
    </row>
    <row r="1289" spans="2:3" x14ac:dyDescent="0.3">
      <c r="B1289" s="116">
        <v>107.08333</v>
      </c>
      <c r="C1289" s="6">
        <v>8.57</v>
      </c>
    </row>
    <row r="1290" spans="2:3" x14ac:dyDescent="0.3">
      <c r="B1290" s="116">
        <v>107.16667</v>
      </c>
      <c r="C1290" s="6">
        <v>8.56</v>
      </c>
    </row>
    <row r="1291" spans="2:3" x14ac:dyDescent="0.3">
      <c r="B1291" s="116">
        <v>107.25</v>
      </c>
      <c r="C1291" s="6">
        <v>8.57</v>
      </c>
    </row>
    <row r="1292" spans="2:3" x14ac:dyDescent="0.3">
      <c r="B1292" s="116">
        <v>107.33333</v>
      </c>
      <c r="C1292" s="6">
        <v>8.56</v>
      </c>
    </row>
    <row r="1293" spans="2:3" x14ac:dyDescent="0.3">
      <c r="B1293" s="116">
        <v>107.41667</v>
      </c>
      <c r="C1293" s="6">
        <v>8.56</v>
      </c>
    </row>
    <row r="1294" spans="2:3" x14ac:dyDescent="0.3">
      <c r="B1294" s="116">
        <v>107.5</v>
      </c>
      <c r="C1294" s="6">
        <v>8.58</v>
      </c>
    </row>
    <row r="1295" spans="2:3" x14ac:dyDescent="0.3">
      <c r="B1295" s="116">
        <v>107.58333</v>
      </c>
      <c r="C1295" s="6">
        <v>8.56</v>
      </c>
    </row>
    <row r="1296" spans="2:3" x14ac:dyDescent="0.3">
      <c r="B1296" s="116">
        <v>107.66667</v>
      </c>
      <c r="C1296" s="6">
        <v>8.57</v>
      </c>
    </row>
    <row r="1297" spans="2:3" x14ac:dyDescent="0.3">
      <c r="B1297" s="116">
        <v>107.75</v>
      </c>
      <c r="C1297" s="6">
        <v>8.56</v>
      </c>
    </row>
    <row r="1298" spans="2:3" x14ac:dyDescent="0.3">
      <c r="B1298" s="116">
        <v>107.83333</v>
      </c>
      <c r="C1298" s="6">
        <v>8.56</v>
      </c>
    </row>
    <row r="1299" spans="2:3" x14ac:dyDescent="0.3">
      <c r="B1299" s="116">
        <v>107.91667</v>
      </c>
      <c r="C1299" s="6">
        <v>8.57</v>
      </c>
    </row>
    <row r="1300" spans="2:3" x14ac:dyDescent="0.3">
      <c r="B1300" s="116">
        <v>108</v>
      </c>
      <c r="C1300" s="6">
        <v>8.56</v>
      </c>
    </row>
    <row r="1301" spans="2:3" x14ac:dyDescent="0.3">
      <c r="B1301" s="116">
        <v>108.08333</v>
      </c>
      <c r="C1301" s="6">
        <v>8.56</v>
      </c>
    </row>
    <row r="1302" spans="2:3" x14ac:dyDescent="0.3">
      <c r="B1302" s="116">
        <v>108.16667</v>
      </c>
      <c r="C1302" s="6">
        <v>8.56</v>
      </c>
    </row>
    <row r="1303" spans="2:3" x14ac:dyDescent="0.3">
      <c r="B1303" s="116">
        <v>108.25</v>
      </c>
      <c r="C1303" s="6">
        <v>8.56</v>
      </c>
    </row>
    <row r="1304" spans="2:3" x14ac:dyDescent="0.3">
      <c r="B1304" s="116">
        <v>108.33333</v>
      </c>
      <c r="C1304" s="6">
        <v>8.56</v>
      </c>
    </row>
    <row r="1305" spans="2:3" x14ac:dyDescent="0.3">
      <c r="B1305" s="116">
        <v>108.41667</v>
      </c>
      <c r="C1305" s="6">
        <v>8.56</v>
      </c>
    </row>
    <row r="1306" spans="2:3" x14ac:dyDescent="0.3">
      <c r="B1306" s="116">
        <v>108.5</v>
      </c>
      <c r="C1306" s="6">
        <v>8.56</v>
      </c>
    </row>
    <row r="1307" spans="2:3" x14ac:dyDescent="0.3">
      <c r="B1307" s="116">
        <v>108.58333</v>
      </c>
      <c r="C1307" s="6">
        <v>8.57</v>
      </c>
    </row>
    <row r="1308" spans="2:3" x14ac:dyDescent="0.3">
      <c r="B1308" s="116">
        <v>108.66667</v>
      </c>
      <c r="C1308" s="6">
        <v>8.5500000000000007</v>
      </c>
    </row>
    <row r="1309" spans="2:3" x14ac:dyDescent="0.3">
      <c r="B1309" s="116">
        <v>108.75</v>
      </c>
      <c r="C1309" s="6">
        <v>8.57</v>
      </c>
    </row>
    <row r="1310" spans="2:3" x14ac:dyDescent="0.3">
      <c r="B1310" s="116">
        <v>108.83333</v>
      </c>
      <c r="C1310" s="6">
        <v>8.57</v>
      </c>
    </row>
    <row r="1311" spans="2:3" x14ac:dyDescent="0.3">
      <c r="B1311" s="116">
        <v>108.91667</v>
      </c>
      <c r="C1311" s="6">
        <v>8.57</v>
      </c>
    </row>
    <row r="1312" spans="2:3" x14ac:dyDescent="0.3">
      <c r="B1312" s="116">
        <v>109</v>
      </c>
      <c r="C1312" s="6">
        <v>8.57</v>
      </c>
    </row>
    <row r="1313" spans="2:3" x14ac:dyDescent="0.3">
      <c r="B1313" s="116">
        <v>109.08333</v>
      </c>
      <c r="C1313" s="6">
        <v>8.56</v>
      </c>
    </row>
    <row r="1314" spans="2:3" x14ac:dyDescent="0.3">
      <c r="B1314" s="116">
        <v>109.16667</v>
      </c>
      <c r="C1314" s="6">
        <v>8.57</v>
      </c>
    </row>
    <row r="1315" spans="2:3" x14ac:dyDescent="0.3">
      <c r="B1315" s="116">
        <v>109.25</v>
      </c>
      <c r="C1315" s="6">
        <v>8.56</v>
      </c>
    </row>
    <row r="1316" spans="2:3" x14ac:dyDescent="0.3">
      <c r="B1316" s="116">
        <v>109.33333</v>
      </c>
      <c r="C1316" s="6">
        <v>8.5500000000000007</v>
      </c>
    </row>
    <row r="1317" spans="2:3" x14ac:dyDescent="0.3">
      <c r="B1317" s="116">
        <v>109.41667</v>
      </c>
      <c r="C1317" s="6">
        <v>8.56</v>
      </c>
    </row>
    <row r="1318" spans="2:3" x14ac:dyDescent="0.3">
      <c r="B1318" s="116">
        <v>109.5</v>
      </c>
      <c r="C1318" s="6">
        <v>8.5500000000000007</v>
      </c>
    </row>
    <row r="1319" spans="2:3" x14ac:dyDescent="0.3">
      <c r="B1319" s="116">
        <v>109.58333</v>
      </c>
      <c r="C1319" s="6">
        <v>8.56</v>
      </c>
    </row>
    <row r="1320" spans="2:3" x14ac:dyDescent="0.3">
      <c r="B1320" s="116">
        <v>109.66667</v>
      </c>
      <c r="C1320" s="6">
        <v>8.56</v>
      </c>
    </row>
    <row r="1321" spans="2:3" x14ac:dyDescent="0.3">
      <c r="B1321" s="116">
        <v>109.75</v>
      </c>
      <c r="C1321" s="6">
        <v>8.5500000000000007</v>
      </c>
    </row>
    <row r="1322" spans="2:3" x14ac:dyDescent="0.3">
      <c r="B1322" s="116">
        <v>109.83333</v>
      </c>
      <c r="C1322" s="6">
        <v>8.56</v>
      </c>
    </row>
    <row r="1323" spans="2:3" x14ac:dyDescent="0.3">
      <c r="B1323" s="116">
        <v>109.91667</v>
      </c>
      <c r="C1323" s="6">
        <v>8.56</v>
      </c>
    </row>
    <row r="1324" spans="2:3" x14ac:dyDescent="0.3">
      <c r="B1324" s="116">
        <v>110</v>
      </c>
      <c r="C1324" s="6">
        <v>8.5500000000000007</v>
      </c>
    </row>
    <row r="1325" spans="2:3" x14ac:dyDescent="0.3">
      <c r="B1325" s="116">
        <v>110.08333</v>
      </c>
      <c r="C1325" s="6">
        <v>8.57</v>
      </c>
    </row>
    <row r="1326" spans="2:3" x14ac:dyDescent="0.3">
      <c r="B1326" s="116">
        <v>110.16667</v>
      </c>
      <c r="C1326" s="6">
        <v>8.56</v>
      </c>
    </row>
    <row r="1327" spans="2:3" x14ac:dyDescent="0.3">
      <c r="B1327" s="116">
        <v>110.25</v>
      </c>
      <c r="C1327" s="6">
        <v>8.56</v>
      </c>
    </row>
    <row r="1328" spans="2:3" x14ac:dyDescent="0.3">
      <c r="B1328" s="116">
        <v>110.33333</v>
      </c>
      <c r="C1328" s="6">
        <v>8.56</v>
      </c>
    </row>
    <row r="1329" spans="2:3" x14ac:dyDescent="0.3">
      <c r="B1329" s="116">
        <v>110.41667</v>
      </c>
      <c r="C1329" s="6">
        <v>8.5500000000000007</v>
      </c>
    </row>
    <row r="1330" spans="2:3" x14ac:dyDescent="0.3">
      <c r="B1330" s="116">
        <v>110.5</v>
      </c>
      <c r="C1330" s="6">
        <v>8.57</v>
      </c>
    </row>
    <row r="1331" spans="2:3" x14ac:dyDescent="0.3">
      <c r="B1331" s="116">
        <v>110.58333</v>
      </c>
      <c r="C1331" s="6">
        <v>8.56</v>
      </c>
    </row>
    <row r="1332" spans="2:3" x14ac:dyDescent="0.3">
      <c r="B1332" s="116">
        <v>110.66667</v>
      </c>
      <c r="C1332" s="6">
        <v>8.56</v>
      </c>
    </row>
    <row r="1333" spans="2:3" x14ac:dyDescent="0.3">
      <c r="B1333" s="116">
        <v>110.75</v>
      </c>
      <c r="C1333" s="6">
        <v>8.56</v>
      </c>
    </row>
    <row r="1334" spans="2:3" x14ac:dyDescent="0.3">
      <c r="B1334" s="116">
        <v>110.83333</v>
      </c>
      <c r="C1334" s="6">
        <v>8.56</v>
      </c>
    </row>
    <row r="1335" spans="2:3" x14ac:dyDescent="0.3">
      <c r="B1335" s="116">
        <v>110.91667</v>
      </c>
      <c r="C1335" s="6">
        <v>8.57</v>
      </c>
    </row>
    <row r="1336" spans="2:3" x14ac:dyDescent="0.3">
      <c r="B1336" s="116">
        <v>111</v>
      </c>
      <c r="C1336" s="6">
        <v>8.5500000000000007</v>
      </c>
    </row>
    <row r="1337" spans="2:3" x14ac:dyDescent="0.3">
      <c r="B1337" s="116">
        <v>111.08333</v>
      </c>
      <c r="C1337" s="6">
        <v>8.56</v>
      </c>
    </row>
    <row r="1338" spans="2:3" x14ac:dyDescent="0.3">
      <c r="B1338" s="116">
        <v>111.16667</v>
      </c>
      <c r="C1338" s="6">
        <v>8.56</v>
      </c>
    </row>
    <row r="1339" spans="2:3" x14ac:dyDescent="0.3">
      <c r="B1339" s="116">
        <v>111.25</v>
      </c>
      <c r="C1339" s="6">
        <v>8.5500000000000007</v>
      </c>
    </row>
    <row r="1340" spans="2:3" x14ac:dyDescent="0.3">
      <c r="B1340" s="116">
        <v>111.33333</v>
      </c>
      <c r="C1340" s="6">
        <v>8.56</v>
      </c>
    </row>
    <row r="1341" spans="2:3" x14ac:dyDescent="0.3">
      <c r="B1341" s="116">
        <v>111.41667</v>
      </c>
      <c r="C1341" s="6">
        <v>8.5500000000000007</v>
      </c>
    </row>
    <row r="1342" spans="2:3" x14ac:dyDescent="0.3">
      <c r="B1342" s="116">
        <v>111.5</v>
      </c>
      <c r="C1342" s="6">
        <v>8.5500000000000007</v>
      </c>
    </row>
    <row r="1343" spans="2:3" x14ac:dyDescent="0.3">
      <c r="B1343" s="116">
        <v>111.58333</v>
      </c>
      <c r="C1343" s="6">
        <v>8.5500000000000007</v>
      </c>
    </row>
    <row r="1344" spans="2:3" x14ac:dyDescent="0.3">
      <c r="B1344" s="116">
        <v>111.66667</v>
      </c>
      <c r="C1344" s="6">
        <v>8.5500000000000007</v>
      </c>
    </row>
    <row r="1345" spans="2:3" x14ac:dyDescent="0.3">
      <c r="B1345" s="116">
        <v>111.75</v>
      </c>
      <c r="C1345" s="6">
        <v>8.5500000000000007</v>
      </c>
    </row>
    <row r="1346" spans="2:3" x14ac:dyDescent="0.3">
      <c r="B1346" s="116">
        <v>111.83333</v>
      </c>
      <c r="C1346" s="6">
        <v>8.5500000000000007</v>
      </c>
    </row>
    <row r="1347" spans="2:3" x14ac:dyDescent="0.3">
      <c r="B1347" s="116">
        <v>111.91667</v>
      </c>
      <c r="C1347" s="6">
        <v>8.56</v>
      </c>
    </row>
    <row r="1348" spans="2:3" x14ac:dyDescent="0.3">
      <c r="B1348" s="116">
        <v>112</v>
      </c>
      <c r="C1348" s="6">
        <v>8.56</v>
      </c>
    </row>
    <row r="1349" spans="2:3" x14ac:dyDescent="0.3">
      <c r="B1349" s="116">
        <v>112.08333</v>
      </c>
      <c r="C1349" s="6">
        <v>8.5399999999999991</v>
      </c>
    </row>
    <row r="1350" spans="2:3" x14ac:dyDescent="0.3">
      <c r="B1350" s="116">
        <v>112.16667</v>
      </c>
      <c r="C1350" s="6">
        <v>8.56</v>
      </c>
    </row>
    <row r="1351" spans="2:3" x14ac:dyDescent="0.3">
      <c r="B1351" s="116">
        <v>112.25</v>
      </c>
      <c r="C1351" s="6">
        <v>8.5399999999999991</v>
      </c>
    </row>
    <row r="1352" spans="2:3" x14ac:dyDescent="0.3">
      <c r="B1352" s="116">
        <v>112.33333</v>
      </c>
      <c r="C1352" s="6">
        <v>8.5399999999999991</v>
      </c>
    </row>
    <row r="1353" spans="2:3" x14ac:dyDescent="0.3">
      <c r="B1353" s="116">
        <v>112.41667</v>
      </c>
      <c r="C1353" s="6">
        <v>8.56</v>
      </c>
    </row>
    <row r="1354" spans="2:3" x14ac:dyDescent="0.3">
      <c r="B1354" s="116">
        <v>112.5</v>
      </c>
      <c r="C1354" s="6">
        <v>8.5399999999999991</v>
      </c>
    </row>
    <row r="1355" spans="2:3" x14ac:dyDescent="0.3">
      <c r="B1355" s="116">
        <v>112.58333</v>
      </c>
      <c r="C1355" s="6">
        <v>8.5500000000000007</v>
      </c>
    </row>
    <row r="1356" spans="2:3" x14ac:dyDescent="0.3">
      <c r="B1356" s="116">
        <v>112.66667</v>
      </c>
      <c r="C1356" s="6">
        <v>8.5500000000000007</v>
      </c>
    </row>
    <row r="1357" spans="2:3" x14ac:dyDescent="0.3">
      <c r="B1357" s="116">
        <v>112.75</v>
      </c>
      <c r="C1357" s="6">
        <v>8.5399999999999991</v>
      </c>
    </row>
    <row r="1358" spans="2:3" x14ac:dyDescent="0.3">
      <c r="B1358" s="116">
        <v>112.83333</v>
      </c>
      <c r="C1358" s="6">
        <v>8.5500000000000007</v>
      </c>
    </row>
    <row r="1359" spans="2:3" x14ac:dyDescent="0.3">
      <c r="B1359" s="116">
        <v>112.91667</v>
      </c>
      <c r="C1359" s="6">
        <v>8.5500000000000007</v>
      </c>
    </row>
    <row r="1360" spans="2:3" x14ac:dyDescent="0.3">
      <c r="B1360" s="116">
        <v>113</v>
      </c>
      <c r="C1360" s="6">
        <v>8.5500000000000007</v>
      </c>
    </row>
    <row r="1361" spans="2:3" x14ac:dyDescent="0.3">
      <c r="B1361" s="116">
        <v>113.08333</v>
      </c>
      <c r="C1361" s="6">
        <v>8.5500000000000007</v>
      </c>
    </row>
    <row r="1362" spans="2:3" x14ac:dyDescent="0.3">
      <c r="B1362" s="116">
        <v>113.16667</v>
      </c>
      <c r="C1362" s="6">
        <v>8.5500000000000007</v>
      </c>
    </row>
    <row r="1363" spans="2:3" x14ac:dyDescent="0.3">
      <c r="B1363" s="116">
        <v>113.25</v>
      </c>
      <c r="C1363" s="6">
        <v>8.56</v>
      </c>
    </row>
    <row r="1364" spans="2:3" x14ac:dyDescent="0.3">
      <c r="B1364" s="116">
        <v>113.33333</v>
      </c>
      <c r="C1364" s="6">
        <v>8.5399999999999991</v>
      </c>
    </row>
    <row r="1365" spans="2:3" x14ac:dyDescent="0.3">
      <c r="B1365" s="116">
        <v>113.41667</v>
      </c>
      <c r="C1365" s="6">
        <v>8.5399999999999991</v>
      </c>
    </row>
    <row r="1366" spans="2:3" x14ac:dyDescent="0.3">
      <c r="B1366" s="116">
        <v>113.5</v>
      </c>
      <c r="C1366" s="6">
        <v>8.5399999999999991</v>
      </c>
    </row>
    <row r="1367" spans="2:3" x14ac:dyDescent="0.3">
      <c r="B1367" s="116">
        <v>113.58333</v>
      </c>
      <c r="C1367" s="6">
        <v>8.5500000000000007</v>
      </c>
    </row>
    <row r="1368" spans="2:3" x14ac:dyDescent="0.3">
      <c r="B1368" s="116">
        <v>113.66667</v>
      </c>
      <c r="C1368" s="6">
        <v>8.5500000000000007</v>
      </c>
    </row>
    <row r="1369" spans="2:3" x14ac:dyDescent="0.3">
      <c r="B1369" s="116">
        <v>113.75</v>
      </c>
      <c r="C1369" s="6">
        <v>8.5399999999999991</v>
      </c>
    </row>
    <row r="1370" spans="2:3" x14ac:dyDescent="0.3">
      <c r="B1370" s="116">
        <v>113.83333</v>
      </c>
      <c r="C1370" s="6">
        <v>8.5399999999999991</v>
      </c>
    </row>
    <row r="1371" spans="2:3" x14ac:dyDescent="0.3">
      <c r="B1371" s="116">
        <v>113.91667</v>
      </c>
      <c r="C1371" s="6">
        <v>8.5500000000000007</v>
      </c>
    </row>
    <row r="1372" spans="2:3" x14ac:dyDescent="0.3">
      <c r="B1372" s="116">
        <v>114</v>
      </c>
      <c r="C1372" s="6">
        <v>8.5399999999999991</v>
      </c>
    </row>
    <row r="1373" spans="2:3" x14ac:dyDescent="0.3">
      <c r="B1373" s="116">
        <v>114.08333</v>
      </c>
      <c r="C1373" s="6">
        <v>8.5399999999999991</v>
      </c>
    </row>
    <row r="1374" spans="2:3" x14ac:dyDescent="0.3">
      <c r="B1374" s="116">
        <v>114.16667</v>
      </c>
      <c r="C1374" s="6">
        <v>8.5299999999999994</v>
      </c>
    </row>
    <row r="1375" spans="2:3" x14ac:dyDescent="0.3">
      <c r="B1375" s="116">
        <v>114.25</v>
      </c>
      <c r="C1375" s="6">
        <v>8.5399999999999991</v>
      </c>
    </row>
    <row r="1376" spans="2:3" x14ac:dyDescent="0.3">
      <c r="B1376" s="116">
        <v>114.33333</v>
      </c>
      <c r="C1376" s="6">
        <v>8.5500000000000007</v>
      </c>
    </row>
    <row r="1377" spans="2:3" x14ac:dyDescent="0.3">
      <c r="B1377" s="116">
        <v>114.41667</v>
      </c>
      <c r="C1377" s="6">
        <v>8.5399999999999991</v>
      </c>
    </row>
    <row r="1378" spans="2:3" x14ac:dyDescent="0.3">
      <c r="B1378" s="116">
        <v>114.5</v>
      </c>
      <c r="C1378" s="6">
        <v>8.5399999999999991</v>
      </c>
    </row>
    <row r="1379" spans="2:3" x14ac:dyDescent="0.3">
      <c r="B1379" s="116">
        <v>114.58333</v>
      </c>
      <c r="C1379" s="6">
        <v>8.5399999999999991</v>
      </c>
    </row>
    <row r="1380" spans="2:3" x14ac:dyDescent="0.3">
      <c r="B1380" s="116">
        <v>114.66667</v>
      </c>
      <c r="C1380" s="6">
        <v>8.5299999999999994</v>
      </c>
    </row>
    <row r="1381" spans="2:3" x14ac:dyDescent="0.3">
      <c r="B1381" s="116">
        <v>114.75</v>
      </c>
      <c r="C1381" s="6">
        <v>8.5500000000000007</v>
      </c>
    </row>
    <row r="1382" spans="2:3" x14ac:dyDescent="0.3">
      <c r="B1382" s="116">
        <v>114.83333</v>
      </c>
      <c r="C1382" s="6">
        <v>8.5399999999999991</v>
      </c>
    </row>
    <row r="1383" spans="2:3" x14ac:dyDescent="0.3">
      <c r="B1383" s="116">
        <v>114.91667</v>
      </c>
      <c r="C1383" s="6">
        <v>8.5299999999999994</v>
      </c>
    </row>
    <row r="1384" spans="2:3" x14ac:dyDescent="0.3">
      <c r="B1384" s="116">
        <v>115</v>
      </c>
      <c r="C1384" s="6">
        <v>8.5399999999999991</v>
      </c>
    </row>
    <row r="1385" spans="2:3" x14ac:dyDescent="0.3">
      <c r="B1385" s="116">
        <v>115.08333</v>
      </c>
      <c r="C1385" s="6">
        <v>8.5399999999999991</v>
      </c>
    </row>
    <row r="1386" spans="2:3" x14ac:dyDescent="0.3">
      <c r="B1386" s="116">
        <v>115.16667</v>
      </c>
      <c r="C1386" s="6">
        <v>8.5399999999999991</v>
      </c>
    </row>
    <row r="1387" spans="2:3" x14ac:dyDescent="0.3">
      <c r="B1387" s="116">
        <v>115.25</v>
      </c>
      <c r="C1387" s="6">
        <v>8.5299999999999994</v>
      </c>
    </row>
    <row r="1388" spans="2:3" x14ac:dyDescent="0.3">
      <c r="B1388" s="116">
        <v>115.33333</v>
      </c>
      <c r="C1388" s="6">
        <v>8.5299999999999994</v>
      </c>
    </row>
    <row r="1389" spans="2:3" x14ac:dyDescent="0.3">
      <c r="B1389" s="116">
        <v>115.41667</v>
      </c>
      <c r="C1389" s="6">
        <v>8.5399999999999991</v>
      </c>
    </row>
    <row r="1390" spans="2:3" x14ac:dyDescent="0.3">
      <c r="B1390" s="116">
        <v>115.5</v>
      </c>
      <c r="C1390" s="6">
        <v>8.5299999999999994</v>
      </c>
    </row>
    <row r="1391" spans="2:3" x14ac:dyDescent="0.3">
      <c r="B1391" s="116">
        <v>115.58333</v>
      </c>
      <c r="C1391" s="6">
        <v>8.5299999999999994</v>
      </c>
    </row>
    <row r="1392" spans="2:3" x14ac:dyDescent="0.3">
      <c r="B1392" s="116">
        <v>115.66667</v>
      </c>
      <c r="C1392" s="6">
        <v>8.5399999999999991</v>
      </c>
    </row>
    <row r="1393" spans="2:3" x14ac:dyDescent="0.3">
      <c r="B1393" s="116">
        <v>115.75</v>
      </c>
      <c r="C1393" s="6">
        <v>8.5299999999999994</v>
      </c>
    </row>
    <row r="1394" spans="2:3" x14ac:dyDescent="0.3">
      <c r="B1394" s="116">
        <v>115.83333</v>
      </c>
      <c r="C1394" s="6">
        <v>8.5299999999999994</v>
      </c>
    </row>
    <row r="1395" spans="2:3" x14ac:dyDescent="0.3">
      <c r="B1395" s="116">
        <v>115.91667</v>
      </c>
      <c r="C1395" s="6">
        <v>8.5399999999999991</v>
      </c>
    </row>
    <row r="1396" spans="2:3" x14ac:dyDescent="0.3">
      <c r="B1396" s="116">
        <v>116</v>
      </c>
      <c r="C1396" s="6">
        <v>8.5299999999999994</v>
      </c>
    </row>
    <row r="1397" spans="2:3" x14ac:dyDescent="0.3">
      <c r="B1397" s="116">
        <v>116.08333</v>
      </c>
      <c r="C1397" s="6">
        <v>8.5399999999999991</v>
      </c>
    </row>
    <row r="1398" spans="2:3" x14ac:dyDescent="0.3">
      <c r="B1398" s="116">
        <v>116.16667</v>
      </c>
      <c r="C1398" s="6">
        <v>8.5399999999999991</v>
      </c>
    </row>
    <row r="1399" spans="2:3" x14ac:dyDescent="0.3">
      <c r="B1399" s="116">
        <v>116.25</v>
      </c>
      <c r="C1399" s="6">
        <v>8.5299999999999994</v>
      </c>
    </row>
    <row r="1400" spans="2:3" x14ac:dyDescent="0.3">
      <c r="B1400" s="116">
        <v>116.33333</v>
      </c>
      <c r="C1400" s="6">
        <v>8.5299999999999994</v>
      </c>
    </row>
    <row r="1401" spans="2:3" x14ac:dyDescent="0.3">
      <c r="B1401" s="116">
        <v>116.41667</v>
      </c>
      <c r="C1401" s="6">
        <v>8.5399999999999991</v>
      </c>
    </row>
    <row r="1402" spans="2:3" x14ac:dyDescent="0.3">
      <c r="B1402" s="116">
        <v>116.5</v>
      </c>
      <c r="C1402" s="6">
        <v>8.5299999999999994</v>
      </c>
    </row>
    <row r="1403" spans="2:3" x14ac:dyDescent="0.3">
      <c r="B1403" s="116">
        <v>116.58333</v>
      </c>
      <c r="C1403" s="6">
        <v>8.5399999999999991</v>
      </c>
    </row>
    <row r="1404" spans="2:3" x14ac:dyDescent="0.3">
      <c r="B1404" s="116">
        <v>116.66667</v>
      </c>
      <c r="C1404" s="6">
        <v>8.5399999999999991</v>
      </c>
    </row>
    <row r="1405" spans="2:3" x14ac:dyDescent="0.3">
      <c r="B1405" s="116">
        <v>116.75</v>
      </c>
      <c r="C1405" s="6">
        <v>8.5299999999999994</v>
      </c>
    </row>
    <row r="1406" spans="2:3" x14ac:dyDescent="0.3">
      <c r="B1406" s="116">
        <v>116.83333</v>
      </c>
      <c r="C1406" s="6">
        <v>8.5399999999999991</v>
      </c>
    </row>
    <row r="1407" spans="2:3" x14ac:dyDescent="0.3">
      <c r="B1407" s="116">
        <v>116.91667</v>
      </c>
      <c r="C1407" s="6">
        <v>8.5399999999999991</v>
      </c>
    </row>
    <row r="1408" spans="2:3" x14ac:dyDescent="0.3">
      <c r="B1408" s="116">
        <v>117</v>
      </c>
      <c r="C1408" s="6">
        <v>8.5299999999999994</v>
      </c>
    </row>
    <row r="1409" spans="2:3" x14ac:dyDescent="0.3">
      <c r="B1409" s="116">
        <v>117.08333</v>
      </c>
      <c r="C1409" s="6">
        <v>8.5399999999999991</v>
      </c>
    </row>
    <row r="1410" spans="2:3" x14ac:dyDescent="0.3">
      <c r="B1410" s="116">
        <v>117.16667</v>
      </c>
      <c r="C1410" s="6">
        <v>8.5299999999999994</v>
      </c>
    </row>
    <row r="1411" spans="2:3" x14ac:dyDescent="0.3">
      <c r="B1411" s="116">
        <v>117.25</v>
      </c>
      <c r="C1411" s="6">
        <v>8.5299999999999994</v>
      </c>
    </row>
    <row r="1412" spans="2:3" x14ac:dyDescent="0.3">
      <c r="B1412" s="116">
        <v>117.33333</v>
      </c>
      <c r="C1412" s="6">
        <v>8.5299999999999994</v>
      </c>
    </row>
    <row r="1413" spans="2:3" x14ac:dyDescent="0.3">
      <c r="B1413" s="116">
        <v>117.41667</v>
      </c>
      <c r="C1413" s="6">
        <v>8.52</v>
      </c>
    </row>
    <row r="1414" spans="2:3" x14ac:dyDescent="0.3">
      <c r="B1414" s="116">
        <v>117.5</v>
      </c>
      <c r="C1414" s="6">
        <v>8.5299999999999994</v>
      </c>
    </row>
    <row r="1415" spans="2:3" x14ac:dyDescent="0.3">
      <c r="B1415" s="116">
        <v>117.58333</v>
      </c>
      <c r="C1415" s="6">
        <v>8.5299999999999994</v>
      </c>
    </row>
    <row r="1416" spans="2:3" x14ac:dyDescent="0.3">
      <c r="B1416" s="116">
        <v>117.66667</v>
      </c>
      <c r="C1416" s="6">
        <v>8.52</v>
      </c>
    </row>
    <row r="1417" spans="2:3" x14ac:dyDescent="0.3">
      <c r="B1417" s="116">
        <v>117.75</v>
      </c>
      <c r="C1417" s="6">
        <v>8.5299999999999994</v>
      </c>
    </row>
    <row r="1418" spans="2:3" x14ac:dyDescent="0.3">
      <c r="B1418" s="116">
        <v>117.83333</v>
      </c>
      <c r="C1418" s="6">
        <v>8.5299999999999994</v>
      </c>
    </row>
    <row r="1419" spans="2:3" x14ac:dyDescent="0.3">
      <c r="B1419" s="116">
        <v>117.91667</v>
      </c>
      <c r="C1419" s="6">
        <v>8.52</v>
      </c>
    </row>
    <row r="1420" spans="2:3" x14ac:dyDescent="0.3">
      <c r="B1420" s="116">
        <v>118</v>
      </c>
      <c r="C1420" s="6">
        <v>8.5299999999999994</v>
      </c>
    </row>
    <row r="1421" spans="2:3" x14ac:dyDescent="0.3">
      <c r="B1421" s="116">
        <v>118.08333</v>
      </c>
      <c r="C1421" s="6">
        <v>8.5299999999999994</v>
      </c>
    </row>
    <row r="1422" spans="2:3" x14ac:dyDescent="0.3">
      <c r="B1422" s="116">
        <v>118.16667</v>
      </c>
      <c r="C1422" s="6">
        <v>8.52</v>
      </c>
    </row>
    <row r="1423" spans="2:3" x14ac:dyDescent="0.3">
      <c r="B1423" s="116">
        <v>118.25</v>
      </c>
      <c r="C1423" s="6">
        <v>8.52</v>
      </c>
    </row>
    <row r="1424" spans="2:3" x14ac:dyDescent="0.3">
      <c r="B1424" s="116">
        <v>118.33333</v>
      </c>
      <c r="C1424" s="6">
        <v>8.5299999999999994</v>
      </c>
    </row>
    <row r="1425" spans="2:3" x14ac:dyDescent="0.3">
      <c r="B1425" s="116">
        <v>118.41667</v>
      </c>
      <c r="C1425" s="6">
        <v>8.5299999999999994</v>
      </c>
    </row>
    <row r="1426" spans="2:3" x14ac:dyDescent="0.3">
      <c r="B1426" s="116">
        <v>118.5</v>
      </c>
      <c r="C1426" s="6">
        <v>8.5299999999999994</v>
      </c>
    </row>
    <row r="1427" spans="2:3" x14ac:dyDescent="0.3">
      <c r="B1427" s="116">
        <v>118.58333</v>
      </c>
      <c r="C1427" s="6">
        <v>8.5299999999999994</v>
      </c>
    </row>
    <row r="1428" spans="2:3" x14ac:dyDescent="0.3">
      <c r="B1428" s="116">
        <v>118.66667</v>
      </c>
      <c r="C1428" s="6">
        <v>8.5299999999999994</v>
      </c>
    </row>
    <row r="1429" spans="2:3" x14ac:dyDescent="0.3">
      <c r="B1429" s="116">
        <v>118.75</v>
      </c>
      <c r="C1429" s="6">
        <v>8.5299999999999994</v>
      </c>
    </row>
    <row r="1430" spans="2:3" x14ac:dyDescent="0.3">
      <c r="B1430" s="116">
        <v>118.83333</v>
      </c>
      <c r="C1430" s="6">
        <v>8.5299999999999994</v>
      </c>
    </row>
    <row r="1431" spans="2:3" x14ac:dyDescent="0.3">
      <c r="B1431" s="116">
        <v>118.91667</v>
      </c>
      <c r="C1431" s="6">
        <v>8.5299999999999994</v>
      </c>
    </row>
    <row r="1432" spans="2:3" x14ac:dyDescent="0.3">
      <c r="B1432" s="116">
        <v>119</v>
      </c>
      <c r="C1432" s="6">
        <v>8.5299999999999994</v>
      </c>
    </row>
    <row r="1433" spans="2:3" x14ac:dyDescent="0.3">
      <c r="B1433" s="116">
        <v>119.08333</v>
      </c>
      <c r="C1433" s="6">
        <v>8.52</v>
      </c>
    </row>
    <row r="1434" spans="2:3" x14ac:dyDescent="0.3">
      <c r="B1434" s="116">
        <v>119.16667</v>
      </c>
      <c r="C1434" s="6">
        <v>8.52</v>
      </c>
    </row>
    <row r="1435" spans="2:3" x14ac:dyDescent="0.3">
      <c r="B1435" s="116">
        <v>119.25</v>
      </c>
      <c r="C1435" s="6">
        <v>8.52</v>
      </c>
    </row>
    <row r="1436" spans="2:3" x14ac:dyDescent="0.3">
      <c r="B1436" s="116">
        <v>119.33333</v>
      </c>
      <c r="C1436" s="6">
        <v>8.5299999999999994</v>
      </c>
    </row>
    <row r="1437" spans="2:3" x14ac:dyDescent="0.3">
      <c r="B1437" s="116">
        <v>119.41667</v>
      </c>
      <c r="C1437" s="6">
        <v>8.52</v>
      </c>
    </row>
    <row r="1438" spans="2:3" x14ac:dyDescent="0.3">
      <c r="B1438" s="116">
        <v>119.5</v>
      </c>
      <c r="C1438" s="6">
        <v>8.5299999999999994</v>
      </c>
    </row>
    <row r="1439" spans="2:3" x14ac:dyDescent="0.3">
      <c r="B1439" s="116">
        <v>119.58333</v>
      </c>
      <c r="C1439" s="6">
        <v>8.52</v>
      </c>
    </row>
    <row r="1440" spans="2:3" x14ac:dyDescent="0.3">
      <c r="B1440" s="116">
        <v>119.66667</v>
      </c>
      <c r="C1440" s="6">
        <v>8.52</v>
      </c>
    </row>
    <row r="1441" spans="2:3" x14ac:dyDescent="0.3">
      <c r="B1441" s="116">
        <v>119.75</v>
      </c>
      <c r="C1441" s="6">
        <v>8.52</v>
      </c>
    </row>
    <row r="1442" spans="2:3" x14ac:dyDescent="0.3">
      <c r="B1442" s="116">
        <v>119.83333</v>
      </c>
      <c r="C1442" s="6">
        <v>8.52</v>
      </c>
    </row>
    <row r="1443" spans="2:3" x14ac:dyDescent="0.3">
      <c r="B1443" s="116">
        <v>119.91667</v>
      </c>
      <c r="C1443" s="6">
        <v>8.42</v>
      </c>
    </row>
    <row r="1444" spans="2:3" x14ac:dyDescent="0.3">
      <c r="B1444" s="116">
        <v>120</v>
      </c>
      <c r="C1444" s="6">
        <v>8.39</v>
      </c>
    </row>
    <row r="1445" spans="2:3" x14ac:dyDescent="0.3">
      <c r="B1445" s="116">
        <v>120.08333</v>
      </c>
      <c r="C1445" s="6">
        <v>8.3800000000000008</v>
      </c>
    </row>
    <row r="1446" spans="2:3" x14ac:dyDescent="0.3">
      <c r="B1446" s="116">
        <v>120.16667</v>
      </c>
      <c r="C1446" s="6">
        <v>8.39</v>
      </c>
    </row>
    <row r="1447" spans="2:3" x14ac:dyDescent="0.3">
      <c r="B1447" s="116">
        <v>120.25</v>
      </c>
      <c r="C1447" s="124">
        <v>8.4</v>
      </c>
    </row>
    <row r="1448" spans="2:3" x14ac:dyDescent="0.3">
      <c r="B1448" s="116">
        <v>120.33333</v>
      </c>
      <c r="C1448" s="124">
        <v>8.4</v>
      </c>
    </row>
    <row r="1449" spans="2:3" x14ac:dyDescent="0.3">
      <c r="B1449" s="116">
        <v>120.41667</v>
      </c>
      <c r="C1449" s="124">
        <v>8.4</v>
      </c>
    </row>
    <row r="1450" spans="2:3" x14ac:dyDescent="0.3">
      <c r="B1450" s="116">
        <v>120.5</v>
      </c>
      <c r="C1450" s="6">
        <v>8.41</v>
      </c>
    </row>
    <row r="1451" spans="2:3" x14ac:dyDescent="0.3">
      <c r="B1451" s="116">
        <v>120.58333</v>
      </c>
      <c r="C1451" s="6">
        <v>8.41</v>
      </c>
    </row>
    <row r="1452" spans="2:3" x14ac:dyDescent="0.3">
      <c r="B1452" s="116">
        <v>120.66667</v>
      </c>
      <c r="C1452" s="6">
        <v>8.42</v>
      </c>
    </row>
    <row r="1453" spans="2:3" x14ac:dyDescent="0.3">
      <c r="B1453" s="116">
        <v>120.75</v>
      </c>
      <c r="C1453" s="6">
        <v>8.43</v>
      </c>
    </row>
    <row r="1454" spans="2:3" x14ac:dyDescent="0.3">
      <c r="B1454" s="116">
        <v>120.83333</v>
      </c>
      <c r="C1454" s="6">
        <v>8.43</v>
      </c>
    </row>
    <row r="1455" spans="2:3" x14ac:dyDescent="0.3">
      <c r="B1455" s="116">
        <v>120.91667</v>
      </c>
      <c r="C1455" s="6">
        <v>8.42</v>
      </c>
    </row>
    <row r="1456" spans="2:3" x14ac:dyDescent="0.3">
      <c r="B1456" s="116">
        <v>121</v>
      </c>
      <c r="C1456" s="6">
        <v>8.44</v>
      </c>
    </row>
    <row r="1457" spans="2:3" x14ac:dyDescent="0.3">
      <c r="B1457" s="116">
        <v>121.08333</v>
      </c>
      <c r="C1457" s="6">
        <v>8.44</v>
      </c>
    </row>
    <row r="1458" spans="2:3" x14ac:dyDescent="0.3">
      <c r="B1458" s="116">
        <v>121.16667</v>
      </c>
      <c r="C1458" s="6">
        <v>8.44</v>
      </c>
    </row>
    <row r="1459" spans="2:3" x14ac:dyDescent="0.3">
      <c r="B1459" s="116">
        <v>121.25</v>
      </c>
      <c r="C1459" s="6">
        <v>8.44</v>
      </c>
    </row>
    <row r="1460" spans="2:3" x14ac:dyDescent="0.3">
      <c r="B1460" s="116">
        <v>121.33333</v>
      </c>
      <c r="C1460" s="6">
        <v>8.4600000000000009</v>
      </c>
    </row>
    <row r="1461" spans="2:3" x14ac:dyDescent="0.3">
      <c r="B1461" s="116">
        <v>121.41667</v>
      </c>
      <c r="C1461" s="6">
        <v>8.4499999999999993</v>
      </c>
    </row>
    <row r="1462" spans="2:3" x14ac:dyDescent="0.3">
      <c r="B1462" s="116">
        <v>121.5</v>
      </c>
      <c r="C1462" s="6">
        <v>8.4499999999999993</v>
      </c>
    </row>
    <row r="1463" spans="2:3" x14ac:dyDescent="0.3">
      <c r="B1463" s="116">
        <v>121.58333</v>
      </c>
      <c r="C1463" s="6">
        <v>8.4600000000000009</v>
      </c>
    </row>
    <row r="1464" spans="2:3" x14ac:dyDescent="0.3">
      <c r="B1464" s="116">
        <v>121.66667</v>
      </c>
      <c r="C1464" s="6">
        <v>8.4700000000000006</v>
      </c>
    </row>
    <row r="1465" spans="2:3" x14ac:dyDescent="0.3">
      <c r="B1465" s="116">
        <v>121.75</v>
      </c>
      <c r="C1465" s="6">
        <v>8.4700000000000006</v>
      </c>
    </row>
    <row r="1466" spans="2:3" x14ac:dyDescent="0.3">
      <c r="B1466" s="116">
        <v>121.83333</v>
      </c>
      <c r="C1466" s="6">
        <v>8.48</v>
      </c>
    </row>
    <row r="1467" spans="2:3" x14ac:dyDescent="0.3">
      <c r="B1467" s="116">
        <v>121.91667</v>
      </c>
      <c r="C1467" s="6">
        <v>8.48</v>
      </c>
    </row>
    <row r="1468" spans="2:3" x14ac:dyDescent="0.3">
      <c r="B1468" s="116">
        <v>122</v>
      </c>
      <c r="C1468" s="6">
        <v>8.4700000000000006</v>
      </c>
    </row>
    <row r="1469" spans="2:3" x14ac:dyDescent="0.3">
      <c r="B1469" s="116">
        <v>122.08333</v>
      </c>
      <c r="C1469" s="6">
        <v>8.48</v>
      </c>
    </row>
    <row r="1470" spans="2:3" x14ac:dyDescent="0.3">
      <c r="B1470" s="116">
        <v>122.16667</v>
      </c>
      <c r="C1470" s="6">
        <v>8.48</v>
      </c>
    </row>
    <row r="1471" spans="2:3" x14ac:dyDescent="0.3">
      <c r="B1471" s="116">
        <v>122.25</v>
      </c>
      <c r="C1471" s="6">
        <v>8.48</v>
      </c>
    </row>
    <row r="1472" spans="2:3" x14ac:dyDescent="0.3">
      <c r="B1472" s="116">
        <v>122.33333</v>
      </c>
      <c r="C1472" s="6">
        <v>8.49</v>
      </c>
    </row>
    <row r="1473" spans="2:3" x14ac:dyDescent="0.3">
      <c r="B1473" s="116">
        <v>122.41667</v>
      </c>
      <c r="C1473" s="6">
        <v>8.49</v>
      </c>
    </row>
    <row r="1474" spans="2:3" x14ac:dyDescent="0.3">
      <c r="B1474" s="116">
        <v>122.5</v>
      </c>
      <c r="C1474" s="124">
        <v>8.49</v>
      </c>
    </row>
    <row r="1475" spans="2:3" x14ac:dyDescent="0.3">
      <c r="B1475" s="116">
        <v>122.58333</v>
      </c>
      <c r="C1475" s="124">
        <v>8.5</v>
      </c>
    </row>
    <row r="1476" spans="2:3" x14ac:dyDescent="0.3">
      <c r="B1476" s="116">
        <v>122.66667</v>
      </c>
      <c r="C1476" s="124">
        <v>8.49</v>
      </c>
    </row>
    <row r="1477" spans="2:3" x14ac:dyDescent="0.3">
      <c r="B1477" s="116">
        <v>122.75</v>
      </c>
      <c r="C1477" s="124">
        <v>8.5</v>
      </c>
    </row>
    <row r="1478" spans="2:3" x14ac:dyDescent="0.3">
      <c r="B1478" s="116">
        <v>122.83333</v>
      </c>
      <c r="C1478" s="124">
        <v>8.5</v>
      </c>
    </row>
    <row r="1479" spans="2:3" x14ac:dyDescent="0.3">
      <c r="B1479" s="116">
        <v>122.91667</v>
      </c>
      <c r="C1479" s="124">
        <v>8.5</v>
      </c>
    </row>
    <row r="1480" spans="2:3" x14ac:dyDescent="0.3">
      <c r="B1480" s="116">
        <v>123</v>
      </c>
      <c r="C1480" s="124">
        <v>8.5</v>
      </c>
    </row>
    <row r="1481" spans="2:3" x14ac:dyDescent="0.3">
      <c r="B1481" s="116">
        <v>123.08333</v>
      </c>
      <c r="C1481" s="124">
        <v>8.52</v>
      </c>
    </row>
    <row r="1482" spans="2:3" x14ac:dyDescent="0.3">
      <c r="B1482" s="116">
        <v>123.16667</v>
      </c>
      <c r="C1482" s="124">
        <v>8.5</v>
      </c>
    </row>
    <row r="1483" spans="2:3" x14ac:dyDescent="0.3">
      <c r="B1483" s="116">
        <v>123.25</v>
      </c>
      <c r="C1483" s="124">
        <v>8.51</v>
      </c>
    </row>
    <row r="1484" spans="2:3" x14ac:dyDescent="0.3">
      <c r="B1484" s="116">
        <v>123.33333</v>
      </c>
      <c r="C1484" s="6">
        <v>8.51</v>
      </c>
    </row>
    <row r="1485" spans="2:3" x14ac:dyDescent="0.3">
      <c r="B1485" s="116">
        <v>123.41667</v>
      </c>
      <c r="C1485" s="6">
        <v>8.51</v>
      </c>
    </row>
    <row r="1486" spans="2:3" x14ac:dyDescent="0.3">
      <c r="B1486" s="116">
        <v>123.5</v>
      </c>
      <c r="C1486" s="6">
        <v>8.51</v>
      </c>
    </row>
    <row r="1487" spans="2:3" x14ac:dyDescent="0.3">
      <c r="B1487" s="116">
        <v>123.58333</v>
      </c>
      <c r="C1487" s="6">
        <v>8.51</v>
      </c>
    </row>
    <row r="1488" spans="2:3" x14ac:dyDescent="0.3">
      <c r="B1488" s="116">
        <v>123.66667</v>
      </c>
      <c r="C1488" s="6">
        <v>8.51</v>
      </c>
    </row>
    <row r="1489" spans="2:3" x14ac:dyDescent="0.3">
      <c r="B1489" s="116">
        <v>123.75</v>
      </c>
      <c r="C1489" s="6">
        <v>8.52</v>
      </c>
    </row>
    <row r="1490" spans="2:3" x14ac:dyDescent="0.3">
      <c r="B1490" s="116">
        <v>123.83333</v>
      </c>
      <c r="C1490" s="6">
        <v>8.51</v>
      </c>
    </row>
    <row r="1491" spans="2:3" x14ac:dyDescent="0.3">
      <c r="B1491" s="116">
        <v>123.91667</v>
      </c>
      <c r="C1491" s="6">
        <v>8.52</v>
      </c>
    </row>
    <row r="1492" spans="2:3" x14ac:dyDescent="0.3">
      <c r="B1492" s="116">
        <v>124</v>
      </c>
      <c r="C1492" s="6">
        <v>8.52</v>
      </c>
    </row>
    <row r="1493" spans="2:3" x14ac:dyDescent="0.3">
      <c r="B1493" s="116">
        <v>124.08333</v>
      </c>
      <c r="C1493" s="6">
        <v>8.52</v>
      </c>
    </row>
    <row r="1494" spans="2:3" x14ac:dyDescent="0.3">
      <c r="B1494" s="116">
        <v>124.16667</v>
      </c>
      <c r="C1494" s="6">
        <v>8.52</v>
      </c>
    </row>
    <row r="1495" spans="2:3" x14ac:dyDescent="0.3">
      <c r="B1495" s="116">
        <v>124.25</v>
      </c>
      <c r="C1495" s="6">
        <v>8.5299999999999994</v>
      </c>
    </row>
    <row r="1496" spans="2:3" x14ac:dyDescent="0.3">
      <c r="B1496" s="116">
        <v>124.33333</v>
      </c>
      <c r="C1496" s="6">
        <v>8.51</v>
      </c>
    </row>
    <row r="1497" spans="2:3" x14ac:dyDescent="0.3">
      <c r="B1497" s="116">
        <v>124.41667</v>
      </c>
      <c r="C1497" s="6">
        <v>8.52</v>
      </c>
    </row>
    <row r="1498" spans="2:3" x14ac:dyDescent="0.3">
      <c r="B1498" s="116">
        <v>124.5</v>
      </c>
      <c r="C1498" s="6">
        <v>8.5299999999999994</v>
      </c>
    </row>
    <row r="1499" spans="2:3" x14ac:dyDescent="0.3">
      <c r="B1499" s="116">
        <v>124.58333</v>
      </c>
      <c r="C1499" s="6">
        <v>8.5299999999999994</v>
      </c>
    </row>
    <row r="1500" spans="2:3" x14ac:dyDescent="0.3">
      <c r="B1500" s="116">
        <v>124.66667</v>
      </c>
      <c r="C1500" s="6">
        <v>8.5299999999999994</v>
      </c>
    </row>
    <row r="1501" spans="2:3" x14ac:dyDescent="0.3">
      <c r="B1501" s="116">
        <v>124.75</v>
      </c>
      <c r="C1501" s="6">
        <v>8.5299999999999994</v>
      </c>
    </row>
    <row r="1502" spans="2:3" x14ac:dyDescent="0.3">
      <c r="B1502" s="116">
        <v>124.83333</v>
      </c>
      <c r="C1502" s="6">
        <v>8.5299999999999994</v>
      </c>
    </row>
    <row r="1503" spans="2:3" x14ac:dyDescent="0.3">
      <c r="B1503" s="116">
        <v>124.91667</v>
      </c>
      <c r="C1503" s="6">
        <v>8.5299999999999994</v>
      </c>
    </row>
    <row r="1504" spans="2:3" x14ac:dyDescent="0.3">
      <c r="B1504" s="116">
        <v>125</v>
      </c>
      <c r="C1504" s="6">
        <v>8.5299999999999994</v>
      </c>
    </row>
    <row r="1505" spans="2:3" x14ac:dyDescent="0.3">
      <c r="B1505" s="116">
        <v>125.08333</v>
      </c>
      <c r="C1505" s="6">
        <v>8.5299999999999994</v>
      </c>
    </row>
    <row r="1506" spans="2:3" x14ac:dyDescent="0.3">
      <c r="B1506" s="116">
        <v>125.16667</v>
      </c>
      <c r="C1506" s="6">
        <v>8.5399999999999991</v>
      </c>
    </row>
    <row r="1507" spans="2:3" x14ac:dyDescent="0.3">
      <c r="B1507" s="116">
        <v>125.25</v>
      </c>
      <c r="C1507" s="6">
        <v>8.5299999999999994</v>
      </c>
    </row>
    <row r="1508" spans="2:3" x14ac:dyDescent="0.3">
      <c r="B1508" s="116">
        <v>125.33333</v>
      </c>
      <c r="C1508" s="6">
        <v>8.5299999999999994</v>
      </c>
    </row>
    <row r="1509" spans="2:3" x14ac:dyDescent="0.3">
      <c r="B1509" s="116">
        <v>125.41667</v>
      </c>
      <c r="C1509" s="6">
        <v>8.5399999999999991</v>
      </c>
    </row>
    <row r="1510" spans="2:3" x14ac:dyDescent="0.3">
      <c r="B1510" s="116">
        <v>125.5</v>
      </c>
      <c r="C1510" s="6">
        <v>8.5299999999999994</v>
      </c>
    </row>
    <row r="1511" spans="2:3" x14ac:dyDescent="0.3">
      <c r="B1511" s="116">
        <v>125.58333</v>
      </c>
      <c r="C1511" s="6">
        <v>8.5399999999999991</v>
      </c>
    </row>
    <row r="1512" spans="2:3" x14ac:dyDescent="0.3">
      <c r="B1512" s="116">
        <v>125.66667</v>
      </c>
      <c r="C1512" s="6">
        <v>8.5399999999999991</v>
      </c>
    </row>
    <row r="1513" spans="2:3" x14ac:dyDescent="0.3">
      <c r="B1513" s="116">
        <v>125.75</v>
      </c>
      <c r="C1513" s="6">
        <v>8.5399999999999991</v>
      </c>
    </row>
    <row r="1514" spans="2:3" x14ac:dyDescent="0.3">
      <c r="B1514" s="116">
        <v>125.83333</v>
      </c>
      <c r="C1514" s="6">
        <v>8.5399999999999991</v>
      </c>
    </row>
    <row r="1515" spans="2:3" x14ac:dyDescent="0.3">
      <c r="B1515" s="116">
        <v>125.91667</v>
      </c>
      <c r="C1515" s="6">
        <v>8.5299999999999994</v>
      </c>
    </row>
    <row r="1516" spans="2:3" x14ac:dyDescent="0.3">
      <c r="B1516" s="116">
        <v>126</v>
      </c>
      <c r="C1516" s="6">
        <v>8.5399999999999991</v>
      </c>
    </row>
    <row r="1517" spans="2:3" x14ac:dyDescent="0.3">
      <c r="B1517" s="116">
        <v>126.08333</v>
      </c>
      <c r="C1517" s="6">
        <v>8.5399999999999991</v>
      </c>
    </row>
    <row r="1518" spans="2:3" x14ac:dyDescent="0.3">
      <c r="B1518" s="116">
        <v>126.16667</v>
      </c>
      <c r="C1518" s="6">
        <v>8.5399999999999991</v>
      </c>
    </row>
    <row r="1519" spans="2:3" x14ac:dyDescent="0.3">
      <c r="B1519" s="116">
        <v>126.25</v>
      </c>
      <c r="C1519" s="6">
        <v>8.5399999999999991</v>
      </c>
    </row>
    <row r="1520" spans="2:3" x14ac:dyDescent="0.3">
      <c r="B1520" s="116">
        <v>126.33333</v>
      </c>
      <c r="C1520" s="6">
        <v>8.5500000000000007</v>
      </c>
    </row>
    <row r="1521" spans="2:3" x14ac:dyDescent="0.3">
      <c r="B1521" s="116">
        <v>126.41667</v>
      </c>
      <c r="C1521" s="6">
        <v>8.5399999999999991</v>
      </c>
    </row>
    <row r="1522" spans="2:3" x14ac:dyDescent="0.3">
      <c r="B1522" s="116">
        <v>126.5</v>
      </c>
      <c r="C1522" s="6">
        <v>8.5500000000000007</v>
      </c>
    </row>
    <row r="1523" spans="2:3" x14ac:dyDescent="0.3">
      <c r="B1523" s="116">
        <v>126.58333</v>
      </c>
      <c r="C1523" s="6">
        <v>8.5500000000000007</v>
      </c>
    </row>
    <row r="1524" spans="2:3" x14ac:dyDescent="0.3">
      <c r="B1524" s="116">
        <v>126.66667</v>
      </c>
      <c r="C1524" s="6">
        <v>8.5500000000000007</v>
      </c>
    </row>
    <row r="1525" spans="2:3" x14ac:dyDescent="0.3">
      <c r="B1525" s="116">
        <v>126.75</v>
      </c>
      <c r="C1525" s="6">
        <v>8.5500000000000007</v>
      </c>
    </row>
    <row r="1526" spans="2:3" x14ac:dyDescent="0.3">
      <c r="B1526" s="116">
        <v>126.83333</v>
      </c>
      <c r="C1526" s="6">
        <v>8.5500000000000007</v>
      </c>
    </row>
    <row r="1527" spans="2:3" x14ac:dyDescent="0.3">
      <c r="B1527" s="116">
        <v>126.91667</v>
      </c>
      <c r="C1527" s="6">
        <v>8.5500000000000007</v>
      </c>
    </row>
    <row r="1528" spans="2:3" x14ac:dyDescent="0.3">
      <c r="B1528" s="116">
        <v>127</v>
      </c>
      <c r="C1528" s="6">
        <v>8.56</v>
      </c>
    </row>
    <row r="1529" spans="2:3" x14ac:dyDescent="0.3">
      <c r="B1529" s="116">
        <v>127.08333</v>
      </c>
      <c r="C1529" s="6">
        <v>8.56</v>
      </c>
    </row>
    <row r="1530" spans="2:3" x14ac:dyDescent="0.3">
      <c r="B1530" s="116">
        <v>127.16667</v>
      </c>
      <c r="C1530" s="6">
        <v>8.56</v>
      </c>
    </row>
    <row r="1531" spans="2:3" x14ac:dyDescent="0.3">
      <c r="B1531" s="116">
        <v>127.25</v>
      </c>
      <c r="C1531" s="6">
        <v>8.5500000000000007</v>
      </c>
    </row>
    <row r="1532" spans="2:3" x14ac:dyDescent="0.3">
      <c r="B1532" s="116">
        <v>127.33333</v>
      </c>
      <c r="C1532" s="6">
        <v>8.56</v>
      </c>
    </row>
    <row r="1533" spans="2:3" x14ac:dyDescent="0.3">
      <c r="B1533" s="116">
        <v>127.41667</v>
      </c>
      <c r="C1533" s="6">
        <v>8.56</v>
      </c>
    </row>
    <row r="1534" spans="2:3" x14ac:dyDescent="0.3">
      <c r="B1534" s="116">
        <v>127.5</v>
      </c>
      <c r="C1534" s="6">
        <v>8.5500000000000007</v>
      </c>
    </row>
    <row r="1535" spans="2:3" x14ac:dyDescent="0.3">
      <c r="B1535" s="116">
        <v>127.58333</v>
      </c>
      <c r="C1535" s="6">
        <v>8.5500000000000007</v>
      </c>
    </row>
    <row r="1536" spans="2:3" x14ac:dyDescent="0.3">
      <c r="B1536" s="116">
        <v>127.66667</v>
      </c>
      <c r="C1536" s="6">
        <v>8.57</v>
      </c>
    </row>
    <row r="1537" spans="2:3" x14ac:dyDescent="0.3">
      <c r="B1537" s="116">
        <v>127.75</v>
      </c>
      <c r="C1537" s="6">
        <v>8.56</v>
      </c>
    </row>
    <row r="1538" spans="2:3" x14ac:dyDescent="0.3">
      <c r="B1538" s="116">
        <v>127.83333</v>
      </c>
      <c r="C1538" s="6">
        <v>8.56</v>
      </c>
    </row>
    <row r="1539" spans="2:3" x14ac:dyDescent="0.3">
      <c r="B1539" s="116">
        <v>127.91667</v>
      </c>
      <c r="C1539" s="6">
        <v>8.56</v>
      </c>
    </row>
    <row r="1540" spans="2:3" x14ac:dyDescent="0.3">
      <c r="B1540" s="116">
        <v>128</v>
      </c>
      <c r="C1540" s="6">
        <v>8.5500000000000007</v>
      </c>
    </row>
    <row r="1541" spans="2:3" x14ac:dyDescent="0.3">
      <c r="B1541" s="116">
        <v>128.08332999999999</v>
      </c>
      <c r="C1541" s="6">
        <v>8.57</v>
      </c>
    </row>
    <row r="1542" spans="2:3" x14ac:dyDescent="0.3">
      <c r="B1542" s="116">
        <v>128.16667000000001</v>
      </c>
      <c r="C1542" s="6">
        <v>8.56</v>
      </c>
    </row>
    <row r="1543" spans="2:3" x14ac:dyDescent="0.3">
      <c r="B1543" s="116">
        <v>128.25</v>
      </c>
      <c r="C1543" s="6">
        <v>8.57</v>
      </c>
    </row>
    <row r="1544" spans="2:3" x14ac:dyDescent="0.3">
      <c r="B1544" s="116">
        <v>128.33332999999999</v>
      </c>
      <c r="C1544" s="6">
        <v>8.57</v>
      </c>
    </row>
    <row r="1545" spans="2:3" x14ac:dyDescent="0.3">
      <c r="B1545" s="116">
        <v>128.41667000000001</v>
      </c>
      <c r="C1545" s="6">
        <v>8.56</v>
      </c>
    </row>
    <row r="1546" spans="2:3" x14ac:dyDescent="0.3">
      <c r="B1546" s="116">
        <v>128.5</v>
      </c>
      <c r="C1546" s="6">
        <v>8.57</v>
      </c>
    </row>
    <row r="1547" spans="2:3" x14ac:dyDescent="0.3">
      <c r="B1547" s="116">
        <v>128.58332999999999</v>
      </c>
      <c r="C1547" s="6">
        <v>8.57</v>
      </c>
    </row>
    <row r="1548" spans="2:3" x14ac:dyDescent="0.3">
      <c r="B1548" s="116">
        <v>128.66667000000001</v>
      </c>
      <c r="C1548" s="6">
        <v>8.56</v>
      </c>
    </row>
    <row r="1549" spans="2:3" x14ac:dyDescent="0.3">
      <c r="B1549" s="116">
        <v>128.75</v>
      </c>
      <c r="C1549" s="6">
        <v>8.57</v>
      </c>
    </row>
    <row r="1550" spans="2:3" x14ac:dyDescent="0.3">
      <c r="B1550" s="116">
        <v>128.83332999999999</v>
      </c>
      <c r="C1550" s="6">
        <v>8.56</v>
      </c>
    </row>
    <row r="1551" spans="2:3" x14ac:dyDescent="0.3">
      <c r="B1551" s="116">
        <v>128.91667000000001</v>
      </c>
      <c r="C1551" s="6">
        <v>8.56</v>
      </c>
    </row>
    <row r="1552" spans="2:3" x14ac:dyDescent="0.3">
      <c r="B1552" s="116">
        <v>129</v>
      </c>
      <c r="C1552" s="6">
        <v>8.57</v>
      </c>
    </row>
    <row r="1553" spans="2:3" x14ac:dyDescent="0.3">
      <c r="B1553" s="116">
        <v>129.08332999999999</v>
      </c>
      <c r="C1553" s="6">
        <v>8.56</v>
      </c>
    </row>
    <row r="1554" spans="2:3" x14ac:dyDescent="0.3">
      <c r="B1554" s="116">
        <v>129.16667000000001</v>
      </c>
      <c r="C1554" s="6">
        <v>8.57</v>
      </c>
    </row>
    <row r="1555" spans="2:3" x14ac:dyDescent="0.3">
      <c r="B1555" s="116">
        <v>129.25</v>
      </c>
      <c r="C1555" s="6">
        <v>8.57</v>
      </c>
    </row>
    <row r="1556" spans="2:3" x14ac:dyDescent="0.3">
      <c r="B1556" s="116">
        <v>129.33332999999999</v>
      </c>
      <c r="C1556" s="6">
        <v>8.56</v>
      </c>
    </row>
    <row r="1557" spans="2:3" x14ac:dyDescent="0.3">
      <c r="B1557" s="116">
        <v>129.41667000000001</v>
      </c>
      <c r="C1557" s="6">
        <v>8.57</v>
      </c>
    </row>
    <row r="1558" spans="2:3" x14ac:dyDescent="0.3">
      <c r="B1558" s="116">
        <v>129.5</v>
      </c>
      <c r="C1558" s="6">
        <v>8.57</v>
      </c>
    </row>
    <row r="1559" spans="2:3" x14ac:dyDescent="0.3">
      <c r="B1559" s="116">
        <v>129.58332999999999</v>
      </c>
      <c r="C1559" s="6">
        <v>8.57</v>
      </c>
    </row>
    <row r="1560" spans="2:3" x14ac:dyDescent="0.3">
      <c r="B1560" s="116">
        <v>129.66667000000001</v>
      </c>
      <c r="C1560" s="6">
        <v>8.58</v>
      </c>
    </row>
    <row r="1561" spans="2:3" x14ac:dyDescent="0.3">
      <c r="B1561" s="116">
        <v>129.75</v>
      </c>
      <c r="C1561" s="6">
        <v>8.56</v>
      </c>
    </row>
    <row r="1562" spans="2:3" x14ac:dyDescent="0.3">
      <c r="B1562" s="116">
        <v>129.83332999999999</v>
      </c>
      <c r="C1562" s="6">
        <v>8.57</v>
      </c>
    </row>
    <row r="1563" spans="2:3" x14ac:dyDescent="0.3">
      <c r="B1563" s="116">
        <v>129.91667000000001</v>
      </c>
      <c r="C1563" s="6">
        <v>8.58</v>
      </c>
    </row>
    <row r="1564" spans="2:3" x14ac:dyDescent="0.3">
      <c r="B1564" s="116">
        <v>130</v>
      </c>
      <c r="C1564" s="6">
        <v>8.56</v>
      </c>
    </row>
    <row r="1565" spans="2:3" x14ac:dyDescent="0.3">
      <c r="B1565" s="116">
        <v>130.08332999999999</v>
      </c>
      <c r="C1565" s="6">
        <v>8.57</v>
      </c>
    </row>
    <row r="1566" spans="2:3" x14ac:dyDescent="0.3">
      <c r="B1566" s="116">
        <v>130.16667000000001</v>
      </c>
      <c r="C1566" s="6">
        <v>8.57</v>
      </c>
    </row>
    <row r="1567" spans="2:3" x14ac:dyDescent="0.3">
      <c r="B1567" s="116">
        <v>130.25</v>
      </c>
      <c r="C1567" s="6">
        <v>8.57</v>
      </c>
    </row>
    <row r="1568" spans="2:3" x14ac:dyDescent="0.3">
      <c r="B1568" s="116">
        <v>130.33332999999999</v>
      </c>
      <c r="C1568" s="6">
        <v>8.58</v>
      </c>
    </row>
    <row r="1569" spans="2:3" x14ac:dyDescent="0.3">
      <c r="B1569" s="116">
        <v>130.41667000000001</v>
      </c>
      <c r="C1569" s="6">
        <v>8.56</v>
      </c>
    </row>
    <row r="1570" spans="2:3" x14ac:dyDescent="0.3">
      <c r="B1570" s="116">
        <v>130.5</v>
      </c>
      <c r="C1570" s="6">
        <v>8.57</v>
      </c>
    </row>
    <row r="1571" spans="2:3" x14ac:dyDescent="0.3">
      <c r="B1571" s="116">
        <v>130.58332999999999</v>
      </c>
      <c r="C1571" s="6">
        <v>8.58</v>
      </c>
    </row>
    <row r="1572" spans="2:3" x14ac:dyDescent="0.3">
      <c r="B1572" s="116">
        <v>130.66667000000001</v>
      </c>
      <c r="C1572" s="6">
        <v>8.56</v>
      </c>
    </row>
    <row r="1573" spans="2:3" x14ac:dyDescent="0.3">
      <c r="B1573" s="116">
        <v>130.75</v>
      </c>
      <c r="C1573" s="6">
        <v>8.57</v>
      </c>
    </row>
    <row r="1574" spans="2:3" x14ac:dyDescent="0.3">
      <c r="B1574" s="116">
        <v>130.83332999999999</v>
      </c>
      <c r="C1574" s="6">
        <v>8.57</v>
      </c>
    </row>
    <row r="1575" spans="2:3" x14ac:dyDescent="0.3">
      <c r="B1575" s="116">
        <v>130.91667000000001</v>
      </c>
      <c r="C1575" s="6">
        <v>8.57</v>
      </c>
    </row>
    <row r="1576" spans="2:3" x14ac:dyDescent="0.3">
      <c r="B1576" s="116">
        <v>131</v>
      </c>
      <c r="C1576" s="6">
        <v>8.58</v>
      </c>
    </row>
    <row r="1577" spans="2:3" x14ac:dyDescent="0.3">
      <c r="B1577" s="116">
        <v>131.08332999999999</v>
      </c>
      <c r="C1577" s="6">
        <v>8.56</v>
      </c>
    </row>
    <row r="1578" spans="2:3" x14ac:dyDescent="0.3">
      <c r="B1578" s="116">
        <v>131.16667000000001</v>
      </c>
      <c r="C1578" s="6">
        <v>8.56</v>
      </c>
    </row>
    <row r="1579" spans="2:3" x14ac:dyDescent="0.3">
      <c r="B1579" s="116">
        <v>131.25</v>
      </c>
      <c r="C1579" s="6">
        <v>8.58</v>
      </c>
    </row>
    <row r="1580" spans="2:3" x14ac:dyDescent="0.3">
      <c r="B1580" s="116">
        <v>131.33332999999999</v>
      </c>
      <c r="C1580" s="6">
        <v>8.56</v>
      </c>
    </row>
    <row r="1581" spans="2:3" x14ac:dyDescent="0.3">
      <c r="B1581" s="116">
        <v>131.41667000000001</v>
      </c>
      <c r="C1581" s="6">
        <v>8.57</v>
      </c>
    </row>
    <row r="1582" spans="2:3" x14ac:dyDescent="0.3">
      <c r="B1582" s="116">
        <v>131.5</v>
      </c>
      <c r="C1582" s="6">
        <v>8.57</v>
      </c>
    </row>
    <row r="1583" spans="2:3" x14ac:dyDescent="0.3">
      <c r="B1583" s="116">
        <v>131.58332999999999</v>
      </c>
      <c r="C1583" s="6">
        <v>8.56</v>
      </c>
    </row>
    <row r="1584" spans="2:3" x14ac:dyDescent="0.3">
      <c r="B1584" s="116">
        <v>131.66667000000001</v>
      </c>
      <c r="C1584" s="6">
        <v>8.57</v>
      </c>
    </row>
    <row r="1585" spans="2:3" x14ac:dyDescent="0.3">
      <c r="B1585" s="116">
        <v>131.75</v>
      </c>
      <c r="C1585" s="6">
        <v>8.56</v>
      </c>
    </row>
    <row r="1586" spans="2:3" x14ac:dyDescent="0.3">
      <c r="B1586" s="116">
        <v>131.83332999999999</v>
      </c>
      <c r="C1586" s="6">
        <v>8.57</v>
      </c>
    </row>
    <row r="1587" spans="2:3" x14ac:dyDescent="0.3">
      <c r="B1587" s="116">
        <v>131.91667000000001</v>
      </c>
      <c r="C1587" s="6">
        <v>8.57</v>
      </c>
    </row>
    <row r="1588" spans="2:3" x14ac:dyDescent="0.3">
      <c r="B1588" s="116">
        <v>132</v>
      </c>
      <c r="C1588" s="6">
        <v>8.56</v>
      </c>
    </row>
    <row r="1589" spans="2:3" x14ac:dyDescent="0.3">
      <c r="B1589" s="116">
        <v>132.08332999999999</v>
      </c>
      <c r="C1589" s="6">
        <v>8.57</v>
      </c>
    </row>
    <row r="1590" spans="2:3" x14ac:dyDescent="0.3">
      <c r="B1590" s="116">
        <v>132.16667000000001</v>
      </c>
      <c r="C1590" s="6">
        <v>8.57</v>
      </c>
    </row>
    <row r="1591" spans="2:3" x14ac:dyDescent="0.3">
      <c r="B1591" s="116">
        <v>132.25</v>
      </c>
      <c r="C1591" s="6">
        <v>8.56</v>
      </c>
    </row>
    <row r="1592" spans="2:3" x14ac:dyDescent="0.3">
      <c r="B1592" s="116">
        <v>132.33332999999999</v>
      </c>
      <c r="C1592" s="6">
        <v>8.58</v>
      </c>
    </row>
    <row r="1593" spans="2:3" x14ac:dyDescent="0.3">
      <c r="B1593" s="116">
        <v>132.41667000000001</v>
      </c>
      <c r="C1593" s="6">
        <v>8.57</v>
      </c>
    </row>
    <row r="1594" spans="2:3" x14ac:dyDescent="0.3">
      <c r="B1594" s="116">
        <v>132.5</v>
      </c>
      <c r="C1594" s="6">
        <v>8.58</v>
      </c>
    </row>
    <row r="1595" spans="2:3" x14ac:dyDescent="0.3">
      <c r="B1595" s="116">
        <v>132.58332999999999</v>
      </c>
      <c r="C1595" s="6">
        <v>8.57</v>
      </c>
    </row>
    <row r="1596" spans="2:3" x14ac:dyDescent="0.3">
      <c r="B1596" s="116">
        <v>132.66667000000001</v>
      </c>
      <c r="C1596" s="6">
        <v>8.57</v>
      </c>
    </row>
    <row r="1597" spans="2:3" x14ac:dyDescent="0.3">
      <c r="B1597" s="116">
        <v>132.75</v>
      </c>
      <c r="C1597" s="6">
        <v>8.57</v>
      </c>
    </row>
    <row r="1598" spans="2:3" x14ac:dyDescent="0.3">
      <c r="B1598" s="116">
        <v>132.83332999999999</v>
      </c>
      <c r="C1598" s="6">
        <v>8.57</v>
      </c>
    </row>
    <row r="1599" spans="2:3" x14ac:dyDescent="0.3">
      <c r="B1599" s="116">
        <v>132.91667000000001</v>
      </c>
      <c r="C1599" s="6">
        <v>8.56</v>
      </c>
    </row>
    <row r="1600" spans="2:3" x14ac:dyDescent="0.3">
      <c r="B1600" s="116">
        <v>133</v>
      </c>
      <c r="C1600" s="6">
        <v>8.58</v>
      </c>
    </row>
    <row r="1601" spans="2:3" x14ac:dyDescent="0.3">
      <c r="B1601" s="116">
        <v>133.08332999999999</v>
      </c>
      <c r="C1601" s="6">
        <v>8.56</v>
      </c>
    </row>
    <row r="1602" spans="2:3" x14ac:dyDescent="0.3">
      <c r="B1602" s="116">
        <v>133.16667000000001</v>
      </c>
      <c r="C1602" s="6">
        <v>8.58</v>
      </c>
    </row>
    <row r="1603" spans="2:3" x14ac:dyDescent="0.3">
      <c r="B1603" s="116">
        <v>133.25</v>
      </c>
      <c r="C1603" s="6">
        <v>8.57</v>
      </c>
    </row>
    <row r="1604" spans="2:3" x14ac:dyDescent="0.3">
      <c r="B1604" s="116">
        <v>133.33332999999999</v>
      </c>
      <c r="C1604" s="6">
        <v>8.56</v>
      </c>
    </row>
    <row r="1605" spans="2:3" x14ac:dyDescent="0.3">
      <c r="B1605" s="116">
        <v>133.41667000000001</v>
      </c>
      <c r="C1605" s="6">
        <v>8.57</v>
      </c>
    </row>
    <row r="1606" spans="2:3" x14ac:dyDescent="0.3">
      <c r="B1606" s="116">
        <v>133.5</v>
      </c>
      <c r="C1606" s="6">
        <v>8.56</v>
      </c>
    </row>
    <row r="1607" spans="2:3" x14ac:dyDescent="0.3">
      <c r="B1607" s="116">
        <v>133.58332999999999</v>
      </c>
      <c r="C1607" s="6">
        <v>8.57</v>
      </c>
    </row>
    <row r="1608" spans="2:3" x14ac:dyDescent="0.3">
      <c r="B1608" s="116">
        <v>133.66667000000001</v>
      </c>
      <c r="C1608" s="6">
        <v>8.57</v>
      </c>
    </row>
    <row r="1609" spans="2:3" x14ac:dyDescent="0.3">
      <c r="B1609" s="116">
        <v>133.75</v>
      </c>
      <c r="C1609" s="6">
        <v>8.56</v>
      </c>
    </row>
    <row r="1610" spans="2:3" x14ac:dyDescent="0.3">
      <c r="B1610" s="116">
        <v>133.83332999999999</v>
      </c>
      <c r="C1610" s="6">
        <v>8.56</v>
      </c>
    </row>
    <row r="1611" spans="2:3" x14ac:dyDescent="0.3">
      <c r="B1611" s="116">
        <v>133.91667000000001</v>
      </c>
      <c r="C1611" s="6">
        <v>8.56</v>
      </c>
    </row>
    <row r="1612" spans="2:3" x14ac:dyDescent="0.3">
      <c r="B1612" s="116">
        <v>134</v>
      </c>
      <c r="C1612" s="6">
        <v>8.56</v>
      </c>
    </row>
    <row r="1613" spans="2:3" x14ac:dyDescent="0.3">
      <c r="B1613" s="116">
        <v>134.08332999999999</v>
      </c>
      <c r="C1613" s="6">
        <v>8.57</v>
      </c>
    </row>
    <row r="1614" spans="2:3" x14ac:dyDescent="0.3">
      <c r="B1614" s="116">
        <v>134.16667000000001</v>
      </c>
      <c r="C1614" s="6">
        <v>8.5500000000000007</v>
      </c>
    </row>
    <row r="1615" spans="2:3" x14ac:dyDescent="0.3">
      <c r="B1615" s="116">
        <v>134.25</v>
      </c>
      <c r="C1615" s="6">
        <v>8.56</v>
      </c>
    </row>
    <row r="1616" spans="2:3" x14ac:dyDescent="0.3">
      <c r="B1616" s="116">
        <v>134.33332999999999</v>
      </c>
      <c r="C1616" s="6">
        <v>8.56</v>
      </c>
    </row>
    <row r="1617" spans="2:3" x14ac:dyDescent="0.3">
      <c r="B1617" s="116">
        <v>134.41667000000001</v>
      </c>
      <c r="C1617" s="6">
        <v>8.57</v>
      </c>
    </row>
    <row r="1618" spans="2:3" x14ac:dyDescent="0.3">
      <c r="B1618" s="116">
        <v>134.5</v>
      </c>
      <c r="C1618" s="6">
        <v>8.57</v>
      </c>
    </row>
    <row r="1619" spans="2:3" x14ac:dyDescent="0.3">
      <c r="B1619" s="116">
        <v>134.58332999999999</v>
      </c>
      <c r="C1619" s="6">
        <v>8.56</v>
      </c>
    </row>
    <row r="1620" spans="2:3" x14ac:dyDescent="0.3">
      <c r="B1620" s="116">
        <v>134.66667000000001</v>
      </c>
      <c r="C1620" s="6">
        <v>8.56</v>
      </c>
    </row>
    <row r="1621" spans="2:3" x14ac:dyDescent="0.3">
      <c r="B1621" s="116">
        <v>134.75</v>
      </c>
      <c r="C1621" s="6">
        <v>8.56</v>
      </c>
    </row>
    <row r="1622" spans="2:3" x14ac:dyDescent="0.3">
      <c r="B1622" s="116">
        <v>134.83332999999999</v>
      </c>
      <c r="C1622" s="6">
        <v>8.56</v>
      </c>
    </row>
    <row r="1623" spans="2:3" x14ac:dyDescent="0.3">
      <c r="B1623" s="116">
        <v>134.91667000000001</v>
      </c>
      <c r="C1623" s="6">
        <v>8.56</v>
      </c>
    </row>
    <row r="1624" spans="2:3" x14ac:dyDescent="0.3">
      <c r="B1624" s="116">
        <v>135</v>
      </c>
      <c r="C1624" s="6">
        <v>8.5500000000000007</v>
      </c>
    </row>
    <row r="1625" spans="2:3" x14ac:dyDescent="0.3">
      <c r="B1625" s="116">
        <v>135.08332999999999</v>
      </c>
      <c r="C1625" s="6">
        <v>8.56</v>
      </c>
    </row>
    <row r="1626" spans="2:3" x14ac:dyDescent="0.3">
      <c r="B1626" s="116">
        <v>135.16667000000001</v>
      </c>
      <c r="C1626" s="6">
        <v>8.56</v>
      </c>
    </row>
    <row r="1627" spans="2:3" x14ac:dyDescent="0.3">
      <c r="B1627" s="116">
        <v>135.25</v>
      </c>
      <c r="C1627" s="6">
        <v>8.5500000000000007</v>
      </c>
    </row>
    <row r="1628" spans="2:3" x14ac:dyDescent="0.3">
      <c r="B1628" s="116">
        <v>135.33332999999999</v>
      </c>
      <c r="C1628" s="6">
        <v>8.56</v>
      </c>
    </row>
    <row r="1629" spans="2:3" x14ac:dyDescent="0.3">
      <c r="B1629" s="116">
        <v>135.41667000000001</v>
      </c>
      <c r="C1629" s="6">
        <v>8.5500000000000007</v>
      </c>
    </row>
    <row r="1630" spans="2:3" x14ac:dyDescent="0.3">
      <c r="B1630" s="116">
        <v>135.5</v>
      </c>
      <c r="C1630" s="6">
        <v>8.56</v>
      </c>
    </row>
    <row r="1631" spans="2:3" x14ac:dyDescent="0.3">
      <c r="B1631" s="116">
        <v>135.58332999999999</v>
      </c>
      <c r="C1631" s="6">
        <v>8.57</v>
      </c>
    </row>
    <row r="1632" spans="2:3" x14ac:dyDescent="0.3">
      <c r="B1632" s="116">
        <v>135.66667000000001</v>
      </c>
      <c r="C1632" s="6">
        <v>8.5500000000000007</v>
      </c>
    </row>
    <row r="1633" spans="2:3" x14ac:dyDescent="0.3">
      <c r="B1633" s="116">
        <v>135.75</v>
      </c>
      <c r="C1633" s="6">
        <v>8.56</v>
      </c>
    </row>
    <row r="1634" spans="2:3" x14ac:dyDescent="0.3">
      <c r="B1634" s="116">
        <v>135.83332999999999</v>
      </c>
      <c r="C1634" s="6">
        <v>8.56</v>
      </c>
    </row>
    <row r="1635" spans="2:3" x14ac:dyDescent="0.3">
      <c r="B1635" s="116">
        <v>135.91667000000001</v>
      </c>
      <c r="C1635" s="6">
        <v>8.5500000000000007</v>
      </c>
    </row>
    <row r="1636" spans="2:3" x14ac:dyDescent="0.3">
      <c r="B1636" s="116">
        <v>136</v>
      </c>
      <c r="C1636" s="6">
        <v>8.56</v>
      </c>
    </row>
    <row r="1637" spans="2:3" x14ac:dyDescent="0.3">
      <c r="B1637" s="116">
        <v>136.08332999999999</v>
      </c>
      <c r="C1637" s="6">
        <v>8.56</v>
      </c>
    </row>
    <row r="1638" spans="2:3" x14ac:dyDescent="0.3">
      <c r="B1638" s="116">
        <v>136.16667000000001</v>
      </c>
      <c r="C1638" s="6">
        <v>8.56</v>
      </c>
    </row>
    <row r="1639" spans="2:3" x14ac:dyDescent="0.3">
      <c r="B1639" s="116">
        <v>136.25</v>
      </c>
      <c r="C1639" s="6">
        <v>8.5500000000000007</v>
      </c>
    </row>
    <row r="1640" spans="2:3" x14ac:dyDescent="0.3">
      <c r="B1640" s="116">
        <v>136.33332999999999</v>
      </c>
      <c r="C1640" s="6">
        <v>8.5500000000000007</v>
      </c>
    </row>
    <row r="1641" spans="2:3" x14ac:dyDescent="0.3">
      <c r="B1641" s="116">
        <v>136.41667000000001</v>
      </c>
      <c r="C1641" s="6">
        <v>8.56</v>
      </c>
    </row>
    <row r="1642" spans="2:3" x14ac:dyDescent="0.3">
      <c r="B1642" s="116">
        <v>136.5</v>
      </c>
      <c r="C1642" s="6">
        <v>8.5399999999999991</v>
      </c>
    </row>
    <row r="1643" spans="2:3" x14ac:dyDescent="0.3">
      <c r="B1643" s="116">
        <v>136.58332999999999</v>
      </c>
      <c r="C1643" s="6">
        <v>8.5500000000000007</v>
      </c>
    </row>
    <row r="1644" spans="2:3" x14ac:dyDescent="0.3">
      <c r="B1644" s="116">
        <v>136.66667000000001</v>
      </c>
      <c r="C1644" s="6">
        <v>8.56</v>
      </c>
    </row>
    <row r="1645" spans="2:3" x14ac:dyDescent="0.3">
      <c r="B1645" s="116">
        <v>136.75</v>
      </c>
      <c r="C1645" s="6">
        <v>8.5500000000000007</v>
      </c>
    </row>
    <row r="1646" spans="2:3" x14ac:dyDescent="0.3">
      <c r="B1646" s="116">
        <v>136.83332999999999</v>
      </c>
      <c r="C1646" s="6">
        <v>8.5500000000000007</v>
      </c>
    </row>
    <row r="1647" spans="2:3" x14ac:dyDescent="0.3">
      <c r="B1647" s="116">
        <v>136.91667000000001</v>
      </c>
      <c r="C1647" s="6">
        <v>8.5500000000000007</v>
      </c>
    </row>
    <row r="1648" spans="2:3" x14ac:dyDescent="0.3">
      <c r="B1648" s="116">
        <v>137</v>
      </c>
      <c r="C1648" s="6">
        <v>8.5500000000000007</v>
      </c>
    </row>
    <row r="1649" spans="2:3" x14ac:dyDescent="0.3">
      <c r="B1649" s="116">
        <v>137.08332999999999</v>
      </c>
      <c r="C1649" s="6">
        <v>8.56</v>
      </c>
    </row>
    <row r="1650" spans="2:3" x14ac:dyDescent="0.3">
      <c r="B1650" s="116">
        <v>137.16667000000001</v>
      </c>
      <c r="C1650" s="6">
        <v>8.5500000000000007</v>
      </c>
    </row>
    <row r="1651" spans="2:3" x14ac:dyDescent="0.3">
      <c r="B1651" s="116">
        <v>137.25</v>
      </c>
      <c r="C1651" s="6">
        <v>8.5500000000000007</v>
      </c>
    </row>
    <row r="1652" spans="2:3" x14ac:dyDescent="0.3">
      <c r="B1652" s="116">
        <v>137.33332999999999</v>
      </c>
      <c r="C1652" s="6">
        <v>8.5500000000000007</v>
      </c>
    </row>
    <row r="1653" spans="2:3" x14ac:dyDescent="0.3">
      <c r="B1653" s="116">
        <v>137.41667000000001</v>
      </c>
      <c r="C1653" s="6">
        <v>8.5500000000000007</v>
      </c>
    </row>
    <row r="1654" spans="2:3" x14ac:dyDescent="0.3">
      <c r="B1654" s="116">
        <v>137.5</v>
      </c>
      <c r="C1654" s="6">
        <v>8.5500000000000007</v>
      </c>
    </row>
    <row r="1655" spans="2:3" x14ac:dyDescent="0.3">
      <c r="B1655" s="116">
        <v>137.58332999999999</v>
      </c>
      <c r="C1655" s="6">
        <v>8.5500000000000007</v>
      </c>
    </row>
    <row r="1656" spans="2:3" x14ac:dyDescent="0.3">
      <c r="B1656" s="116">
        <v>137.66667000000001</v>
      </c>
      <c r="C1656" s="6">
        <v>8.5500000000000007</v>
      </c>
    </row>
    <row r="1657" spans="2:3" x14ac:dyDescent="0.3">
      <c r="B1657" s="116">
        <v>137.75</v>
      </c>
      <c r="C1657" s="6">
        <v>8.5500000000000007</v>
      </c>
    </row>
    <row r="1658" spans="2:3" x14ac:dyDescent="0.3">
      <c r="B1658" s="116">
        <v>137.83332999999999</v>
      </c>
      <c r="C1658" s="6">
        <v>8.5500000000000007</v>
      </c>
    </row>
    <row r="1659" spans="2:3" x14ac:dyDescent="0.3">
      <c r="B1659" s="116">
        <v>137.91667000000001</v>
      </c>
      <c r="C1659" s="6">
        <v>8.5500000000000007</v>
      </c>
    </row>
    <row r="1660" spans="2:3" x14ac:dyDescent="0.3">
      <c r="B1660" s="116">
        <v>138</v>
      </c>
      <c r="C1660" s="6">
        <v>8.5399999999999991</v>
      </c>
    </row>
    <row r="1661" spans="2:3" x14ac:dyDescent="0.3">
      <c r="B1661" s="116">
        <v>138.08332999999999</v>
      </c>
      <c r="C1661" s="6">
        <v>8.5500000000000007</v>
      </c>
    </row>
    <row r="1662" spans="2:3" x14ac:dyDescent="0.3">
      <c r="B1662" s="116">
        <v>138.16667000000001</v>
      </c>
      <c r="C1662" s="6">
        <v>8.5500000000000007</v>
      </c>
    </row>
    <row r="1663" spans="2:3" x14ac:dyDescent="0.3">
      <c r="B1663" s="116">
        <v>138.25</v>
      </c>
      <c r="C1663" s="6">
        <v>8.5500000000000007</v>
      </c>
    </row>
    <row r="1664" spans="2:3" x14ac:dyDescent="0.3">
      <c r="B1664" s="116">
        <v>138.33332999999999</v>
      </c>
      <c r="C1664" s="6">
        <v>8.5399999999999991</v>
      </c>
    </row>
    <row r="1665" spans="2:3" x14ac:dyDescent="0.3">
      <c r="B1665" s="116">
        <v>138.41667000000001</v>
      </c>
      <c r="C1665" s="6">
        <v>8.5399999999999991</v>
      </c>
    </row>
    <row r="1666" spans="2:3" x14ac:dyDescent="0.3">
      <c r="B1666" s="116">
        <v>138.5</v>
      </c>
      <c r="C1666" s="6">
        <v>8.5500000000000007</v>
      </c>
    </row>
    <row r="1667" spans="2:3" x14ac:dyDescent="0.3">
      <c r="B1667" s="116">
        <v>138.58332999999999</v>
      </c>
      <c r="C1667" s="6">
        <v>8.5500000000000007</v>
      </c>
    </row>
    <row r="1668" spans="2:3" x14ac:dyDescent="0.3">
      <c r="B1668" s="116">
        <v>138.66667000000001</v>
      </c>
      <c r="C1668" s="6">
        <v>8.5399999999999991</v>
      </c>
    </row>
    <row r="1669" spans="2:3" x14ac:dyDescent="0.3">
      <c r="B1669" s="116">
        <v>138.75</v>
      </c>
      <c r="C1669" s="6">
        <v>8.5399999999999991</v>
      </c>
    </row>
    <row r="1670" spans="2:3" x14ac:dyDescent="0.3">
      <c r="B1670" s="116">
        <v>138.83332999999999</v>
      </c>
      <c r="C1670" s="6">
        <v>8.5500000000000007</v>
      </c>
    </row>
    <row r="1671" spans="2:3" x14ac:dyDescent="0.3">
      <c r="B1671" s="116">
        <v>138.91667000000001</v>
      </c>
      <c r="C1671" s="6">
        <v>8.5399999999999991</v>
      </c>
    </row>
    <row r="1672" spans="2:3" x14ac:dyDescent="0.3">
      <c r="B1672" s="116">
        <v>139</v>
      </c>
      <c r="C1672" s="6">
        <v>8.5500000000000007</v>
      </c>
    </row>
    <row r="1673" spans="2:3" x14ac:dyDescent="0.3">
      <c r="B1673" s="116">
        <v>139.08332999999999</v>
      </c>
      <c r="C1673" s="6">
        <v>8.5299999999999994</v>
      </c>
    </row>
    <row r="1674" spans="2:3" x14ac:dyDescent="0.3">
      <c r="B1674" s="116">
        <v>139.16667000000001</v>
      </c>
      <c r="C1674" s="6">
        <v>8.5399999999999991</v>
      </c>
    </row>
    <row r="1675" spans="2:3" x14ac:dyDescent="0.3">
      <c r="B1675" s="116">
        <v>139.25</v>
      </c>
      <c r="C1675" s="6">
        <v>8.5500000000000007</v>
      </c>
    </row>
    <row r="1676" spans="2:3" x14ac:dyDescent="0.3">
      <c r="B1676" s="116">
        <v>139.33332999999999</v>
      </c>
      <c r="C1676" s="6">
        <v>8.5399999999999991</v>
      </c>
    </row>
    <row r="1677" spans="2:3" x14ac:dyDescent="0.3">
      <c r="B1677" s="116">
        <v>139.41667000000001</v>
      </c>
      <c r="C1677" s="6">
        <v>8.5399999999999991</v>
      </c>
    </row>
    <row r="1678" spans="2:3" x14ac:dyDescent="0.3">
      <c r="B1678" s="116">
        <v>139.5</v>
      </c>
      <c r="C1678" s="6">
        <v>8.5500000000000007</v>
      </c>
    </row>
    <row r="1679" spans="2:3" x14ac:dyDescent="0.3">
      <c r="B1679" s="116">
        <v>139.58332999999999</v>
      </c>
      <c r="C1679" s="6">
        <v>8.5399999999999991</v>
      </c>
    </row>
    <row r="1680" spans="2:3" x14ac:dyDescent="0.3">
      <c r="B1680" s="116">
        <v>139.66667000000001</v>
      </c>
      <c r="C1680" s="6">
        <v>8.5500000000000007</v>
      </c>
    </row>
    <row r="1681" spans="2:3" x14ac:dyDescent="0.3">
      <c r="B1681" s="116">
        <v>139.75</v>
      </c>
      <c r="C1681" s="6">
        <v>8.5399999999999991</v>
      </c>
    </row>
    <row r="1682" spans="2:3" x14ac:dyDescent="0.3">
      <c r="B1682" s="116">
        <v>139.83332999999999</v>
      </c>
      <c r="C1682" s="6">
        <v>8.5399999999999991</v>
      </c>
    </row>
    <row r="1683" spans="2:3" x14ac:dyDescent="0.3">
      <c r="B1683" s="116">
        <v>139.91667000000001</v>
      </c>
      <c r="C1683" s="6">
        <v>8.5500000000000007</v>
      </c>
    </row>
    <row r="1684" spans="2:3" x14ac:dyDescent="0.3">
      <c r="B1684" s="116">
        <v>140</v>
      </c>
      <c r="C1684" s="6">
        <v>8.5399999999999991</v>
      </c>
    </row>
    <row r="1685" spans="2:3" x14ac:dyDescent="0.3">
      <c r="B1685" s="116">
        <v>140.08332999999999</v>
      </c>
      <c r="C1685" s="6">
        <v>8.5399999999999991</v>
      </c>
    </row>
    <row r="1686" spans="2:3" x14ac:dyDescent="0.3">
      <c r="B1686" s="116">
        <v>140.16667000000001</v>
      </c>
      <c r="C1686" s="6">
        <v>8.5500000000000007</v>
      </c>
    </row>
    <row r="1687" spans="2:3" x14ac:dyDescent="0.3">
      <c r="B1687" s="116">
        <v>140.25</v>
      </c>
      <c r="C1687" s="6">
        <v>8.5299999999999994</v>
      </c>
    </row>
    <row r="1688" spans="2:3" x14ac:dyDescent="0.3">
      <c r="B1688" s="116">
        <v>140.33332999999999</v>
      </c>
      <c r="C1688" s="6">
        <v>8.5399999999999991</v>
      </c>
    </row>
    <row r="1689" spans="2:3" x14ac:dyDescent="0.3">
      <c r="B1689" s="116">
        <v>140.41667000000001</v>
      </c>
      <c r="C1689" s="6">
        <v>8.5399999999999991</v>
      </c>
    </row>
    <row r="1690" spans="2:3" x14ac:dyDescent="0.3">
      <c r="B1690" s="116">
        <v>140.5</v>
      </c>
      <c r="C1690" s="6">
        <v>8.5399999999999991</v>
      </c>
    </row>
    <row r="1691" spans="2:3" x14ac:dyDescent="0.3">
      <c r="B1691" s="116">
        <v>140.58332999999999</v>
      </c>
      <c r="C1691" s="6">
        <v>8.5299999999999994</v>
      </c>
    </row>
    <row r="1692" spans="2:3" x14ac:dyDescent="0.3">
      <c r="B1692" s="116">
        <v>140.66667000000001</v>
      </c>
      <c r="C1692" s="6">
        <v>8.5299999999999994</v>
      </c>
    </row>
    <row r="1693" spans="2:3" x14ac:dyDescent="0.3">
      <c r="B1693" s="116">
        <v>140.75</v>
      </c>
      <c r="C1693" s="6">
        <v>8.5299999999999994</v>
      </c>
    </row>
    <row r="1694" spans="2:3" x14ac:dyDescent="0.3">
      <c r="B1694" s="116">
        <v>140.83332999999999</v>
      </c>
      <c r="C1694" s="6">
        <v>8.5299999999999994</v>
      </c>
    </row>
    <row r="1695" spans="2:3" x14ac:dyDescent="0.3">
      <c r="B1695" s="116">
        <v>140.91667000000001</v>
      </c>
      <c r="C1695" s="6">
        <v>8.5299999999999994</v>
      </c>
    </row>
    <row r="1696" spans="2:3" x14ac:dyDescent="0.3">
      <c r="B1696" s="116">
        <v>141</v>
      </c>
      <c r="C1696" s="6">
        <v>8.5299999999999994</v>
      </c>
    </row>
    <row r="1697" spans="2:3" x14ac:dyDescent="0.3">
      <c r="B1697" s="116">
        <v>141.08332999999999</v>
      </c>
      <c r="C1697" s="6">
        <v>8.5500000000000007</v>
      </c>
    </row>
    <row r="1698" spans="2:3" x14ac:dyDescent="0.3">
      <c r="B1698" s="116">
        <v>141.16667000000001</v>
      </c>
      <c r="C1698" s="6">
        <v>8.5399999999999991</v>
      </c>
    </row>
    <row r="1699" spans="2:3" x14ac:dyDescent="0.3">
      <c r="B1699" s="116">
        <v>141.25</v>
      </c>
      <c r="C1699" s="6">
        <v>8.5399999999999991</v>
      </c>
    </row>
    <row r="1700" spans="2:3" x14ac:dyDescent="0.3">
      <c r="B1700" s="116">
        <v>141.33332999999999</v>
      </c>
      <c r="C1700" s="6">
        <v>8.5299999999999994</v>
      </c>
    </row>
    <row r="1701" spans="2:3" x14ac:dyDescent="0.3">
      <c r="B1701" s="116">
        <v>141.41667000000001</v>
      </c>
      <c r="C1701" s="6">
        <v>8.5299999999999994</v>
      </c>
    </row>
    <row r="1702" spans="2:3" x14ac:dyDescent="0.3">
      <c r="B1702" s="116">
        <v>141.5</v>
      </c>
      <c r="C1702" s="6">
        <v>8.5299999999999994</v>
      </c>
    </row>
    <row r="1703" spans="2:3" x14ac:dyDescent="0.3">
      <c r="B1703" s="116">
        <v>141.58332999999999</v>
      </c>
      <c r="C1703" s="6">
        <v>8.5299999999999994</v>
      </c>
    </row>
    <row r="1704" spans="2:3" x14ac:dyDescent="0.3">
      <c r="B1704" s="116">
        <v>141.66667000000001</v>
      </c>
      <c r="C1704" s="6">
        <v>8.5299999999999994</v>
      </c>
    </row>
    <row r="1705" spans="2:3" x14ac:dyDescent="0.3">
      <c r="B1705" s="116">
        <v>141.75</v>
      </c>
      <c r="C1705" s="6">
        <v>8.5299999999999994</v>
      </c>
    </row>
    <row r="1706" spans="2:3" x14ac:dyDescent="0.3">
      <c r="B1706" s="116">
        <v>141.83332999999999</v>
      </c>
      <c r="C1706" s="6">
        <v>8.5399999999999991</v>
      </c>
    </row>
    <row r="1707" spans="2:3" x14ac:dyDescent="0.3">
      <c r="B1707" s="116">
        <v>141.91667000000001</v>
      </c>
      <c r="C1707" s="6">
        <v>8.52</v>
      </c>
    </row>
    <row r="1708" spans="2:3" x14ac:dyDescent="0.3">
      <c r="B1708" s="116">
        <v>142</v>
      </c>
      <c r="C1708" s="6">
        <v>8.5299999999999994</v>
      </c>
    </row>
    <row r="1709" spans="2:3" x14ac:dyDescent="0.3">
      <c r="B1709" s="116">
        <v>142.08332999999999</v>
      </c>
      <c r="C1709" s="6">
        <v>8.5299999999999994</v>
      </c>
    </row>
    <row r="1710" spans="2:3" x14ac:dyDescent="0.3">
      <c r="B1710" s="116">
        <v>142.16667000000001</v>
      </c>
      <c r="C1710" s="6">
        <v>8.5299999999999994</v>
      </c>
    </row>
    <row r="1711" spans="2:3" x14ac:dyDescent="0.3">
      <c r="B1711" s="116">
        <v>142.25</v>
      </c>
      <c r="C1711" s="6">
        <v>8.5299999999999994</v>
      </c>
    </row>
    <row r="1712" spans="2:3" x14ac:dyDescent="0.3">
      <c r="B1712" s="116">
        <v>142.33332999999999</v>
      </c>
      <c r="C1712" s="6">
        <v>8.5399999999999991</v>
      </c>
    </row>
    <row r="1713" spans="2:3" x14ac:dyDescent="0.3">
      <c r="B1713" s="116">
        <v>142.41667000000001</v>
      </c>
      <c r="C1713" s="6">
        <v>8.52</v>
      </c>
    </row>
    <row r="1714" spans="2:3" x14ac:dyDescent="0.3">
      <c r="B1714" s="116">
        <v>142.5</v>
      </c>
      <c r="C1714" s="6">
        <v>8.5299999999999994</v>
      </c>
    </row>
    <row r="1715" spans="2:3" x14ac:dyDescent="0.3">
      <c r="B1715" s="116">
        <v>142.58332999999999</v>
      </c>
      <c r="C1715" s="6">
        <v>8.5299999999999994</v>
      </c>
    </row>
    <row r="1716" spans="2:3" x14ac:dyDescent="0.3">
      <c r="B1716" s="116">
        <v>142.66667000000001</v>
      </c>
      <c r="C1716" s="6">
        <v>8.5299999999999994</v>
      </c>
    </row>
    <row r="1717" spans="2:3" x14ac:dyDescent="0.3">
      <c r="B1717" s="116">
        <v>142.75</v>
      </c>
      <c r="C1717" s="6">
        <v>8.5299999999999994</v>
      </c>
    </row>
    <row r="1718" spans="2:3" x14ac:dyDescent="0.3">
      <c r="B1718" s="116">
        <v>142.83332999999999</v>
      </c>
      <c r="C1718" s="6">
        <v>8.5399999999999991</v>
      </c>
    </row>
    <row r="1719" spans="2:3" x14ac:dyDescent="0.3">
      <c r="B1719" s="116">
        <v>142.91667000000001</v>
      </c>
      <c r="C1719" s="6">
        <v>8.52</v>
      </c>
    </row>
    <row r="1720" spans="2:3" x14ac:dyDescent="0.3">
      <c r="B1720" s="116">
        <v>143</v>
      </c>
      <c r="C1720" s="6">
        <v>8.52</v>
      </c>
    </row>
    <row r="1721" spans="2:3" x14ac:dyDescent="0.3">
      <c r="B1721" s="116">
        <v>143.08332999999999</v>
      </c>
      <c r="C1721" s="6">
        <v>8.5299999999999994</v>
      </c>
    </row>
    <row r="1722" spans="2:3" x14ac:dyDescent="0.3">
      <c r="B1722" s="116">
        <v>143.16667000000001</v>
      </c>
      <c r="C1722" s="6">
        <v>8.52</v>
      </c>
    </row>
    <row r="1723" spans="2:3" x14ac:dyDescent="0.3">
      <c r="B1723" s="116">
        <v>143.25</v>
      </c>
      <c r="C1723" s="6">
        <v>8.52</v>
      </c>
    </row>
    <row r="1724" spans="2:3" x14ac:dyDescent="0.3">
      <c r="B1724" s="116">
        <v>143.33332999999999</v>
      </c>
      <c r="C1724" s="6">
        <v>8.5299999999999994</v>
      </c>
    </row>
    <row r="1725" spans="2:3" x14ac:dyDescent="0.3">
      <c r="B1725" s="116">
        <v>143.41667000000001</v>
      </c>
      <c r="C1725" s="6">
        <v>8.52</v>
      </c>
    </row>
    <row r="1726" spans="2:3" x14ac:dyDescent="0.3">
      <c r="B1726" s="116">
        <v>143.5</v>
      </c>
      <c r="C1726" s="6">
        <v>8.5299999999999994</v>
      </c>
    </row>
    <row r="1727" spans="2:3" x14ac:dyDescent="0.3">
      <c r="B1727" s="116">
        <v>143.58332999999999</v>
      </c>
      <c r="C1727" s="6">
        <v>8.5299999999999994</v>
      </c>
    </row>
    <row r="1728" spans="2:3" x14ac:dyDescent="0.3">
      <c r="B1728" s="116">
        <v>143.66667000000001</v>
      </c>
      <c r="C1728" s="6">
        <v>8.5299999999999994</v>
      </c>
    </row>
    <row r="1729" spans="2:3" x14ac:dyDescent="0.3">
      <c r="B1729" s="116">
        <v>143.75</v>
      </c>
      <c r="C1729" s="6">
        <v>8.52</v>
      </c>
    </row>
    <row r="1730" spans="2:3" x14ac:dyDescent="0.3">
      <c r="B1730" s="116">
        <v>143.83332999999999</v>
      </c>
      <c r="C1730" s="6">
        <v>8.5299999999999994</v>
      </c>
    </row>
    <row r="1731" spans="2:3" x14ac:dyDescent="0.3">
      <c r="B1731" s="116">
        <v>143.91667000000001</v>
      </c>
      <c r="C1731" s="6">
        <v>8.5299999999999994</v>
      </c>
    </row>
    <row r="1732" spans="2:3" x14ac:dyDescent="0.3">
      <c r="B1732" s="116">
        <v>144</v>
      </c>
      <c r="C1732" s="6">
        <v>8.52</v>
      </c>
    </row>
    <row r="1733" spans="2:3" x14ac:dyDescent="0.3">
      <c r="B1733" s="116">
        <v>144.08332999999999</v>
      </c>
      <c r="C1733" s="6">
        <v>8.5299999999999994</v>
      </c>
    </row>
    <row r="1734" spans="2:3" x14ac:dyDescent="0.3">
      <c r="B1734" s="116">
        <v>144.16667000000001</v>
      </c>
      <c r="C1734" s="6">
        <v>8.5299999999999994</v>
      </c>
    </row>
    <row r="1735" spans="2:3" x14ac:dyDescent="0.3">
      <c r="B1735" s="116">
        <v>144.25</v>
      </c>
      <c r="C1735" s="6">
        <v>8.52</v>
      </c>
    </row>
    <row r="1736" spans="2:3" x14ac:dyDescent="0.3">
      <c r="B1736" s="116">
        <v>144.33332999999999</v>
      </c>
      <c r="C1736" s="6">
        <v>8.52</v>
      </c>
    </row>
    <row r="1737" spans="2:3" x14ac:dyDescent="0.3">
      <c r="B1737" s="116">
        <v>144.41667000000001</v>
      </c>
      <c r="C1737" s="6">
        <v>8.39</v>
      </c>
    </row>
    <row r="1738" spans="2:3" x14ac:dyDescent="0.3">
      <c r="B1738" s="116">
        <v>144.5</v>
      </c>
      <c r="C1738" s="6">
        <v>8.36</v>
      </c>
    </row>
    <row r="1739" spans="2:3" x14ac:dyDescent="0.3">
      <c r="B1739" s="116">
        <v>144.58332999999999</v>
      </c>
      <c r="C1739" s="6">
        <v>8.35</v>
      </c>
    </row>
    <row r="1740" spans="2:3" x14ac:dyDescent="0.3">
      <c r="B1740" s="116">
        <v>144.66667000000001</v>
      </c>
      <c r="C1740" s="6">
        <v>8.34</v>
      </c>
    </row>
    <row r="1741" spans="2:3" x14ac:dyDescent="0.3">
      <c r="B1741" s="116">
        <v>144.75</v>
      </c>
      <c r="C1741" s="6">
        <v>8.34</v>
      </c>
    </row>
    <row r="1742" spans="2:3" x14ac:dyDescent="0.3">
      <c r="B1742" s="116">
        <v>144.83332999999999</v>
      </c>
      <c r="C1742" s="6">
        <v>8.32</v>
      </c>
    </row>
    <row r="1743" spans="2:3" x14ac:dyDescent="0.3">
      <c r="B1743" s="116">
        <v>144.91667000000001</v>
      </c>
      <c r="C1743" s="6">
        <v>8.31</v>
      </c>
    </row>
    <row r="1744" spans="2:3" x14ac:dyDescent="0.3">
      <c r="B1744" s="116">
        <v>145</v>
      </c>
      <c r="C1744" s="6">
        <v>8.31</v>
      </c>
    </row>
    <row r="1745" spans="2:3" x14ac:dyDescent="0.3">
      <c r="B1745" s="116">
        <v>145.08332999999999</v>
      </c>
      <c r="C1745" s="124">
        <v>8.3000000000000007</v>
      </c>
    </row>
    <row r="1746" spans="2:3" x14ac:dyDescent="0.3">
      <c r="B1746" s="116">
        <v>145.16667000000001</v>
      </c>
      <c r="C1746" s="6">
        <v>8.2799999999999994</v>
      </c>
    </row>
    <row r="1747" spans="2:3" x14ac:dyDescent="0.3">
      <c r="B1747" s="116">
        <v>145.25</v>
      </c>
      <c r="C1747" s="6">
        <v>8.2799999999999994</v>
      </c>
    </row>
    <row r="1748" spans="2:3" x14ac:dyDescent="0.3">
      <c r="B1748" s="116">
        <v>145.33332999999999</v>
      </c>
      <c r="C1748" s="6">
        <v>8.27</v>
      </c>
    </row>
    <row r="1749" spans="2:3" x14ac:dyDescent="0.3">
      <c r="B1749" s="116">
        <v>145.41667000000001</v>
      </c>
      <c r="C1749" s="6">
        <v>8.2799999999999994</v>
      </c>
    </row>
    <row r="1750" spans="2:3" x14ac:dyDescent="0.3">
      <c r="B1750" s="116">
        <v>145.5</v>
      </c>
      <c r="C1750" s="6">
        <v>8.27</v>
      </c>
    </row>
    <row r="1751" spans="2:3" x14ac:dyDescent="0.3">
      <c r="B1751" s="116">
        <v>145.58332999999999</v>
      </c>
      <c r="C1751" s="6">
        <v>8.26</v>
      </c>
    </row>
    <row r="1752" spans="2:3" x14ac:dyDescent="0.3">
      <c r="B1752" s="116">
        <v>145.66667000000001</v>
      </c>
      <c r="C1752" s="6">
        <v>8.25</v>
      </c>
    </row>
    <row r="1753" spans="2:3" x14ac:dyDescent="0.3">
      <c r="B1753" s="116">
        <v>145.75</v>
      </c>
      <c r="C1753" s="6">
        <v>8.25</v>
      </c>
    </row>
    <row r="1754" spans="2:3" x14ac:dyDescent="0.3">
      <c r="B1754" s="116">
        <v>145.83332999999999</v>
      </c>
      <c r="C1754" s="6">
        <v>8.24</v>
      </c>
    </row>
    <row r="1755" spans="2:3" x14ac:dyDescent="0.3">
      <c r="B1755" s="116">
        <v>145.91667000000001</v>
      </c>
      <c r="C1755" s="6">
        <v>8.24</v>
      </c>
    </row>
    <row r="1756" spans="2:3" x14ac:dyDescent="0.3">
      <c r="B1756" s="116">
        <v>146</v>
      </c>
      <c r="C1756" s="6">
        <v>8.24</v>
      </c>
    </row>
    <row r="1757" spans="2:3" x14ac:dyDescent="0.3">
      <c r="B1757" s="116">
        <v>146.08332999999999</v>
      </c>
      <c r="C1757" s="6">
        <v>8.23</v>
      </c>
    </row>
    <row r="1758" spans="2:3" x14ac:dyDescent="0.3">
      <c r="B1758" s="116">
        <v>146.16667000000001</v>
      </c>
      <c r="C1758" s="6">
        <v>8.23</v>
      </c>
    </row>
    <row r="1759" spans="2:3" x14ac:dyDescent="0.3">
      <c r="B1759" s="116">
        <v>146.25</v>
      </c>
      <c r="C1759" s="6">
        <v>8.23</v>
      </c>
    </row>
    <row r="1760" spans="2:3" x14ac:dyDescent="0.3">
      <c r="B1760" s="116">
        <v>146.33332999999999</v>
      </c>
      <c r="C1760" s="6">
        <v>8.2200000000000006</v>
      </c>
    </row>
    <row r="1761" spans="2:3" x14ac:dyDescent="0.3">
      <c r="B1761" s="116">
        <v>146.41667000000001</v>
      </c>
      <c r="C1761" s="6">
        <v>8.23</v>
      </c>
    </row>
    <row r="1762" spans="2:3" x14ac:dyDescent="0.3">
      <c r="B1762" s="116">
        <v>146.5</v>
      </c>
      <c r="C1762" s="6">
        <v>8.2200000000000006</v>
      </c>
    </row>
    <row r="1763" spans="2:3" x14ac:dyDescent="0.3">
      <c r="B1763" s="116">
        <v>146.58332999999999</v>
      </c>
      <c r="C1763" s="6">
        <v>8.2100000000000009</v>
      </c>
    </row>
    <row r="1764" spans="2:3" x14ac:dyDescent="0.3">
      <c r="B1764" s="116">
        <v>146.66667000000001</v>
      </c>
      <c r="C1764" s="6">
        <v>8.2100000000000009</v>
      </c>
    </row>
    <row r="1765" spans="2:3" x14ac:dyDescent="0.3">
      <c r="B1765" s="116">
        <v>146.75</v>
      </c>
      <c r="C1765" s="6">
        <v>8.2100000000000009</v>
      </c>
    </row>
    <row r="1766" spans="2:3" x14ac:dyDescent="0.3">
      <c r="B1766" s="116">
        <v>146.83332999999999</v>
      </c>
      <c r="C1766" s="6">
        <v>8.2100000000000009</v>
      </c>
    </row>
    <row r="1767" spans="2:3" x14ac:dyDescent="0.3">
      <c r="B1767" s="116">
        <v>146.91667000000001</v>
      </c>
      <c r="C1767" s="6">
        <v>8.2100000000000009</v>
      </c>
    </row>
    <row r="1768" spans="2:3" x14ac:dyDescent="0.3">
      <c r="B1768" s="116">
        <v>147</v>
      </c>
      <c r="C1768" s="124">
        <v>8.1999999999999993</v>
      </c>
    </row>
    <row r="1769" spans="2:3" x14ac:dyDescent="0.3">
      <c r="B1769" s="116">
        <v>147.08332999999999</v>
      </c>
      <c r="C1769" s="124">
        <v>8.19</v>
      </c>
    </row>
    <row r="1770" spans="2:3" x14ac:dyDescent="0.3">
      <c r="B1770" s="116">
        <v>147.16667000000001</v>
      </c>
      <c r="C1770" s="124">
        <v>8.1999999999999993</v>
      </c>
    </row>
    <row r="1771" spans="2:3" x14ac:dyDescent="0.3">
      <c r="B1771" s="116">
        <v>147.25</v>
      </c>
      <c r="C1771" s="124">
        <v>8.19</v>
      </c>
    </row>
    <row r="1772" spans="2:3" x14ac:dyDescent="0.3">
      <c r="B1772" s="116">
        <v>147.33332999999999</v>
      </c>
      <c r="C1772" s="124">
        <v>8.1999999999999993</v>
      </c>
    </row>
    <row r="1773" spans="2:3" x14ac:dyDescent="0.3">
      <c r="B1773" s="116">
        <v>147.41667000000001</v>
      </c>
      <c r="C1773" s="124">
        <v>8.19</v>
      </c>
    </row>
    <row r="1774" spans="2:3" x14ac:dyDescent="0.3">
      <c r="B1774" s="116">
        <v>147.5</v>
      </c>
      <c r="C1774" s="6">
        <v>8.18</v>
      </c>
    </row>
    <row r="1775" spans="2:3" x14ac:dyDescent="0.3">
      <c r="B1775" s="116">
        <v>147.58332999999999</v>
      </c>
      <c r="C1775" s="6">
        <v>8.18</v>
      </c>
    </row>
    <row r="1776" spans="2:3" x14ac:dyDescent="0.3">
      <c r="B1776" s="116">
        <v>147.66667000000001</v>
      </c>
      <c r="C1776" s="6">
        <v>8.19</v>
      </c>
    </row>
    <row r="1777" spans="2:3" x14ac:dyDescent="0.3">
      <c r="B1777" s="116">
        <v>147.75</v>
      </c>
      <c r="C1777" s="6">
        <v>8.18</v>
      </c>
    </row>
    <row r="1778" spans="2:3" x14ac:dyDescent="0.3">
      <c r="B1778" s="116">
        <v>147.83332999999999</v>
      </c>
      <c r="C1778" s="6">
        <v>8.19</v>
      </c>
    </row>
    <row r="1779" spans="2:3" x14ac:dyDescent="0.3">
      <c r="B1779" s="116">
        <v>147.91667000000001</v>
      </c>
      <c r="C1779" s="6">
        <v>8.18</v>
      </c>
    </row>
    <row r="1780" spans="2:3" x14ac:dyDescent="0.3">
      <c r="B1780" s="116">
        <v>148</v>
      </c>
      <c r="C1780" s="6">
        <v>8.17</v>
      </c>
    </row>
    <row r="1781" spans="2:3" x14ac:dyDescent="0.3">
      <c r="B1781" s="116">
        <v>148.08332999999999</v>
      </c>
      <c r="C1781" s="6">
        <v>8.18</v>
      </c>
    </row>
    <row r="1782" spans="2:3" x14ac:dyDescent="0.3">
      <c r="B1782" s="116">
        <v>148.16667000000001</v>
      </c>
      <c r="C1782" s="6">
        <v>8.17</v>
      </c>
    </row>
    <row r="1783" spans="2:3" x14ac:dyDescent="0.3">
      <c r="B1783" s="116">
        <v>148.25</v>
      </c>
      <c r="C1783" s="6">
        <v>8.18</v>
      </c>
    </row>
    <row r="1784" spans="2:3" x14ac:dyDescent="0.3">
      <c r="B1784" s="116">
        <v>148.33332999999999</v>
      </c>
      <c r="C1784" s="6">
        <v>8.18</v>
      </c>
    </row>
    <row r="1785" spans="2:3" x14ac:dyDescent="0.3">
      <c r="B1785" s="116">
        <v>148.41667000000001</v>
      </c>
      <c r="C1785" s="6">
        <v>8.17</v>
      </c>
    </row>
    <row r="1786" spans="2:3" x14ac:dyDescent="0.3">
      <c r="B1786" s="116">
        <v>148.5</v>
      </c>
      <c r="C1786" s="6">
        <v>8.17</v>
      </c>
    </row>
    <row r="1787" spans="2:3" x14ac:dyDescent="0.3">
      <c r="B1787" s="116">
        <v>148.58332999999999</v>
      </c>
      <c r="C1787" s="6">
        <v>8.17</v>
      </c>
    </row>
    <row r="1788" spans="2:3" x14ac:dyDescent="0.3">
      <c r="B1788" s="116">
        <v>148.66667000000001</v>
      </c>
      <c r="C1788" s="6">
        <v>8.17</v>
      </c>
    </row>
    <row r="1789" spans="2:3" x14ac:dyDescent="0.3">
      <c r="B1789" s="116">
        <v>148.75</v>
      </c>
      <c r="C1789" s="6">
        <v>8.18</v>
      </c>
    </row>
    <row r="1790" spans="2:3" x14ac:dyDescent="0.3">
      <c r="B1790" s="116">
        <v>148.83332999999999</v>
      </c>
      <c r="C1790" s="6">
        <v>8.17</v>
      </c>
    </row>
    <row r="1791" spans="2:3" x14ac:dyDescent="0.3">
      <c r="B1791" s="116">
        <v>148.91667000000001</v>
      </c>
      <c r="C1791" s="6">
        <v>8.17</v>
      </c>
    </row>
    <row r="1792" spans="2:3" x14ac:dyDescent="0.3">
      <c r="B1792" s="116">
        <v>149</v>
      </c>
      <c r="C1792" s="6">
        <v>8.17</v>
      </c>
    </row>
    <row r="1793" spans="2:3" x14ac:dyDescent="0.3">
      <c r="B1793" s="116">
        <v>149.08332999999999</v>
      </c>
      <c r="C1793" s="6">
        <v>8.15</v>
      </c>
    </row>
    <row r="1794" spans="2:3" x14ac:dyDescent="0.3">
      <c r="B1794" s="116">
        <v>149.16667000000001</v>
      </c>
      <c r="C1794" s="6">
        <v>8.17</v>
      </c>
    </row>
    <row r="1795" spans="2:3" x14ac:dyDescent="0.3">
      <c r="B1795" s="116">
        <v>149.25</v>
      </c>
      <c r="C1795" s="6">
        <v>8.16</v>
      </c>
    </row>
    <row r="1796" spans="2:3" x14ac:dyDescent="0.3">
      <c r="B1796" s="116">
        <v>149.33332999999999</v>
      </c>
      <c r="C1796" s="6">
        <v>8.15</v>
      </c>
    </row>
    <row r="1797" spans="2:3" x14ac:dyDescent="0.3">
      <c r="B1797" s="116">
        <v>149.41667000000001</v>
      </c>
      <c r="C1797" s="6">
        <v>8.16</v>
      </c>
    </row>
    <row r="1798" spans="2:3" x14ac:dyDescent="0.3">
      <c r="B1798" s="116">
        <v>149.5</v>
      </c>
      <c r="C1798" s="6">
        <v>8.16</v>
      </c>
    </row>
    <row r="1799" spans="2:3" x14ac:dyDescent="0.3">
      <c r="B1799" s="116">
        <v>149.58332999999999</v>
      </c>
      <c r="C1799" s="6">
        <v>8.16</v>
      </c>
    </row>
    <row r="1800" spans="2:3" x14ac:dyDescent="0.3">
      <c r="B1800" s="116">
        <v>149.66667000000001</v>
      </c>
      <c r="C1800" s="6">
        <v>8.15</v>
      </c>
    </row>
    <row r="1801" spans="2:3" x14ac:dyDescent="0.3">
      <c r="B1801" s="116">
        <v>149.75</v>
      </c>
      <c r="C1801" s="6">
        <v>8.15</v>
      </c>
    </row>
    <row r="1802" spans="2:3" x14ac:dyDescent="0.3">
      <c r="B1802" s="116">
        <v>149.83332999999999</v>
      </c>
      <c r="C1802" s="6">
        <v>8.15</v>
      </c>
    </row>
    <row r="1803" spans="2:3" x14ac:dyDescent="0.3">
      <c r="B1803" s="116">
        <v>149.91667000000001</v>
      </c>
      <c r="C1803" s="6">
        <v>8.15</v>
      </c>
    </row>
    <row r="1804" spans="2:3" x14ac:dyDescent="0.3">
      <c r="B1804" s="116">
        <v>150</v>
      </c>
      <c r="C1804" s="6">
        <v>8.15</v>
      </c>
    </row>
    <row r="1805" spans="2:3" x14ac:dyDescent="0.3">
      <c r="B1805" s="116">
        <v>150.08332999999999</v>
      </c>
      <c r="C1805" s="6">
        <v>8.15</v>
      </c>
    </row>
    <row r="1806" spans="2:3" x14ac:dyDescent="0.3">
      <c r="B1806" s="116">
        <v>150.16667000000001</v>
      </c>
      <c r="C1806" s="6">
        <v>8.16</v>
      </c>
    </row>
    <row r="1807" spans="2:3" x14ac:dyDescent="0.3">
      <c r="B1807" s="116">
        <v>150.25</v>
      </c>
      <c r="C1807" s="6">
        <v>8.14</v>
      </c>
    </row>
    <row r="1808" spans="2:3" x14ac:dyDescent="0.3">
      <c r="B1808" s="116">
        <v>150.33332999999999</v>
      </c>
      <c r="C1808" s="6">
        <v>8.15</v>
      </c>
    </row>
    <row r="1809" spans="2:3" x14ac:dyDescent="0.3">
      <c r="B1809" s="116">
        <v>150.41667000000001</v>
      </c>
      <c r="C1809" s="6">
        <v>8.15</v>
      </c>
    </row>
    <row r="1810" spans="2:3" x14ac:dyDescent="0.3">
      <c r="B1810" s="116">
        <v>150.5</v>
      </c>
      <c r="C1810" s="6">
        <v>8.14</v>
      </c>
    </row>
    <row r="1811" spans="2:3" x14ac:dyDescent="0.3">
      <c r="B1811" s="116">
        <v>150.58332999999999</v>
      </c>
      <c r="C1811" s="6">
        <v>8.15</v>
      </c>
    </row>
    <row r="1812" spans="2:3" x14ac:dyDescent="0.3">
      <c r="B1812" s="116">
        <v>150.66667000000001</v>
      </c>
      <c r="C1812" s="6">
        <v>8.14</v>
      </c>
    </row>
    <row r="1813" spans="2:3" x14ac:dyDescent="0.3">
      <c r="B1813" s="116">
        <v>150.75</v>
      </c>
      <c r="C1813" s="6">
        <v>8.15</v>
      </c>
    </row>
    <row r="1814" spans="2:3" x14ac:dyDescent="0.3">
      <c r="B1814" s="116">
        <v>150.83332999999999</v>
      </c>
      <c r="C1814" s="6">
        <v>8.15</v>
      </c>
    </row>
    <row r="1815" spans="2:3" x14ac:dyDescent="0.3">
      <c r="B1815" s="116">
        <v>150.91667000000001</v>
      </c>
      <c r="C1815" s="6">
        <v>8.1300000000000008</v>
      </c>
    </row>
    <row r="1816" spans="2:3" x14ac:dyDescent="0.3">
      <c r="B1816" s="116">
        <v>151</v>
      </c>
      <c r="C1816" s="6">
        <v>8.15</v>
      </c>
    </row>
    <row r="1817" spans="2:3" x14ac:dyDescent="0.3">
      <c r="B1817" s="116">
        <v>151.08332999999999</v>
      </c>
      <c r="C1817" s="6">
        <v>8.14</v>
      </c>
    </row>
    <row r="1818" spans="2:3" x14ac:dyDescent="0.3">
      <c r="B1818" s="116">
        <v>151.16667000000001</v>
      </c>
      <c r="C1818" s="6">
        <v>8.1300000000000008</v>
      </c>
    </row>
    <row r="1819" spans="2:3" x14ac:dyDescent="0.3">
      <c r="B1819" s="116">
        <v>151.25</v>
      </c>
      <c r="C1819" s="6">
        <v>8.14</v>
      </c>
    </row>
    <row r="1820" spans="2:3" x14ac:dyDescent="0.3">
      <c r="B1820" s="116">
        <v>151.33332999999999</v>
      </c>
      <c r="C1820" s="6">
        <v>8.14</v>
      </c>
    </row>
    <row r="1821" spans="2:3" x14ac:dyDescent="0.3">
      <c r="B1821" s="116">
        <v>151.41667000000001</v>
      </c>
      <c r="C1821" s="6">
        <v>8.14</v>
      </c>
    </row>
    <row r="1822" spans="2:3" x14ac:dyDescent="0.3">
      <c r="B1822" s="116">
        <v>151.5</v>
      </c>
      <c r="C1822" s="6">
        <v>8.15</v>
      </c>
    </row>
    <row r="1823" spans="2:3" x14ac:dyDescent="0.3">
      <c r="B1823" s="116">
        <v>151.58332999999999</v>
      </c>
      <c r="C1823" s="6">
        <v>8.14</v>
      </c>
    </row>
    <row r="1824" spans="2:3" x14ac:dyDescent="0.3">
      <c r="B1824" s="116">
        <v>151.66667000000001</v>
      </c>
      <c r="C1824" s="6">
        <v>8.14</v>
      </c>
    </row>
    <row r="1825" spans="2:3" x14ac:dyDescent="0.3">
      <c r="B1825" s="116">
        <v>151.75</v>
      </c>
      <c r="C1825" s="6">
        <v>8.14</v>
      </c>
    </row>
    <row r="1826" spans="2:3" x14ac:dyDescent="0.3">
      <c r="B1826" s="116">
        <v>151.83332999999999</v>
      </c>
      <c r="C1826" s="6">
        <v>8.1300000000000008</v>
      </c>
    </row>
    <row r="1827" spans="2:3" x14ac:dyDescent="0.3">
      <c r="B1827" s="116">
        <v>151.91667000000001</v>
      </c>
      <c r="C1827" s="6">
        <v>8.14</v>
      </c>
    </row>
    <row r="1828" spans="2:3" x14ac:dyDescent="0.3">
      <c r="B1828" s="116">
        <v>152</v>
      </c>
      <c r="C1828" s="6">
        <v>8.14</v>
      </c>
    </row>
    <row r="1829" spans="2:3" x14ac:dyDescent="0.3">
      <c r="B1829" s="116">
        <v>152.08332999999999</v>
      </c>
      <c r="C1829" s="6">
        <v>8.14</v>
      </c>
    </row>
    <row r="1830" spans="2:3" x14ac:dyDescent="0.3">
      <c r="B1830" s="116">
        <v>152.16667000000001</v>
      </c>
      <c r="C1830" s="6">
        <v>8.14</v>
      </c>
    </row>
    <row r="1831" spans="2:3" x14ac:dyDescent="0.3">
      <c r="B1831" s="116">
        <v>152.25</v>
      </c>
      <c r="C1831" s="6">
        <v>8.1300000000000008</v>
      </c>
    </row>
    <row r="1832" spans="2:3" x14ac:dyDescent="0.3">
      <c r="B1832" s="116">
        <v>152.33332999999999</v>
      </c>
      <c r="C1832" s="6">
        <v>8.1300000000000008</v>
      </c>
    </row>
    <row r="1833" spans="2:3" x14ac:dyDescent="0.3">
      <c r="B1833" s="116">
        <v>152.41667000000001</v>
      </c>
      <c r="C1833" s="6">
        <v>8.1300000000000008</v>
      </c>
    </row>
    <row r="1834" spans="2:3" x14ac:dyDescent="0.3">
      <c r="B1834" s="116">
        <v>152.5</v>
      </c>
      <c r="C1834" s="6">
        <v>8.1300000000000008</v>
      </c>
    </row>
    <row r="1835" spans="2:3" x14ac:dyDescent="0.3">
      <c r="B1835" s="116">
        <v>152.58332999999999</v>
      </c>
      <c r="C1835" s="6">
        <v>8.14</v>
      </c>
    </row>
    <row r="1836" spans="2:3" x14ac:dyDescent="0.3">
      <c r="B1836" s="116">
        <v>152.66667000000001</v>
      </c>
      <c r="C1836" s="6">
        <v>8.1300000000000008</v>
      </c>
    </row>
    <row r="1837" spans="2:3" x14ac:dyDescent="0.3">
      <c r="B1837" s="116">
        <v>152.75</v>
      </c>
      <c r="C1837" s="6">
        <v>8.1300000000000008</v>
      </c>
    </row>
    <row r="1838" spans="2:3" x14ac:dyDescent="0.3">
      <c r="B1838" s="116">
        <v>152.83332999999999</v>
      </c>
      <c r="C1838" s="6">
        <v>8.14</v>
      </c>
    </row>
    <row r="1839" spans="2:3" x14ac:dyDescent="0.3">
      <c r="B1839" s="116">
        <v>152.91667000000001</v>
      </c>
      <c r="C1839" s="6">
        <v>8.1300000000000008</v>
      </c>
    </row>
    <row r="1840" spans="2:3" x14ac:dyDescent="0.3">
      <c r="B1840" s="116">
        <v>153</v>
      </c>
      <c r="C1840" s="6">
        <v>8.1300000000000008</v>
      </c>
    </row>
    <row r="1841" spans="2:3" x14ac:dyDescent="0.3">
      <c r="B1841" s="116">
        <v>153.08332999999999</v>
      </c>
      <c r="C1841" s="6">
        <v>8.1300000000000008</v>
      </c>
    </row>
    <row r="1842" spans="2:3" x14ac:dyDescent="0.3">
      <c r="B1842" s="116">
        <v>153.16667000000001</v>
      </c>
      <c r="C1842" s="6">
        <v>8.14</v>
      </c>
    </row>
    <row r="1843" spans="2:3" x14ac:dyDescent="0.3">
      <c r="B1843" s="116">
        <v>153.25</v>
      </c>
      <c r="C1843" s="6">
        <v>8.14</v>
      </c>
    </row>
    <row r="1844" spans="2:3" x14ac:dyDescent="0.3">
      <c r="B1844" s="116">
        <v>153.33332999999999</v>
      </c>
      <c r="C1844" s="6">
        <v>8.1199999999999992</v>
      </c>
    </row>
    <row r="1845" spans="2:3" x14ac:dyDescent="0.3">
      <c r="B1845" s="116">
        <v>153.41667000000001</v>
      </c>
      <c r="C1845" s="6">
        <v>8.1300000000000008</v>
      </c>
    </row>
    <row r="1846" spans="2:3" x14ac:dyDescent="0.3">
      <c r="B1846" s="116">
        <v>153.5</v>
      </c>
      <c r="C1846" s="6">
        <v>8.14</v>
      </c>
    </row>
    <row r="1847" spans="2:3" x14ac:dyDescent="0.3">
      <c r="B1847" s="116">
        <v>153.58332999999999</v>
      </c>
      <c r="C1847" s="6">
        <v>8.1300000000000008</v>
      </c>
    </row>
    <row r="1848" spans="2:3" x14ac:dyDescent="0.3">
      <c r="B1848" s="116">
        <v>153.66667000000001</v>
      </c>
      <c r="C1848" s="6">
        <v>8.14</v>
      </c>
    </row>
    <row r="1849" spans="2:3" x14ac:dyDescent="0.3">
      <c r="B1849" s="116">
        <v>153.75</v>
      </c>
      <c r="C1849" s="6">
        <v>8.1300000000000008</v>
      </c>
    </row>
    <row r="1850" spans="2:3" x14ac:dyDescent="0.3">
      <c r="B1850" s="116">
        <v>153.83332999999999</v>
      </c>
      <c r="C1850" s="6">
        <v>8.1300000000000008</v>
      </c>
    </row>
    <row r="1851" spans="2:3" x14ac:dyDescent="0.3">
      <c r="B1851" s="116">
        <v>153.91667000000001</v>
      </c>
      <c r="C1851" s="6">
        <v>8.14</v>
      </c>
    </row>
    <row r="1852" spans="2:3" x14ac:dyDescent="0.3">
      <c r="B1852" s="116">
        <v>154</v>
      </c>
      <c r="C1852" s="6">
        <v>8.1199999999999992</v>
      </c>
    </row>
    <row r="1853" spans="2:3" x14ac:dyDescent="0.3">
      <c r="B1853" s="116">
        <v>154.08332999999999</v>
      </c>
      <c r="C1853" s="6">
        <v>8.1300000000000008</v>
      </c>
    </row>
    <row r="1854" spans="2:3" x14ac:dyDescent="0.3">
      <c r="B1854" s="116">
        <v>154.16667000000001</v>
      </c>
      <c r="C1854" s="6">
        <v>8.1300000000000008</v>
      </c>
    </row>
    <row r="1855" spans="2:3" x14ac:dyDescent="0.3">
      <c r="B1855" s="116">
        <v>154.25</v>
      </c>
      <c r="C1855" s="6">
        <v>8.1199999999999992</v>
      </c>
    </row>
    <row r="1856" spans="2:3" x14ac:dyDescent="0.3">
      <c r="B1856" s="116">
        <v>154.33332999999999</v>
      </c>
      <c r="C1856" s="6">
        <v>8.14</v>
      </c>
    </row>
    <row r="1857" spans="2:3" x14ac:dyDescent="0.3">
      <c r="B1857" s="116">
        <v>154.41667000000001</v>
      </c>
      <c r="C1857" s="6">
        <v>8.1199999999999992</v>
      </c>
    </row>
    <row r="1858" spans="2:3" x14ac:dyDescent="0.3">
      <c r="B1858" s="116">
        <v>154.5</v>
      </c>
      <c r="C1858" s="6">
        <v>8.1199999999999992</v>
      </c>
    </row>
    <row r="1859" spans="2:3" x14ac:dyDescent="0.3">
      <c r="B1859" s="116">
        <v>154.58332999999999</v>
      </c>
      <c r="C1859" s="6">
        <v>8.1300000000000008</v>
      </c>
    </row>
    <row r="1860" spans="2:3" x14ac:dyDescent="0.3">
      <c r="B1860" s="116">
        <v>154.66667000000001</v>
      </c>
      <c r="C1860" s="6">
        <v>8.1199999999999992</v>
      </c>
    </row>
    <row r="1861" spans="2:3" x14ac:dyDescent="0.3">
      <c r="B1861" s="116">
        <v>154.75</v>
      </c>
      <c r="C1861" s="6">
        <v>8.14</v>
      </c>
    </row>
    <row r="1862" spans="2:3" x14ac:dyDescent="0.3">
      <c r="B1862" s="116">
        <v>154.83332999999999</v>
      </c>
      <c r="C1862" s="6">
        <v>8.1199999999999992</v>
      </c>
    </row>
    <row r="1863" spans="2:3" x14ac:dyDescent="0.3">
      <c r="B1863" s="116">
        <v>154.91667000000001</v>
      </c>
      <c r="C1863" s="6">
        <v>8.1199999999999992</v>
      </c>
    </row>
    <row r="1864" spans="2:3" x14ac:dyDescent="0.3">
      <c r="B1864" s="116">
        <v>155</v>
      </c>
      <c r="C1864" s="6">
        <v>8.1300000000000008</v>
      </c>
    </row>
    <row r="1865" spans="2:3" x14ac:dyDescent="0.3">
      <c r="B1865" s="116">
        <v>155.08332999999999</v>
      </c>
      <c r="C1865" s="6">
        <v>8.1199999999999992</v>
      </c>
    </row>
    <row r="1866" spans="2:3" x14ac:dyDescent="0.3">
      <c r="B1866" s="116">
        <v>155.16667000000001</v>
      </c>
      <c r="C1866" s="6">
        <v>8.1199999999999992</v>
      </c>
    </row>
    <row r="1867" spans="2:3" x14ac:dyDescent="0.3">
      <c r="B1867" s="116">
        <v>155.25</v>
      </c>
      <c r="C1867" s="6">
        <v>8.1300000000000008</v>
      </c>
    </row>
    <row r="1868" spans="2:3" x14ac:dyDescent="0.3">
      <c r="B1868" s="116">
        <v>155.33332999999999</v>
      </c>
      <c r="C1868" s="6">
        <v>8.1300000000000008</v>
      </c>
    </row>
    <row r="1869" spans="2:3" x14ac:dyDescent="0.3">
      <c r="B1869" s="116">
        <v>155.41667000000001</v>
      </c>
      <c r="C1869" s="6">
        <v>8.1300000000000008</v>
      </c>
    </row>
    <row r="1870" spans="2:3" x14ac:dyDescent="0.3">
      <c r="B1870" s="116">
        <v>155.5</v>
      </c>
      <c r="C1870" s="6">
        <v>8.1199999999999992</v>
      </c>
    </row>
    <row r="1871" spans="2:3" x14ac:dyDescent="0.3">
      <c r="B1871" s="116">
        <v>155.58332999999999</v>
      </c>
      <c r="C1871" s="6">
        <v>8.1300000000000008</v>
      </c>
    </row>
    <row r="1872" spans="2:3" x14ac:dyDescent="0.3">
      <c r="B1872" s="116">
        <v>155.66667000000001</v>
      </c>
      <c r="C1872" s="6">
        <v>8.1300000000000008</v>
      </c>
    </row>
    <row r="1873" spans="2:3" x14ac:dyDescent="0.3">
      <c r="B1873" s="116">
        <v>155.75</v>
      </c>
      <c r="C1873" s="6">
        <v>8.1199999999999992</v>
      </c>
    </row>
    <row r="1874" spans="2:3" x14ac:dyDescent="0.3">
      <c r="B1874" s="116">
        <v>155.83332999999999</v>
      </c>
      <c r="C1874" s="6">
        <v>8.1199999999999992</v>
      </c>
    </row>
    <row r="1875" spans="2:3" x14ac:dyDescent="0.3">
      <c r="B1875" s="116">
        <v>155.91667000000001</v>
      </c>
      <c r="C1875" s="6">
        <v>8.1199999999999992</v>
      </c>
    </row>
    <row r="1876" spans="2:3" x14ac:dyDescent="0.3">
      <c r="B1876" s="116">
        <v>156</v>
      </c>
      <c r="C1876" s="6">
        <v>8.1199999999999992</v>
      </c>
    </row>
    <row r="1877" spans="2:3" x14ac:dyDescent="0.3">
      <c r="B1877" s="116">
        <v>156.08332999999999</v>
      </c>
      <c r="C1877" s="6">
        <v>8.1199999999999992</v>
      </c>
    </row>
    <row r="1878" spans="2:3" x14ac:dyDescent="0.3">
      <c r="B1878" s="116">
        <v>156.16667000000001</v>
      </c>
      <c r="C1878" s="6">
        <v>8.1199999999999992</v>
      </c>
    </row>
    <row r="1879" spans="2:3" x14ac:dyDescent="0.3">
      <c r="B1879" s="116">
        <v>156.25</v>
      </c>
      <c r="C1879" s="6">
        <v>8.1300000000000008</v>
      </c>
    </row>
    <row r="1880" spans="2:3" x14ac:dyDescent="0.3">
      <c r="B1880" s="116">
        <v>156.33332999999999</v>
      </c>
      <c r="C1880" s="6">
        <v>8.1199999999999992</v>
      </c>
    </row>
    <row r="1881" spans="2:3" x14ac:dyDescent="0.3">
      <c r="B1881" s="116">
        <v>156.41667000000001</v>
      </c>
      <c r="C1881" s="6">
        <v>8.1199999999999992</v>
      </c>
    </row>
    <row r="1882" spans="2:3" x14ac:dyDescent="0.3">
      <c r="B1882" s="116">
        <v>156.5</v>
      </c>
      <c r="C1882" s="6">
        <v>8.1300000000000008</v>
      </c>
    </row>
    <row r="1883" spans="2:3" x14ac:dyDescent="0.3">
      <c r="B1883" s="116">
        <v>156.58332999999999</v>
      </c>
      <c r="C1883" s="6">
        <v>8.1300000000000008</v>
      </c>
    </row>
    <row r="1884" spans="2:3" x14ac:dyDescent="0.3">
      <c r="B1884" s="116">
        <v>156.66667000000001</v>
      </c>
      <c r="C1884" s="6">
        <v>8.1300000000000008</v>
      </c>
    </row>
    <row r="1885" spans="2:3" x14ac:dyDescent="0.3">
      <c r="B1885" s="116">
        <v>156.75</v>
      </c>
      <c r="C1885" s="6">
        <v>8.1300000000000008</v>
      </c>
    </row>
    <row r="1886" spans="2:3" x14ac:dyDescent="0.3">
      <c r="B1886" s="116">
        <v>156.83332999999999</v>
      </c>
      <c r="C1886" s="6">
        <v>8.1199999999999992</v>
      </c>
    </row>
    <row r="1887" spans="2:3" x14ac:dyDescent="0.3">
      <c r="B1887" s="116">
        <v>156.91667000000001</v>
      </c>
      <c r="C1887" s="6">
        <v>8.1300000000000008</v>
      </c>
    </row>
    <row r="1888" spans="2:3" x14ac:dyDescent="0.3">
      <c r="B1888" s="116">
        <v>157</v>
      </c>
      <c r="C1888" s="6">
        <v>8.1199999999999992</v>
      </c>
    </row>
    <row r="1889" spans="2:3" x14ac:dyDescent="0.3">
      <c r="B1889" s="116">
        <v>157.08332999999999</v>
      </c>
      <c r="C1889" s="6">
        <v>8.1199999999999992</v>
      </c>
    </row>
    <row r="1890" spans="2:3" x14ac:dyDescent="0.3">
      <c r="B1890" s="116">
        <v>157.16667000000001</v>
      </c>
      <c r="C1890" s="6">
        <v>8.1199999999999992</v>
      </c>
    </row>
    <row r="1891" spans="2:3" x14ac:dyDescent="0.3">
      <c r="B1891" s="116">
        <v>157.25</v>
      </c>
      <c r="C1891" s="6">
        <v>8.1199999999999992</v>
      </c>
    </row>
    <row r="1892" spans="2:3" x14ac:dyDescent="0.3">
      <c r="B1892" s="116">
        <v>157.33332999999999</v>
      </c>
      <c r="C1892" s="6">
        <v>8.1300000000000008</v>
      </c>
    </row>
    <row r="1893" spans="2:3" x14ac:dyDescent="0.3">
      <c r="B1893" s="116">
        <v>157.41667000000001</v>
      </c>
      <c r="C1893" s="6">
        <v>8.1199999999999992</v>
      </c>
    </row>
    <row r="1894" spans="2:3" x14ac:dyDescent="0.3">
      <c r="B1894" s="116">
        <v>157.5</v>
      </c>
      <c r="C1894" s="6">
        <v>8.1199999999999992</v>
      </c>
    </row>
    <row r="1895" spans="2:3" x14ac:dyDescent="0.3">
      <c r="B1895" s="116">
        <v>157.58332999999999</v>
      </c>
      <c r="C1895" s="6">
        <v>8.1199999999999992</v>
      </c>
    </row>
    <row r="1896" spans="2:3" x14ac:dyDescent="0.3">
      <c r="B1896" s="116">
        <v>157.66667000000001</v>
      </c>
      <c r="C1896" s="6">
        <v>8.1300000000000008</v>
      </c>
    </row>
    <row r="1897" spans="2:3" x14ac:dyDescent="0.3">
      <c r="B1897" s="116">
        <v>157.75</v>
      </c>
      <c r="C1897" s="6">
        <v>8.1300000000000008</v>
      </c>
    </row>
    <row r="1898" spans="2:3" x14ac:dyDescent="0.3">
      <c r="B1898" s="116">
        <v>157.83332999999999</v>
      </c>
      <c r="C1898" s="6">
        <v>8.1300000000000008</v>
      </c>
    </row>
    <row r="1899" spans="2:3" x14ac:dyDescent="0.3">
      <c r="B1899" s="116">
        <v>157.91667000000001</v>
      </c>
      <c r="C1899" s="6">
        <v>8.1300000000000008</v>
      </c>
    </row>
    <row r="1900" spans="2:3" x14ac:dyDescent="0.3">
      <c r="B1900" s="116">
        <v>158</v>
      </c>
      <c r="C1900" s="6">
        <v>8.1300000000000008</v>
      </c>
    </row>
    <row r="1901" spans="2:3" x14ac:dyDescent="0.3">
      <c r="B1901" s="116">
        <v>158.08332999999999</v>
      </c>
      <c r="C1901" s="6">
        <v>8.1199999999999992</v>
      </c>
    </row>
    <row r="1902" spans="2:3" x14ac:dyDescent="0.3">
      <c r="B1902" s="116">
        <v>158.16667000000001</v>
      </c>
      <c r="C1902" s="6">
        <v>8.14</v>
      </c>
    </row>
    <row r="1903" spans="2:3" x14ac:dyDescent="0.3">
      <c r="B1903" s="116">
        <v>158.25</v>
      </c>
      <c r="C1903" s="6">
        <v>8.1300000000000008</v>
      </c>
    </row>
    <row r="1904" spans="2:3" x14ac:dyDescent="0.3">
      <c r="B1904" s="116">
        <v>158.33332999999999</v>
      </c>
      <c r="C1904" s="6">
        <v>8.1300000000000008</v>
      </c>
    </row>
    <row r="1905" spans="2:3" x14ac:dyDescent="0.3">
      <c r="B1905" s="116">
        <v>158.41667000000001</v>
      </c>
      <c r="C1905" s="6">
        <v>8.1300000000000008</v>
      </c>
    </row>
    <row r="1906" spans="2:3" x14ac:dyDescent="0.3">
      <c r="B1906" s="116">
        <v>158.5</v>
      </c>
      <c r="C1906" s="6">
        <v>8.1199999999999992</v>
      </c>
    </row>
    <row r="1907" spans="2:3" x14ac:dyDescent="0.3">
      <c r="B1907" s="116">
        <v>158.58332999999999</v>
      </c>
      <c r="C1907" s="6">
        <v>8.14</v>
      </c>
    </row>
    <row r="1908" spans="2:3" x14ac:dyDescent="0.3">
      <c r="B1908" s="116">
        <v>158.66667000000001</v>
      </c>
      <c r="C1908" s="6">
        <v>8.1300000000000008</v>
      </c>
    </row>
    <row r="1909" spans="2:3" x14ac:dyDescent="0.3">
      <c r="B1909" s="116">
        <v>158.75</v>
      </c>
      <c r="C1909" s="6">
        <v>8.1300000000000008</v>
      </c>
    </row>
    <row r="1910" spans="2:3" x14ac:dyDescent="0.3">
      <c r="B1910" s="116">
        <v>158.83332999999999</v>
      </c>
      <c r="C1910" s="6">
        <v>8.1300000000000008</v>
      </c>
    </row>
    <row r="1911" spans="2:3" x14ac:dyDescent="0.3">
      <c r="B1911" s="116">
        <v>158.91667000000001</v>
      </c>
      <c r="C1911" s="6">
        <v>8.1300000000000008</v>
      </c>
    </row>
    <row r="1912" spans="2:3" x14ac:dyDescent="0.3">
      <c r="B1912" s="116">
        <v>159</v>
      </c>
      <c r="C1912" s="6">
        <v>8.14</v>
      </c>
    </row>
    <row r="1913" spans="2:3" x14ac:dyDescent="0.3">
      <c r="B1913" s="116">
        <v>159.08332999999999</v>
      </c>
      <c r="C1913" s="6">
        <v>8.1300000000000008</v>
      </c>
    </row>
    <row r="1914" spans="2:3" x14ac:dyDescent="0.3">
      <c r="B1914" s="116">
        <v>159.16667000000001</v>
      </c>
      <c r="C1914" s="6">
        <v>8.1300000000000008</v>
      </c>
    </row>
    <row r="1915" spans="2:3" x14ac:dyDescent="0.3">
      <c r="B1915" s="116">
        <v>159.25</v>
      </c>
      <c r="C1915" s="6">
        <v>8.1300000000000008</v>
      </c>
    </row>
    <row r="1916" spans="2:3" x14ac:dyDescent="0.3">
      <c r="B1916" s="116">
        <v>159.33332999999999</v>
      </c>
      <c r="C1916" s="6">
        <v>8.1199999999999992</v>
      </c>
    </row>
    <row r="1917" spans="2:3" x14ac:dyDescent="0.3">
      <c r="B1917" s="116">
        <v>159.41667000000001</v>
      </c>
      <c r="C1917" s="6">
        <v>8.1300000000000008</v>
      </c>
    </row>
    <row r="1918" spans="2:3" x14ac:dyDescent="0.3">
      <c r="B1918" s="116">
        <v>159.5</v>
      </c>
      <c r="C1918" s="6">
        <v>8.1300000000000008</v>
      </c>
    </row>
    <row r="1919" spans="2:3" x14ac:dyDescent="0.3">
      <c r="B1919" s="116">
        <v>159.58332999999999</v>
      </c>
      <c r="C1919" s="6">
        <v>8.14</v>
      </c>
    </row>
    <row r="1920" spans="2:3" x14ac:dyDescent="0.3">
      <c r="B1920" s="116">
        <v>159.66667000000001</v>
      </c>
      <c r="C1920" s="6">
        <v>8.1300000000000008</v>
      </c>
    </row>
    <row r="1921" spans="2:3" x14ac:dyDescent="0.3">
      <c r="B1921" s="116">
        <v>159.75</v>
      </c>
      <c r="C1921" s="6">
        <v>8.1300000000000008</v>
      </c>
    </row>
    <row r="1922" spans="2:3" x14ac:dyDescent="0.3">
      <c r="B1922" s="116">
        <v>159.83332999999999</v>
      </c>
      <c r="C1922" s="6">
        <v>8.14</v>
      </c>
    </row>
    <row r="1923" spans="2:3" x14ac:dyDescent="0.3">
      <c r="B1923" s="116">
        <v>159.91667000000001</v>
      </c>
      <c r="C1923" s="6">
        <v>8.14</v>
      </c>
    </row>
    <row r="1924" spans="2:3" x14ac:dyDescent="0.3">
      <c r="B1924" s="116">
        <v>160</v>
      </c>
      <c r="C1924" s="6">
        <v>8.1300000000000008</v>
      </c>
    </row>
    <row r="1925" spans="2:3" x14ac:dyDescent="0.3">
      <c r="B1925" s="116">
        <v>160.08332999999999</v>
      </c>
      <c r="C1925" s="6">
        <v>8.14</v>
      </c>
    </row>
    <row r="1926" spans="2:3" x14ac:dyDescent="0.3">
      <c r="B1926" s="116">
        <v>160.16667000000001</v>
      </c>
      <c r="C1926" s="6">
        <v>8.14</v>
      </c>
    </row>
    <row r="1927" spans="2:3" x14ac:dyDescent="0.3">
      <c r="B1927" s="116">
        <v>160.25</v>
      </c>
      <c r="C1927" s="6">
        <v>8.14</v>
      </c>
    </row>
    <row r="1928" spans="2:3" x14ac:dyDescent="0.3">
      <c r="B1928" s="116">
        <v>160.33332999999999</v>
      </c>
      <c r="C1928" s="6">
        <v>8.14</v>
      </c>
    </row>
    <row r="1929" spans="2:3" x14ac:dyDescent="0.3">
      <c r="B1929" s="116">
        <v>160.41667000000001</v>
      </c>
      <c r="C1929" s="6">
        <v>8.1300000000000008</v>
      </c>
    </row>
    <row r="1930" spans="2:3" x14ac:dyDescent="0.3">
      <c r="B1930" s="116">
        <v>160.5</v>
      </c>
      <c r="C1930" s="6">
        <v>8.1300000000000008</v>
      </c>
    </row>
    <row r="1931" spans="2:3" x14ac:dyDescent="0.3">
      <c r="B1931" s="116">
        <v>160.58332999999999</v>
      </c>
      <c r="C1931" s="6">
        <v>8.1300000000000008</v>
      </c>
    </row>
    <row r="1932" spans="2:3" x14ac:dyDescent="0.3">
      <c r="B1932" s="116">
        <v>160.66667000000001</v>
      </c>
      <c r="C1932" s="6">
        <v>8.1300000000000008</v>
      </c>
    </row>
    <row r="1933" spans="2:3" x14ac:dyDescent="0.3">
      <c r="B1933" s="116">
        <v>160.75</v>
      </c>
      <c r="C1933" s="6">
        <v>8.15</v>
      </c>
    </row>
    <row r="1934" spans="2:3" x14ac:dyDescent="0.3">
      <c r="B1934" s="116">
        <v>160.83332999999999</v>
      </c>
      <c r="C1934" s="6">
        <v>8.1300000000000008</v>
      </c>
    </row>
    <row r="1935" spans="2:3" x14ac:dyDescent="0.3">
      <c r="B1935" s="116">
        <v>160.91667000000001</v>
      </c>
      <c r="C1935" s="6">
        <v>8.1300000000000008</v>
      </c>
    </row>
    <row r="1936" spans="2:3" x14ac:dyDescent="0.3">
      <c r="B1936" s="116">
        <v>161</v>
      </c>
      <c r="C1936" s="6">
        <v>8.14</v>
      </c>
    </row>
    <row r="1937" spans="2:3" x14ac:dyDescent="0.3">
      <c r="B1937" s="116">
        <v>161.08332999999999</v>
      </c>
      <c r="C1937" s="6">
        <v>8.14</v>
      </c>
    </row>
    <row r="1938" spans="2:3" x14ac:dyDescent="0.3">
      <c r="B1938" s="116">
        <v>161.16667000000001</v>
      </c>
      <c r="C1938" s="6">
        <v>8.14</v>
      </c>
    </row>
    <row r="1939" spans="2:3" x14ac:dyDescent="0.3">
      <c r="B1939" s="116">
        <v>161.25</v>
      </c>
      <c r="C1939" s="6">
        <v>8.1300000000000008</v>
      </c>
    </row>
    <row r="1940" spans="2:3" x14ac:dyDescent="0.3">
      <c r="B1940" s="116">
        <v>161.33332999999999</v>
      </c>
      <c r="C1940" s="6">
        <v>8.14</v>
      </c>
    </row>
    <row r="1941" spans="2:3" x14ac:dyDescent="0.3">
      <c r="B1941" s="116">
        <v>161.41667000000001</v>
      </c>
      <c r="C1941" s="6">
        <v>8.14</v>
      </c>
    </row>
    <row r="1942" spans="2:3" x14ac:dyDescent="0.3">
      <c r="B1942" s="116">
        <v>161.5</v>
      </c>
      <c r="C1942" s="6">
        <v>8.14</v>
      </c>
    </row>
    <row r="1943" spans="2:3" x14ac:dyDescent="0.3">
      <c r="B1943" s="116">
        <v>161.58332999999999</v>
      </c>
      <c r="C1943" s="6">
        <v>8.14</v>
      </c>
    </row>
    <row r="1944" spans="2:3" x14ac:dyDescent="0.3">
      <c r="B1944" s="116">
        <v>161.66667000000001</v>
      </c>
      <c r="C1944" s="6">
        <v>8.14</v>
      </c>
    </row>
    <row r="1945" spans="2:3" x14ac:dyDescent="0.3">
      <c r="B1945" s="116">
        <v>161.75</v>
      </c>
      <c r="C1945" s="6">
        <v>8.14</v>
      </c>
    </row>
    <row r="1946" spans="2:3" x14ac:dyDescent="0.3">
      <c r="B1946" s="116">
        <v>161.83332999999999</v>
      </c>
      <c r="C1946" s="6">
        <v>8.14</v>
      </c>
    </row>
    <row r="1947" spans="2:3" x14ac:dyDescent="0.3">
      <c r="B1947" s="116">
        <v>161.91667000000001</v>
      </c>
      <c r="C1947" s="6">
        <v>8.1300000000000008</v>
      </c>
    </row>
    <row r="1948" spans="2:3" x14ac:dyDescent="0.3">
      <c r="B1948" s="116">
        <v>162</v>
      </c>
      <c r="C1948" s="6">
        <v>8.14</v>
      </c>
    </row>
    <row r="1949" spans="2:3" x14ac:dyDescent="0.3">
      <c r="B1949" s="116">
        <v>162.08332999999999</v>
      </c>
      <c r="C1949" s="6">
        <v>8.14</v>
      </c>
    </row>
    <row r="1950" spans="2:3" x14ac:dyDescent="0.3">
      <c r="B1950" s="116">
        <v>162.16667000000001</v>
      </c>
      <c r="C1950" s="6">
        <v>8.14</v>
      </c>
    </row>
    <row r="1951" spans="2:3" x14ac:dyDescent="0.3">
      <c r="B1951" s="116">
        <v>162.25</v>
      </c>
      <c r="C1951" s="6">
        <v>8.15</v>
      </c>
    </row>
    <row r="1952" spans="2:3" x14ac:dyDescent="0.3">
      <c r="B1952" s="116">
        <v>162.33332999999999</v>
      </c>
      <c r="C1952" s="6">
        <v>8.14</v>
      </c>
    </row>
    <row r="1953" spans="2:3" x14ac:dyDescent="0.3">
      <c r="B1953" s="116">
        <v>162.41667000000001</v>
      </c>
      <c r="C1953" s="6">
        <v>8.15</v>
      </c>
    </row>
    <row r="1954" spans="2:3" x14ac:dyDescent="0.3">
      <c r="B1954" s="116">
        <v>162.5</v>
      </c>
      <c r="C1954" s="6">
        <v>8.15</v>
      </c>
    </row>
    <row r="1955" spans="2:3" x14ac:dyDescent="0.3">
      <c r="B1955" s="116">
        <v>162.58332999999999</v>
      </c>
      <c r="C1955" s="6">
        <v>8.14</v>
      </c>
    </row>
    <row r="1956" spans="2:3" x14ac:dyDescent="0.3">
      <c r="B1956" s="116">
        <v>162.66667000000001</v>
      </c>
      <c r="C1956" s="6">
        <v>8.15</v>
      </c>
    </row>
    <row r="1957" spans="2:3" x14ac:dyDescent="0.3">
      <c r="B1957" s="116">
        <v>162.75</v>
      </c>
      <c r="C1957" s="6">
        <v>8.14</v>
      </c>
    </row>
    <row r="1958" spans="2:3" x14ac:dyDescent="0.3">
      <c r="B1958" s="116">
        <v>162.83332999999999</v>
      </c>
      <c r="C1958" s="6">
        <v>8.15</v>
      </c>
    </row>
    <row r="1959" spans="2:3" x14ac:dyDescent="0.3">
      <c r="B1959" s="116">
        <v>162.91667000000001</v>
      </c>
      <c r="C1959" s="6">
        <v>8.16</v>
      </c>
    </row>
    <row r="1960" spans="2:3" x14ac:dyDescent="0.3">
      <c r="B1960" s="116">
        <v>163</v>
      </c>
      <c r="C1960" s="6">
        <v>8.14</v>
      </c>
    </row>
    <row r="1961" spans="2:3" x14ac:dyDescent="0.3">
      <c r="B1961" s="116">
        <v>163.08332999999999</v>
      </c>
      <c r="C1961" s="6">
        <v>8.14</v>
      </c>
    </row>
    <row r="1962" spans="2:3" x14ac:dyDescent="0.3">
      <c r="B1962" s="116">
        <v>163.16667000000001</v>
      </c>
      <c r="C1962" s="6">
        <v>8.14</v>
      </c>
    </row>
    <row r="1963" spans="2:3" x14ac:dyDescent="0.3">
      <c r="B1963" s="116">
        <v>163.25</v>
      </c>
      <c r="C1963" s="6">
        <v>8.14</v>
      </c>
    </row>
    <row r="1964" spans="2:3" x14ac:dyDescent="0.3">
      <c r="B1964" s="116">
        <v>163.33332999999999</v>
      </c>
      <c r="C1964" s="6">
        <v>8.15</v>
      </c>
    </row>
    <row r="1965" spans="2:3" x14ac:dyDescent="0.3">
      <c r="B1965" s="116">
        <v>163.41667000000001</v>
      </c>
      <c r="C1965" s="6">
        <v>8.14</v>
      </c>
    </row>
    <row r="1966" spans="2:3" x14ac:dyDescent="0.3">
      <c r="B1966" s="116">
        <v>163.5</v>
      </c>
      <c r="C1966" s="6">
        <v>8.14</v>
      </c>
    </row>
    <row r="1967" spans="2:3" x14ac:dyDescent="0.3">
      <c r="B1967" s="116">
        <v>163.58332999999999</v>
      </c>
      <c r="C1967" s="6">
        <v>8.15</v>
      </c>
    </row>
    <row r="1968" spans="2:3" x14ac:dyDescent="0.3">
      <c r="B1968" s="116">
        <v>163.66667000000001</v>
      </c>
      <c r="C1968" s="6">
        <v>8.14</v>
      </c>
    </row>
    <row r="1969" spans="2:3" x14ac:dyDescent="0.3">
      <c r="B1969" s="116">
        <v>163.75</v>
      </c>
      <c r="C1969" s="6">
        <v>8.16</v>
      </c>
    </row>
    <row r="1970" spans="2:3" x14ac:dyDescent="0.3">
      <c r="B1970" s="116">
        <v>163.83332999999999</v>
      </c>
      <c r="C1970" s="6">
        <v>8.14</v>
      </c>
    </row>
    <row r="1971" spans="2:3" x14ac:dyDescent="0.3">
      <c r="B1971" s="116">
        <v>163.91667000000001</v>
      </c>
      <c r="C1971" s="6">
        <v>8.14</v>
      </c>
    </row>
    <row r="1972" spans="2:3" x14ac:dyDescent="0.3">
      <c r="B1972" s="116">
        <v>164</v>
      </c>
      <c r="C1972" s="6">
        <v>8.15</v>
      </c>
    </row>
    <row r="1973" spans="2:3" x14ac:dyDescent="0.3">
      <c r="B1973" s="116">
        <v>164.08332999999999</v>
      </c>
      <c r="C1973" s="6">
        <v>8.15</v>
      </c>
    </row>
    <row r="1974" spans="2:3" x14ac:dyDescent="0.3">
      <c r="B1974" s="116">
        <v>164.16667000000001</v>
      </c>
      <c r="C1974" s="6">
        <v>8.15</v>
      </c>
    </row>
    <row r="1975" spans="2:3" x14ac:dyDescent="0.3">
      <c r="B1975" s="116">
        <v>164.25</v>
      </c>
      <c r="C1975" s="6">
        <v>8.15</v>
      </c>
    </row>
    <row r="1976" spans="2:3" x14ac:dyDescent="0.3">
      <c r="B1976" s="116">
        <v>164.33332999999999</v>
      </c>
      <c r="C1976" s="6">
        <v>8.16</v>
      </c>
    </row>
    <row r="1977" spans="2:3" x14ac:dyDescent="0.3">
      <c r="B1977" s="116">
        <v>164.41667000000001</v>
      </c>
      <c r="C1977" s="6">
        <v>8.15</v>
      </c>
    </row>
    <row r="1978" spans="2:3" x14ac:dyDescent="0.3">
      <c r="B1978" s="116">
        <v>164.5</v>
      </c>
      <c r="C1978" s="6">
        <v>8.14</v>
      </c>
    </row>
    <row r="1979" spans="2:3" x14ac:dyDescent="0.3">
      <c r="B1979" s="116">
        <v>164.58332999999999</v>
      </c>
      <c r="C1979" s="6">
        <v>8.15</v>
      </c>
    </row>
    <row r="1980" spans="2:3" x14ac:dyDescent="0.3">
      <c r="B1980" s="116">
        <v>164.66667000000001</v>
      </c>
      <c r="C1980" s="6">
        <v>8.15</v>
      </c>
    </row>
    <row r="1981" spans="2:3" x14ac:dyDescent="0.3">
      <c r="B1981" s="116">
        <v>164.75</v>
      </c>
      <c r="C1981" s="6">
        <v>8.16</v>
      </c>
    </row>
    <row r="1982" spans="2:3" x14ac:dyDescent="0.3">
      <c r="B1982" s="116">
        <v>164.83332999999999</v>
      </c>
      <c r="C1982" s="6">
        <v>8.15</v>
      </c>
    </row>
    <row r="1983" spans="2:3" x14ac:dyDescent="0.3">
      <c r="B1983" s="116">
        <v>164.91667000000001</v>
      </c>
      <c r="C1983" s="6">
        <v>8.15</v>
      </c>
    </row>
    <row r="1984" spans="2:3" x14ac:dyDescent="0.3">
      <c r="B1984" s="116">
        <v>165</v>
      </c>
      <c r="C1984" s="6">
        <v>8.15</v>
      </c>
    </row>
    <row r="1985" spans="2:3" x14ac:dyDescent="0.3">
      <c r="B1985" s="116">
        <v>165.08332999999999</v>
      </c>
      <c r="C1985" s="6">
        <v>8.14</v>
      </c>
    </row>
    <row r="1986" spans="2:3" x14ac:dyDescent="0.3">
      <c r="B1986" s="116">
        <v>165.16667000000001</v>
      </c>
      <c r="C1986" s="6">
        <v>8.15</v>
      </c>
    </row>
    <row r="1987" spans="2:3" x14ac:dyDescent="0.3">
      <c r="B1987" s="116">
        <v>165.25</v>
      </c>
      <c r="C1987" s="6">
        <v>8.16</v>
      </c>
    </row>
    <row r="1988" spans="2:3" x14ac:dyDescent="0.3">
      <c r="B1988" s="116">
        <v>165.33332999999999</v>
      </c>
      <c r="C1988" s="6">
        <v>8.15</v>
      </c>
    </row>
    <row r="1989" spans="2:3" x14ac:dyDescent="0.3">
      <c r="B1989" s="116">
        <v>165.41667000000001</v>
      </c>
      <c r="C1989" s="6">
        <v>8.15</v>
      </c>
    </row>
    <row r="1990" spans="2:3" x14ac:dyDescent="0.3">
      <c r="B1990" s="116">
        <v>165.5</v>
      </c>
      <c r="C1990" s="6">
        <v>8.15</v>
      </c>
    </row>
    <row r="1991" spans="2:3" x14ac:dyDescent="0.3">
      <c r="B1991" s="116">
        <v>165.58332999999999</v>
      </c>
      <c r="C1991" s="6">
        <v>8.15</v>
      </c>
    </row>
    <row r="1992" spans="2:3" x14ac:dyDescent="0.3">
      <c r="B1992" s="116">
        <v>165.66667000000001</v>
      </c>
      <c r="C1992" s="6">
        <v>8.16</v>
      </c>
    </row>
    <row r="1993" spans="2:3" x14ac:dyDescent="0.3">
      <c r="B1993" s="116">
        <v>165.75</v>
      </c>
      <c r="C1993" s="6">
        <v>8.16</v>
      </c>
    </row>
    <row r="1994" spans="2:3" x14ac:dyDescent="0.3">
      <c r="B1994" s="116">
        <v>165.83332999999999</v>
      </c>
      <c r="C1994" s="6">
        <v>8.15</v>
      </c>
    </row>
    <row r="1995" spans="2:3" x14ac:dyDescent="0.3">
      <c r="B1995" s="116">
        <v>165.91667000000001</v>
      </c>
      <c r="C1995" s="6">
        <v>8.16</v>
      </c>
    </row>
    <row r="1996" spans="2:3" x14ac:dyDescent="0.3">
      <c r="B1996" s="116">
        <v>166</v>
      </c>
      <c r="C1996" s="6">
        <v>8.15</v>
      </c>
    </row>
    <row r="1997" spans="2:3" x14ac:dyDescent="0.3">
      <c r="B1997" s="116">
        <v>166.08332999999999</v>
      </c>
      <c r="C1997" s="6">
        <v>8.16</v>
      </c>
    </row>
    <row r="1998" spans="2:3" x14ac:dyDescent="0.3">
      <c r="B1998" s="116">
        <v>166.16667000000001</v>
      </c>
      <c r="C1998" s="6">
        <v>8.16</v>
      </c>
    </row>
    <row r="1999" spans="2:3" x14ac:dyDescent="0.3">
      <c r="B1999" s="116">
        <v>166.25</v>
      </c>
      <c r="C1999" s="6">
        <v>8.15</v>
      </c>
    </row>
    <row r="2000" spans="2:3" x14ac:dyDescent="0.3">
      <c r="B2000" s="116">
        <v>166.33332999999999</v>
      </c>
      <c r="C2000" s="6">
        <v>8.15</v>
      </c>
    </row>
    <row r="2001" spans="2:3" x14ac:dyDescent="0.3">
      <c r="B2001" s="116">
        <v>166.41667000000001</v>
      </c>
      <c r="C2001" s="6">
        <v>8.16</v>
      </c>
    </row>
    <row r="2002" spans="2:3" x14ac:dyDescent="0.3">
      <c r="B2002" s="116">
        <v>166.5</v>
      </c>
      <c r="C2002" s="6">
        <v>8.16</v>
      </c>
    </row>
    <row r="2003" spans="2:3" x14ac:dyDescent="0.3">
      <c r="B2003" s="116">
        <v>166.58332999999999</v>
      </c>
      <c r="C2003" s="6">
        <v>8.15</v>
      </c>
    </row>
    <row r="2004" spans="2:3" x14ac:dyDescent="0.3">
      <c r="B2004" s="116">
        <v>166.66667000000001</v>
      </c>
      <c r="C2004" s="6">
        <v>8.15</v>
      </c>
    </row>
    <row r="2005" spans="2:3" x14ac:dyDescent="0.3">
      <c r="B2005" s="116">
        <v>166.75</v>
      </c>
      <c r="C2005" s="6">
        <v>8.15</v>
      </c>
    </row>
    <row r="2006" spans="2:3" x14ac:dyDescent="0.3">
      <c r="B2006" s="116">
        <v>166.83332999999999</v>
      </c>
      <c r="C2006" s="6">
        <v>8.16</v>
      </c>
    </row>
    <row r="2007" spans="2:3" x14ac:dyDescent="0.3">
      <c r="B2007" s="116">
        <v>166.91667000000001</v>
      </c>
      <c r="C2007" s="6">
        <v>8.15</v>
      </c>
    </row>
    <row r="2008" spans="2:3" x14ac:dyDescent="0.3">
      <c r="B2008" s="116">
        <v>167</v>
      </c>
      <c r="C2008" s="6">
        <v>8.15</v>
      </c>
    </row>
    <row r="2009" spans="2:3" x14ac:dyDescent="0.3">
      <c r="B2009" s="116">
        <v>167.08332999999999</v>
      </c>
      <c r="C2009" s="6">
        <v>8.15</v>
      </c>
    </row>
    <row r="2010" spans="2:3" x14ac:dyDescent="0.3">
      <c r="B2010" s="116">
        <v>167.16667000000001</v>
      </c>
      <c r="C2010" s="6">
        <v>8.16</v>
      </c>
    </row>
    <row r="2011" spans="2:3" x14ac:dyDescent="0.3">
      <c r="B2011" s="116">
        <v>167.25</v>
      </c>
      <c r="C2011" s="6">
        <v>8.16</v>
      </c>
    </row>
    <row r="2012" spans="2:3" x14ac:dyDescent="0.3">
      <c r="B2012" s="116">
        <v>167.33332999999999</v>
      </c>
      <c r="C2012" s="6">
        <v>8.14</v>
      </c>
    </row>
    <row r="2013" spans="2:3" x14ac:dyDescent="0.3">
      <c r="B2013" s="116">
        <v>167.41667000000001</v>
      </c>
      <c r="C2013" s="6">
        <v>8.16</v>
      </c>
    </row>
    <row r="2014" spans="2:3" x14ac:dyDescent="0.3">
      <c r="B2014" s="116">
        <v>167.5</v>
      </c>
      <c r="C2014" s="6">
        <v>8.16</v>
      </c>
    </row>
    <row r="2015" spans="2:3" x14ac:dyDescent="0.3">
      <c r="B2015" s="116">
        <v>167.58332999999999</v>
      </c>
      <c r="C2015" s="6">
        <v>8.15</v>
      </c>
    </row>
    <row r="2016" spans="2:3" x14ac:dyDescent="0.3">
      <c r="B2016" s="116">
        <v>167.66667000000001</v>
      </c>
      <c r="C2016" s="6">
        <v>8.15</v>
      </c>
    </row>
    <row r="2017" spans="2:3" x14ac:dyDescent="0.3">
      <c r="B2017" s="116">
        <v>167.75</v>
      </c>
      <c r="C2017" s="6">
        <v>8.15</v>
      </c>
    </row>
    <row r="2018" spans="2:3" x14ac:dyDescent="0.3">
      <c r="B2018" s="116">
        <v>167.83332999999999</v>
      </c>
      <c r="C2018" s="6">
        <v>8.15</v>
      </c>
    </row>
    <row r="2019" spans="2:3" x14ac:dyDescent="0.3">
      <c r="B2019" s="116">
        <v>167.91667000000001</v>
      </c>
      <c r="C2019" s="6">
        <v>8.16</v>
      </c>
    </row>
    <row r="2020" spans="2:3" x14ac:dyDescent="0.3">
      <c r="B2020" s="116">
        <v>168</v>
      </c>
      <c r="C2020" s="6">
        <v>8.15</v>
      </c>
    </row>
    <row r="2021" spans="2:3" x14ac:dyDescent="0.3">
      <c r="B2021" s="116">
        <v>168.08332999999999</v>
      </c>
      <c r="C2021" s="6">
        <v>8.15</v>
      </c>
    </row>
    <row r="2022" spans="2:3" x14ac:dyDescent="0.3">
      <c r="B2022" s="116">
        <v>168.16667000000001</v>
      </c>
      <c r="C2022" s="124">
        <v>8</v>
      </c>
    </row>
    <row r="2023" spans="2:3" x14ac:dyDescent="0.3">
      <c r="B2023" s="116">
        <v>168.25</v>
      </c>
      <c r="C2023" s="124">
        <v>7.96</v>
      </c>
    </row>
    <row r="2024" spans="2:3" x14ac:dyDescent="0.3">
      <c r="B2024" s="116">
        <v>168.33332999999999</v>
      </c>
      <c r="C2024" s="124">
        <v>7.95</v>
      </c>
    </row>
    <row r="2025" spans="2:3" x14ac:dyDescent="0.3">
      <c r="B2025" s="116">
        <v>168.41667000000001</v>
      </c>
      <c r="C2025" s="124">
        <v>7.95</v>
      </c>
    </row>
    <row r="2026" spans="2:3" x14ac:dyDescent="0.3">
      <c r="B2026" s="116">
        <v>168.5</v>
      </c>
      <c r="C2026" s="124">
        <v>7.93</v>
      </c>
    </row>
    <row r="2027" spans="2:3" x14ac:dyDescent="0.3">
      <c r="B2027" s="116">
        <v>168.58332999999999</v>
      </c>
      <c r="C2027" s="124">
        <v>7.93</v>
      </c>
    </row>
    <row r="2028" spans="2:3" x14ac:dyDescent="0.3">
      <c r="B2028" s="116">
        <v>168.66667000000001</v>
      </c>
      <c r="C2028" s="124">
        <v>7.93</v>
      </c>
    </row>
    <row r="2029" spans="2:3" x14ac:dyDescent="0.3">
      <c r="B2029" s="116">
        <v>168.75</v>
      </c>
      <c r="C2029" s="124">
        <v>7.91</v>
      </c>
    </row>
    <row r="2030" spans="2:3" x14ac:dyDescent="0.3">
      <c r="B2030" s="116">
        <v>168.83332999999999</v>
      </c>
      <c r="C2030" s="124">
        <v>7.91</v>
      </c>
    </row>
    <row r="2031" spans="2:3" x14ac:dyDescent="0.3">
      <c r="B2031" s="116">
        <v>168.91667000000001</v>
      </c>
      <c r="C2031" s="124">
        <v>7.91</v>
      </c>
    </row>
    <row r="2032" spans="2:3" x14ac:dyDescent="0.3">
      <c r="B2032" s="116">
        <v>169</v>
      </c>
      <c r="C2032" s="124">
        <v>7.9</v>
      </c>
    </row>
    <row r="2033" spans="2:3" x14ac:dyDescent="0.3">
      <c r="B2033" s="116">
        <v>169.08332999999999</v>
      </c>
      <c r="C2033" s="124">
        <v>7.91</v>
      </c>
    </row>
    <row r="2034" spans="2:3" x14ac:dyDescent="0.3">
      <c r="B2034" s="116">
        <v>169.16667000000001</v>
      </c>
      <c r="C2034" s="124">
        <v>7.9</v>
      </c>
    </row>
    <row r="2035" spans="2:3" x14ac:dyDescent="0.3">
      <c r="B2035" s="116">
        <v>169.25</v>
      </c>
      <c r="C2035" s="124">
        <v>7.91</v>
      </c>
    </row>
    <row r="2036" spans="2:3" x14ac:dyDescent="0.3">
      <c r="B2036" s="116">
        <v>169.33332999999999</v>
      </c>
      <c r="C2036" s="124">
        <v>7.9</v>
      </c>
    </row>
    <row r="2037" spans="2:3" x14ac:dyDescent="0.3">
      <c r="B2037" s="116">
        <v>169.41667000000001</v>
      </c>
      <c r="C2037" s="124">
        <v>7.9</v>
      </c>
    </row>
    <row r="2038" spans="2:3" x14ac:dyDescent="0.3">
      <c r="B2038" s="116">
        <v>169.5</v>
      </c>
      <c r="C2038" s="124">
        <v>7.89</v>
      </c>
    </row>
    <row r="2039" spans="2:3" x14ac:dyDescent="0.3">
      <c r="B2039" s="116">
        <v>169.58332999999999</v>
      </c>
      <c r="C2039" s="124">
        <v>7.9</v>
      </c>
    </row>
    <row r="2040" spans="2:3" x14ac:dyDescent="0.3">
      <c r="B2040" s="116">
        <v>169.66667000000001</v>
      </c>
      <c r="C2040" s="124">
        <v>7.9</v>
      </c>
    </row>
    <row r="2041" spans="2:3" x14ac:dyDescent="0.3">
      <c r="B2041" s="116">
        <v>169.75</v>
      </c>
      <c r="C2041" s="124">
        <v>7.9</v>
      </c>
    </row>
    <row r="2042" spans="2:3" x14ac:dyDescent="0.3">
      <c r="B2042" s="116">
        <v>169.83332999999999</v>
      </c>
      <c r="C2042" s="124">
        <v>7.89</v>
      </c>
    </row>
    <row r="2043" spans="2:3" x14ac:dyDescent="0.3">
      <c r="B2043" s="116">
        <v>169.91667000000001</v>
      </c>
      <c r="C2043" s="124">
        <v>7.89</v>
      </c>
    </row>
    <row r="2044" spans="2:3" x14ac:dyDescent="0.3">
      <c r="B2044" s="116">
        <v>170</v>
      </c>
      <c r="C2044" s="6">
        <v>7.89</v>
      </c>
    </row>
    <row r="2045" spans="2:3" x14ac:dyDescent="0.3">
      <c r="B2045" s="116">
        <v>170.08332999999999</v>
      </c>
      <c r="C2045" s="6">
        <v>7.89</v>
      </c>
    </row>
    <row r="2046" spans="2:3" x14ac:dyDescent="0.3">
      <c r="B2046" s="116">
        <v>170.16667000000001</v>
      </c>
      <c r="C2046" s="6">
        <v>7.89</v>
      </c>
    </row>
    <row r="2047" spans="2:3" x14ac:dyDescent="0.3">
      <c r="B2047" s="116">
        <v>170.25</v>
      </c>
      <c r="C2047" s="124">
        <v>7.89</v>
      </c>
    </row>
    <row r="2048" spans="2:3" x14ac:dyDescent="0.3">
      <c r="B2048" s="116">
        <v>170.33332999999999</v>
      </c>
      <c r="C2048" s="124">
        <v>7.9</v>
      </c>
    </row>
    <row r="2049" spans="2:3" x14ac:dyDescent="0.3">
      <c r="B2049" s="116">
        <v>170.41667000000001</v>
      </c>
      <c r="C2049" s="124">
        <v>7.9</v>
      </c>
    </row>
    <row r="2050" spans="2:3" x14ac:dyDescent="0.3">
      <c r="B2050" s="116">
        <v>170.5</v>
      </c>
      <c r="C2050" s="124">
        <v>7.89</v>
      </c>
    </row>
    <row r="2051" spans="2:3" x14ac:dyDescent="0.3">
      <c r="B2051" s="116">
        <v>170.58332999999999</v>
      </c>
      <c r="C2051" s="124">
        <v>7.9</v>
      </c>
    </row>
    <row r="2052" spans="2:3" x14ac:dyDescent="0.3">
      <c r="B2052" s="116">
        <v>170.66667000000001</v>
      </c>
      <c r="C2052" s="124">
        <v>7.89</v>
      </c>
    </row>
    <row r="2053" spans="2:3" x14ac:dyDescent="0.3">
      <c r="B2053" s="116">
        <v>170.75</v>
      </c>
      <c r="C2053" s="124">
        <v>7.89</v>
      </c>
    </row>
    <row r="2054" spans="2:3" x14ac:dyDescent="0.3">
      <c r="B2054" s="116">
        <v>170.83332999999999</v>
      </c>
      <c r="C2054" s="124">
        <v>7.9</v>
      </c>
    </row>
    <row r="2055" spans="2:3" x14ac:dyDescent="0.3">
      <c r="B2055" s="116">
        <v>170.91667000000001</v>
      </c>
      <c r="C2055" s="124">
        <v>7.9</v>
      </c>
    </row>
    <row r="2056" spans="2:3" x14ac:dyDescent="0.3">
      <c r="B2056" s="116">
        <v>171</v>
      </c>
      <c r="C2056" s="124">
        <v>7.91</v>
      </c>
    </row>
    <row r="2057" spans="2:3" x14ac:dyDescent="0.3">
      <c r="B2057" s="116">
        <v>171.08332999999999</v>
      </c>
      <c r="C2057" s="124">
        <v>7.91</v>
      </c>
    </row>
    <row r="2058" spans="2:3" x14ac:dyDescent="0.3">
      <c r="B2058" s="116">
        <v>171.16667000000001</v>
      </c>
      <c r="C2058" s="124">
        <v>7.89</v>
      </c>
    </row>
    <row r="2059" spans="2:3" x14ac:dyDescent="0.3">
      <c r="B2059" s="116">
        <v>171.25</v>
      </c>
      <c r="C2059" s="124">
        <v>7.91</v>
      </c>
    </row>
    <row r="2060" spans="2:3" x14ac:dyDescent="0.3">
      <c r="B2060" s="116">
        <v>171.33332999999999</v>
      </c>
      <c r="C2060" s="124">
        <v>7.91</v>
      </c>
    </row>
    <row r="2061" spans="2:3" x14ac:dyDescent="0.3">
      <c r="B2061" s="116">
        <v>171.41667000000001</v>
      </c>
      <c r="C2061" s="124">
        <v>7.9</v>
      </c>
    </row>
    <row r="2062" spans="2:3" x14ac:dyDescent="0.3">
      <c r="B2062" s="116">
        <v>171.5</v>
      </c>
      <c r="C2062" s="124">
        <v>7.9</v>
      </c>
    </row>
    <row r="2063" spans="2:3" x14ac:dyDescent="0.3">
      <c r="B2063" s="116">
        <v>171.58332999999999</v>
      </c>
      <c r="C2063" s="124">
        <v>7.9</v>
      </c>
    </row>
    <row r="2064" spans="2:3" x14ac:dyDescent="0.3">
      <c r="B2064" s="116">
        <v>171.66667000000001</v>
      </c>
      <c r="C2064" s="124">
        <v>7.91</v>
      </c>
    </row>
    <row r="2065" spans="2:3" x14ac:dyDescent="0.3">
      <c r="B2065" s="116">
        <v>171.75</v>
      </c>
      <c r="C2065" s="124">
        <v>7.9</v>
      </c>
    </row>
    <row r="2066" spans="2:3" x14ac:dyDescent="0.3">
      <c r="B2066" s="116">
        <v>171.83332999999999</v>
      </c>
      <c r="C2066" s="124">
        <v>7.91</v>
      </c>
    </row>
    <row r="2067" spans="2:3" x14ac:dyDescent="0.3">
      <c r="B2067" s="116">
        <v>171.91667000000001</v>
      </c>
      <c r="C2067" s="6">
        <v>7.91</v>
      </c>
    </row>
    <row r="2068" spans="2:3" x14ac:dyDescent="0.3">
      <c r="B2068" s="116">
        <v>172</v>
      </c>
      <c r="C2068" s="6">
        <v>7.91</v>
      </c>
    </row>
    <row r="2069" spans="2:3" x14ac:dyDescent="0.3">
      <c r="B2069" s="116">
        <v>172.08332999999999</v>
      </c>
      <c r="C2069" s="6">
        <v>7.91</v>
      </c>
    </row>
    <row r="2070" spans="2:3" x14ac:dyDescent="0.3">
      <c r="B2070" s="116">
        <v>172.16667000000001</v>
      </c>
      <c r="C2070" s="6">
        <v>7.92</v>
      </c>
    </row>
    <row r="2071" spans="2:3" x14ac:dyDescent="0.3">
      <c r="B2071" s="116">
        <v>172.25</v>
      </c>
      <c r="C2071" s="6">
        <v>7.92</v>
      </c>
    </row>
    <row r="2072" spans="2:3" x14ac:dyDescent="0.3">
      <c r="B2072" s="116">
        <v>172.33332999999999</v>
      </c>
      <c r="C2072" s="6">
        <v>7.92</v>
      </c>
    </row>
    <row r="2073" spans="2:3" x14ac:dyDescent="0.3">
      <c r="B2073" s="116">
        <v>172.41667000000001</v>
      </c>
      <c r="C2073" s="6">
        <v>7.91</v>
      </c>
    </row>
    <row r="2074" spans="2:3" x14ac:dyDescent="0.3">
      <c r="B2074" s="116">
        <v>172.5</v>
      </c>
      <c r="C2074" s="6">
        <v>7.92</v>
      </c>
    </row>
    <row r="2075" spans="2:3" x14ac:dyDescent="0.3">
      <c r="B2075" s="116">
        <v>172.58332999999999</v>
      </c>
      <c r="C2075" s="6">
        <v>7.93</v>
      </c>
    </row>
    <row r="2076" spans="2:3" x14ac:dyDescent="0.3">
      <c r="B2076" s="116">
        <v>172.66667000000001</v>
      </c>
      <c r="C2076" s="6">
        <v>7.91</v>
      </c>
    </row>
    <row r="2077" spans="2:3" x14ac:dyDescent="0.3">
      <c r="B2077" s="116">
        <v>172.75</v>
      </c>
      <c r="C2077" s="6">
        <v>7.92</v>
      </c>
    </row>
    <row r="2078" spans="2:3" x14ac:dyDescent="0.3">
      <c r="B2078" s="116">
        <v>172.83332999999999</v>
      </c>
      <c r="C2078" s="6">
        <v>7.92</v>
      </c>
    </row>
    <row r="2079" spans="2:3" x14ac:dyDescent="0.3">
      <c r="B2079" s="116">
        <v>172.91667000000001</v>
      </c>
      <c r="C2079" s="6">
        <v>7.92</v>
      </c>
    </row>
    <row r="2080" spans="2:3" x14ac:dyDescent="0.3">
      <c r="B2080" s="116">
        <v>173</v>
      </c>
      <c r="C2080" s="6">
        <v>7.92</v>
      </c>
    </row>
    <row r="2081" spans="2:3" x14ac:dyDescent="0.3">
      <c r="B2081" s="116">
        <v>173.08332999999999</v>
      </c>
      <c r="C2081" s="6">
        <v>7.93</v>
      </c>
    </row>
    <row r="2082" spans="2:3" x14ac:dyDescent="0.3">
      <c r="B2082" s="116">
        <v>173.16667000000001</v>
      </c>
      <c r="C2082" s="6">
        <v>7.92</v>
      </c>
    </row>
    <row r="2083" spans="2:3" x14ac:dyDescent="0.3">
      <c r="B2083" s="116">
        <v>173.25</v>
      </c>
      <c r="C2083" s="6">
        <v>7.92</v>
      </c>
    </row>
    <row r="2084" spans="2:3" x14ac:dyDescent="0.3">
      <c r="B2084" s="116">
        <v>173.33332999999999</v>
      </c>
      <c r="C2084" s="6">
        <v>7.92</v>
      </c>
    </row>
    <row r="2085" spans="2:3" x14ac:dyDescent="0.3">
      <c r="B2085" s="116">
        <v>173.41667000000001</v>
      </c>
      <c r="C2085" s="6">
        <v>7.93</v>
      </c>
    </row>
    <row r="2086" spans="2:3" x14ac:dyDescent="0.3">
      <c r="B2086" s="116">
        <v>173.5</v>
      </c>
      <c r="C2086" s="6">
        <v>7.92</v>
      </c>
    </row>
    <row r="2087" spans="2:3" x14ac:dyDescent="0.3">
      <c r="B2087" s="116">
        <v>173.58332999999999</v>
      </c>
      <c r="C2087" s="6">
        <v>7.93</v>
      </c>
    </row>
    <row r="2088" spans="2:3" x14ac:dyDescent="0.3">
      <c r="B2088" s="116">
        <v>173.66667000000001</v>
      </c>
      <c r="C2088" s="6">
        <v>7.93</v>
      </c>
    </row>
    <row r="2089" spans="2:3" x14ac:dyDescent="0.3">
      <c r="B2089" s="116">
        <v>173.75</v>
      </c>
      <c r="C2089" s="6">
        <v>7.93</v>
      </c>
    </row>
    <row r="2090" spans="2:3" x14ac:dyDescent="0.3">
      <c r="B2090" s="116">
        <v>173.83332999999999</v>
      </c>
      <c r="C2090" s="6">
        <v>7.94</v>
      </c>
    </row>
    <row r="2091" spans="2:3" x14ac:dyDescent="0.3">
      <c r="B2091" s="116">
        <v>173.91667000000001</v>
      </c>
      <c r="C2091" s="6">
        <v>7.93</v>
      </c>
    </row>
    <row r="2092" spans="2:3" x14ac:dyDescent="0.3">
      <c r="B2092" s="116">
        <v>174</v>
      </c>
      <c r="C2092" s="6">
        <v>7.93</v>
      </c>
    </row>
    <row r="2093" spans="2:3" x14ac:dyDescent="0.3">
      <c r="B2093" s="116">
        <v>174.08332999999999</v>
      </c>
      <c r="C2093" s="6">
        <v>7.94</v>
      </c>
    </row>
    <row r="2094" spans="2:3" x14ac:dyDescent="0.3">
      <c r="B2094" s="116">
        <v>174.16667000000001</v>
      </c>
      <c r="C2094" s="6">
        <v>7.94</v>
      </c>
    </row>
    <row r="2095" spans="2:3" x14ac:dyDescent="0.3">
      <c r="B2095" s="116">
        <v>174.25</v>
      </c>
      <c r="C2095" s="6">
        <v>7.94</v>
      </c>
    </row>
    <row r="2096" spans="2:3" x14ac:dyDescent="0.3">
      <c r="B2096" s="116">
        <v>174.33332999999999</v>
      </c>
      <c r="C2096" s="6">
        <v>7.93</v>
      </c>
    </row>
    <row r="2097" spans="2:3" x14ac:dyDescent="0.3">
      <c r="B2097" s="116">
        <v>174.41667000000001</v>
      </c>
      <c r="C2097" s="6">
        <v>7.94</v>
      </c>
    </row>
    <row r="2098" spans="2:3" x14ac:dyDescent="0.3">
      <c r="B2098" s="116">
        <v>174.5</v>
      </c>
      <c r="C2098" s="6">
        <v>7.95</v>
      </c>
    </row>
    <row r="2099" spans="2:3" x14ac:dyDescent="0.3">
      <c r="B2099" s="116">
        <v>174.58332999999999</v>
      </c>
      <c r="C2099" s="6">
        <v>7.94</v>
      </c>
    </row>
    <row r="2100" spans="2:3" x14ac:dyDescent="0.3">
      <c r="B2100" s="116">
        <v>174.66667000000001</v>
      </c>
      <c r="C2100" s="6">
        <v>7.94</v>
      </c>
    </row>
    <row r="2101" spans="2:3" x14ac:dyDescent="0.3">
      <c r="B2101" s="116">
        <v>174.75</v>
      </c>
      <c r="C2101" s="6">
        <v>7.94</v>
      </c>
    </row>
    <row r="2102" spans="2:3" x14ac:dyDescent="0.3">
      <c r="B2102" s="116">
        <v>174.83332999999999</v>
      </c>
      <c r="C2102" s="6">
        <v>7.94</v>
      </c>
    </row>
    <row r="2103" spans="2:3" x14ac:dyDescent="0.3">
      <c r="B2103" s="116">
        <v>174.91667000000001</v>
      </c>
      <c r="C2103" s="6">
        <v>7.95</v>
      </c>
    </row>
    <row r="2104" spans="2:3" x14ac:dyDescent="0.3">
      <c r="B2104" s="116">
        <v>175</v>
      </c>
      <c r="C2104" s="6">
        <v>7.95</v>
      </c>
    </row>
    <row r="2105" spans="2:3" x14ac:dyDescent="0.3">
      <c r="B2105" s="116">
        <v>175.08332999999999</v>
      </c>
      <c r="C2105" s="6">
        <v>7.94</v>
      </c>
    </row>
    <row r="2106" spans="2:3" x14ac:dyDescent="0.3">
      <c r="B2106" s="116">
        <v>175.16667000000001</v>
      </c>
      <c r="C2106" s="6">
        <v>7.95</v>
      </c>
    </row>
    <row r="2107" spans="2:3" x14ac:dyDescent="0.3">
      <c r="B2107" s="116">
        <v>175.25</v>
      </c>
      <c r="C2107" s="6">
        <v>7.94</v>
      </c>
    </row>
    <row r="2108" spans="2:3" x14ac:dyDescent="0.3">
      <c r="B2108" s="116">
        <v>175.33332999999999</v>
      </c>
      <c r="C2108" s="6">
        <v>7.96</v>
      </c>
    </row>
    <row r="2109" spans="2:3" x14ac:dyDescent="0.3">
      <c r="B2109" s="116">
        <v>175.41667000000001</v>
      </c>
      <c r="C2109" s="6">
        <v>7.95</v>
      </c>
    </row>
    <row r="2110" spans="2:3" x14ac:dyDescent="0.3">
      <c r="B2110" s="116">
        <v>175.5</v>
      </c>
      <c r="C2110" s="6">
        <v>7.94</v>
      </c>
    </row>
    <row r="2111" spans="2:3" x14ac:dyDescent="0.3">
      <c r="B2111" s="116">
        <v>175.58332999999999</v>
      </c>
      <c r="C2111" s="6">
        <v>7.95</v>
      </c>
    </row>
    <row r="2112" spans="2:3" x14ac:dyDescent="0.3">
      <c r="B2112" s="116">
        <v>175.66667000000001</v>
      </c>
      <c r="C2112" s="6">
        <v>7.95</v>
      </c>
    </row>
    <row r="2113" spans="2:3" x14ac:dyDescent="0.3">
      <c r="B2113" s="116">
        <v>175.75</v>
      </c>
      <c r="C2113" s="6">
        <v>7.96</v>
      </c>
    </row>
    <row r="2114" spans="2:3" x14ac:dyDescent="0.3">
      <c r="B2114" s="116">
        <v>175.83332999999999</v>
      </c>
      <c r="C2114" s="6">
        <v>7.96</v>
      </c>
    </row>
    <row r="2115" spans="2:3" x14ac:dyDescent="0.3">
      <c r="B2115" s="116">
        <v>175.91667000000001</v>
      </c>
      <c r="C2115" s="6">
        <v>7.95</v>
      </c>
    </row>
    <row r="2116" spans="2:3" x14ac:dyDescent="0.3">
      <c r="B2116" s="116">
        <v>176</v>
      </c>
      <c r="C2116" s="6">
        <v>7.96</v>
      </c>
    </row>
    <row r="2117" spans="2:3" x14ac:dyDescent="0.3">
      <c r="B2117" s="116">
        <v>176.08332999999999</v>
      </c>
      <c r="C2117" s="6">
        <v>7.95</v>
      </c>
    </row>
    <row r="2118" spans="2:3" x14ac:dyDescent="0.3">
      <c r="B2118" s="116">
        <v>176.16667000000001</v>
      </c>
      <c r="C2118" s="6">
        <v>7.96</v>
      </c>
    </row>
    <row r="2119" spans="2:3" x14ac:dyDescent="0.3">
      <c r="B2119" s="116">
        <v>176.25</v>
      </c>
      <c r="C2119" s="6">
        <v>7.96</v>
      </c>
    </row>
    <row r="2120" spans="2:3" x14ac:dyDescent="0.3">
      <c r="B2120" s="116">
        <v>176.33332999999999</v>
      </c>
      <c r="C2120" s="6">
        <v>7.96</v>
      </c>
    </row>
    <row r="2121" spans="2:3" x14ac:dyDescent="0.3">
      <c r="B2121" s="116">
        <v>176.41667000000001</v>
      </c>
      <c r="C2121" s="6">
        <v>7.96</v>
      </c>
    </row>
    <row r="2122" spans="2:3" x14ac:dyDescent="0.3">
      <c r="B2122" s="116">
        <v>176.5</v>
      </c>
      <c r="C2122" s="6">
        <v>7.96</v>
      </c>
    </row>
    <row r="2123" spans="2:3" x14ac:dyDescent="0.3">
      <c r="B2123" s="116">
        <v>176.58332999999999</v>
      </c>
      <c r="C2123" s="6">
        <v>7.96</v>
      </c>
    </row>
    <row r="2124" spans="2:3" x14ac:dyDescent="0.3">
      <c r="B2124" s="116">
        <v>176.66667000000001</v>
      </c>
      <c r="C2124" s="6">
        <v>7.96</v>
      </c>
    </row>
    <row r="2125" spans="2:3" x14ac:dyDescent="0.3">
      <c r="B2125" s="116">
        <v>176.75</v>
      </c>
      <c r="C2125" s="6">
        <v>7.96</v>
      </c>
    </row>
    <row r="2126" spans="2:3" x14ac:dyDescent="0.3">
      <c r="B2126" s="116">
        <v>176.83332999999999</v>
      </c>
      <c r="C2126" s="6">
        <v>7.97</v>
      </c>
    </row>
    <row r="2127" spans="2:3" x14ac:dyDescent="0.3">
      <c r="B2127" s="116">
        <v>176.91667000000001</v>
      </c>
      <c r="C2127" s="6">
        <v>7.96</v>
      </c>
    </row>
    <row r="2128" spans="2:3" x14ac:dyDescent="0.3">
      <c r="B2128" s="116">
        <v>177</v>
      </c>
      <c r="C2128" s="6">
        <v>7.96</v>
      </c>
    </row>
    <row r="2129" spans="2:3" x14ac:dyDescent="0.3">
      <c r="B2129" s="116">
        <v>177.08332999999999</v>
      </c>
      <c r="C2129" s="6">
        <v>7.97</v>
      </c>
    </row>
    <row r="2130" spans="2:3" x14ac:dyDescent="0.3">
      <c r="B2130" s="116">
        <v>177.16667000000001</v>
      </c>
      <c r="C2130" s="6">
        <v>7.96</v>
      </c>
    </row>
    <row r="2131" spans="2:3" x14ac:dyDescent="0.3">
      <c r="B2131" s="116">
        <v>177.25</v>
      </c>
      <c r="C2131" s="6">
        <v>7.98</v>
      </c>
    </row>
    <row r="2132" spans="2:3" x14ac:dyDescent="0.3">
      <c r="B2132" s="116">
        <v>177.33332999999999</v>
      </c>
      <c r="C2132" s="6">
        <v>7.96</v>
      </c>
    </row>
    <row r="2133" spans="2:3" x14ac:dyDescent="0.3">
      <c r="B2133" s="116">
        <v>177.41667000000001</v>
      </c>
      <c r="C2133" s="6">
        <v>7.97</v>
      </c>
    </row>
    <row r="2134" spans="2:3" x14ac:dyDescent="0.3">
      <c r="B2134" s="116">
        <v>177.5</v>
      </c>
      <c r="C2134" s="6">
        <v>7.98</v>
      </c>
    </row>
    <row r="2135" spans="2:3" x14ac:dyDescent="0.3">
      <c r="B2135" s="116">
        <v>177.58332999999999</v>
      </c>
      <c r="C2135" s="6">
        <v>7.97</v>
      </c>
    </row>
    <row r="2136" spans="2:3" x14ac:dyDescent="0.3">
      <c r="B2136" s="116">
        <v>177.66667000000001</v>
      </c>
      <c r="C2136" s="6">
        <v>7.97</v>
      </c>
    </row>
    <row r="2137" spans="2:3" x14ac:dyDescent="0.3">
      <c r="B2137" s="116">
        <v>177.75</v>
      </c>
      <c r="C2137" s="6">
        <v>7.97</v>
      </c>
    </row>
    <row r="2138" spans="2:3" x14ac:dyDescent="0.3">
      <c r="B2138" s="116">
        <v>177.83332999999999</v>
      </c>
      <c r="C2138" s="6">
        <v>7.97</v>
      </c>
    </row>
    <row r="2139" spans="2:3" x14ac:dyDescent="0.3">
      <c r="B2139" s="116">
        <v>177.91667000000001</v>
      </c>
      <c r="C2139" s="6">
        <v>7.98</v>
      </c>
    </row>
    <row r="2140" spans="2:3" x14ac:dyDescent="0.3">
      <c r="B2140" s="116">
        <v>178</v>
      </c>
      <c r="C2140" s="6">
        <v>7.97</v>
      </c>
    </row>
    <row r="2141" spans="2:3" x14ac:dyDescent="0.3">
      <c r="B2141" s="116">
        <v>178.08332999999999</v>
      </c>
      <c r="C2141" s="6">
        <v>7.99</v>
      </c>
    </row>
    <row r="2142" spans="2:3" x14ac:dyDescent="0.3">
      <c r="B2142" s="116">
        <v>178.16667000000001</v>
      </c>
      <c r="C2142" s="6">
        <v>7.98</v>
      </c>
    </row>
    <row r="2143" spans="2:3" x14ac:dyDescent="0.3">
      <c r="B2143" s="116">
        <v>178.25</v>
      </c>
      <c r="C2143" s="6">
        <v>7.98</v>
      </c>
    </row>
    <row r="2144" spans="2:3" x14ac:dyDescent="0.3">
      <c r="B2144" s="116">
        <v>178.33332999999999</v>
      </c>
      <c r="C2144" s="6">
        <v>7.99</v>
      </c>
    </row>
    <row r="2145" spans="2:3" x14ac:dyDescent="0.3">
      <c r="B2145" s="116">
        <v>178.41667000000001</v>
      </c>
      <c r="C2145" s="6">
        <v>7.97</v>
      </c>
    </row>
    <row r="2146" spans="2:3" x14ac:dyDescent="0.3">
      <c r="B2146" s="116">
        <v>178.5</v>
      </c>
      <c r="C2146" s="6">
        <v>7.99</v>
      </c>
    </row>
    <row r="2147" spans="2:3" x14ac:dyDescent="0.3">
      <c r="B2147" s="116">
        <v>178.58332999999999</v>
      </c>
      <c r="C2147" s="6">
        <v>7.98</v>
      </c>
    </row>
    <row r="2148" spans="2:3" x14ac:dyDescent="0.3">
      <c r="B2148" s="116">
        <v>178.66667000000001</v>
      </c>
      <c r="C2148" s="6">
        <v>7.99</v>
      </c>
    </row>
    <row r="2149" spans="2:3" x14ac:dyDescent="0.3">
      <c r="B2149" s="116">
        <v>178.75</v>
      </c>
      <c r="C2149" s="6">
        <v>7.98</v>
      </c>
    </row>
    <row r="2150" spans="2:3" x14ac:dyDescent="0.3">
      <c r="B2150" s="116">
        <v>178.83332999999999</v>
      </c>
      <c r="C2150" s="6">
        <v>7.98</v>
      </c>
    </row>
    <row r="2151" spans="2:3" x14ac:dyDescent="0.3">
      <c r="B2151" s="116">
        <v>178.91667000000001</v>
      </c>
      <c r="C2151" s="6">
        <v>7.99</v>
      </c>
    </row>
    <row r="2152" spans="2:3" x14ac:dyDescent="0.3">
      <c r="B2152" s="116">
        <v>179</v>
      </c>
      <c r="C2152" s="6">
        <v>7.99</v>
      </c>
    </row>
    <row r="2153" spans="2:3" x14ac:dyDescent="0.3">
      <c r="B2153" s="116">
        <v>179.08332999999999</v>
      </c>
      <c r="C2153" s="6">
        <v>7.99</v>
      </c>
    </row>
    <row r="2154" spans="2:3" x14ac:dyDescent="0.3">
      <c r="B2154" s="116">
        <v>179.16667000000001</v>
      </c>
      <c r="C2154" s="6">
        <v>7.99</v>
      </c>
    </row>
    <row r="2155" spans="2:3" x14ac:dyDescent="0.3">
      <c r="B2155" s="116">
        <v>179.25</v>
      </c>
      <c r="C2155" s="6">
        <v>7.99</v>
      </c>
    </row>
    <row r="2156" spans="2:3" x14ac:dyDescent="0.3">
      <c r="B2156" s="116">
        <v>179.33332999999999</v>
      </c>
      <c r="C2156" s="124">
        <v>7.99</v>
      </c>
    </row>
    <row r="2157" spans="2:3" x14ac:dyDescent="0.3">
      <c r="B2157" s="116">
        <v>179.41667000000001</v>
      </c>
      <c r="C2157" s="124">
        <v>8</v>
      </c>
    </row>
    <row r="2158" spans="2:3" x14ac:dyDescent="0.3">
      <c r="B2158" s="116">
        <v>179.5</v>
      </c>
      <c r="C2158" s="124">
        <v>7.99</v>
      </c>
    </row>
    <row r="2159" spans="2:3" x14ac:dyDescent="0.3">
      <c r="B2159" s="116">
        <v>179.58332999999999</v>
      </c>
      <c r="C2159" s="124">
        <v>8</v>
      </c>
    </row>
    <row r="2160" spans="2:3" x14ac:dyDescent="0.3">
      <c r="B2160" s="116">
        <v>179.66667000000001</v>
      </c>
      <c r="C2160" s="124">
        <v>7.99</v>
      </c>
    </row>
    <row r="2161" spans="2:3" x14ac:dyDescent="0.3">
      <c r="B2161" s="116">
        <v>179.75</v>
      </c>
      <c r="C2161" s="124">
        <v>7.99</v>
      </c>
    </row>
    <row r="2162" spans="2:3" x14ac:dyDescent="0.3">
      <c r="B2162" s="116">
        <v>179.83332999999999</v>
      </c>
      <c r="C2162" s="124">
        <v>8.01</v>
      </c>
    </row>
    <row r="2163" spans="2:3" x14ac:dyDescent="0.3">
      <c r="B2163" s="116">
        <v>179.91667000000001</v>
      </c>
      <c r="C2163" s="124">
        <v>8</v>
      </c>
    </row>
    <row r="2164" spans="2:3" x14ac:dyDescent="0.3">
      <c r="B2164" s="116">
        <v>180</v>
      </c>
      <c r="C2164" s="124">
        <v>8</v>
      </c>
    </row>
    <row r="2165" spans="2:3" x14ac:dyDescent="0.3">
      <c r="B2165" s="116">
        <v>180.08332999999999</v>
      </c>
      <c r="C2165" s="124">
        <v>8</v>
      </c>
    </row>
    <row r="2166" spans="2:3" x14ac:dyDescent="0.3">
      <c r="B2166" s="116">
        <v>180.16667000000001</v>
      </c>
      <c r="C2166" s="124">
        <v>8.01</v>
      </c>
    </row>
    <row r="2167" spans="2:3" x14ac:dyDescent="0.3">
      <c r="B2167" s="116">
        <v>180.25</v>
      </c>
      <c r="C2167" s="124">
        <v>8.01</v>
      </c>
    </row>
    <row r="2168" spans="2:3" x14ac:dyDescent="0.3">
      <c r="B2168" s="116">
        <v>180.33332999999999</v>
      </c>
      <c r="C2168" s="124">
        <v>8</v>
      </c>
    </row>
    <row r="2169" spans="2:3" x14ac:dyDescent="0.3">
      <c r="B2169" s="116">
        <v>180.41667000000001</v>
      </c>
      <c r="C2169" s="124">
        <v>8</v>
      </c>
    </row>
    <row r="2170" spans="2:3" x14ac:dyDescent="0.3">
      <c r="B2170" s="116">
        <v>180.5</v>
      </c>
      <c r="C2170" s="124">
        <v>8</v>
      </c>
    </row>
    <row r="2171" spans="2:3" x14ac:dyDescent="0.3">
      <c r="B2171" s="116">
        <v>180.58332999999999</v>
      </c>
      <c r="C2171" s="124">
        <v>8</v>
      </c>
    </row>
    <row r="2172" spans="2:3" x14ac:dyDescent="0.3">
      <c r="B2172" s="116">
        <v>180.66667000000001</v>
      </c>
      <c r="C2172" s="124">
        <v>8.01</v>
      </c>
    </row>
    <row r="2173" spans="2:3" x14ac:dyDescent="0.3">
      <c r="B2173" s="116">
        <v>180.75</v>
      </c>
      <c r="C2173" s="6">
        <v>8.01</v>
      </c>
    </row>
    <row r="2174" spans="2:3" x14ac:dyDescent="0.3">
      <c r="B2174" s="116">
        <v>180.83332999999999</v>
      </c>
      <c r="C2174" s="6">
        <v>8.02</v>
      </c>
    </row>
    <row r="2175" spans="2:3" x14ac:dyDescent="0.3">
      <c r="B2175" s="116">
        <v>180.91667000000001</v>
      </c>
      <c r="C2175" s="6">
        <v>8.01</v>
      </c>
    </row>
    <row r="2176" spans="2:3" x14ac:dyDescent="0.3">
      <c r="B2176" s="116">
        <v>181</v>
      </c>
      <c r="C2176" s="6">
        <v>8.01</v>
      </c>
    </row>
    <row r="2177" spans="2:3" x14ac:dyDescent="0.3">
      <c r="B2177" s="116">
        <v>181.08332999999999</v>
      </c>
      <c r="C2177" s="6">
        <v>8.0299999999999994</v>
      </c>
    </row>
    <row r="2178" spans="2:3" x14ac:dyDescent="0.3">
      <c r="B2178" s="116">
        <v>181.16667000000001</v>
      </c>
      <c r="C2178" s="6">
        <v>8.01</v>
      </c>
    </row>
    <row r="2179" spans="2:3" x14ac:dyDescent="0.3">
      <c r="B2179" s="116">
        <v>181.25</v>
      </c>
      <c r="C2179" s="6">
        <v>8.02</v>
      </c>
    </row>
    <row r="2180" spans="2:3" x14ac:dyDescent="0.3">
      <c r="B2180" s="116">
        <v>181.33332999999999</v>
      </c>
      <c r="C2180" s="6">
        <v>8.02</v>
      </c>
    </row>
    <row r="2181" spans="2:3" x14ac:dyDescent="0.3">
      <c r="B2181" s="116">
        <v>181.41667000000001</v>
      </c>
      <c r="C2181" s="6">
        <v>8.02</v>
      </c>
    </row>
    <row r="2182" spans="2:3" x14ac:dyDescent="0.3">
      <c r="B2182" s="116">
        <v>181.5</v>
      </c>
      <c r="C2182" s="6">
        <v>8.02</v>
      </c>
    </row>
    <row r="2183" spans="2:3" x14ac:dyDescent="0.3">
      <c r="B2183" s="116">
        <v>181.58332999999999</v>
      </c>
      <c r="C2183" s="6">
        <v>8.01</v>
      </c>
    </row>
    <row r="2184" spans="2:3" x14ac:dyDescent="0.3">
      <c r="B2184" s="116">
        <v>181.66667000000001</v>
      </c>
      <c r="C2184" s="6">
        <v>8.02</v>
      </c>
    </row>
    <row r="2185" spans="2:3" x14ac:dyDescent="0.3">
      <c r="B2185" s="116">
        <v>181.75</v>
      </c>
      <c r="C2185" s="6">
        <v>8.02</v>
      </c>
    </row>
    <row r="2186" spans="2:3" x14ac:dyDescent="0.3">
      <c r="B2186" s="116">
        <v>181.83332999999999</v>
      </c>
      <c r="C2186" s="6">
        <v>8.02</v>
      </c>
    </row>
    <row r="2187" spans="2:3" x14ac:dyDescent="0.3">
      <c r="B2187" s="116">
        <v>181.91667000000001</v>
      </c>
      <c r="C2187" s="6">
        <v>8.0299999999999994</v>
      </c>
    </row>
    <row r="2188" spans="2:3" x14ac:dyDescent="0.3">
      <c r="B2188" s="116">
        <v>182</v>
      </c>
      <c r="C2188" s="6">
        <v>8.0299999999999994</v>
      </c>
    </row>
    <row r="2189" spans="2:3" x14ac:dyDescent="0.3">
      <c r="B2189" s="116">
        <v>182.08332999999999</v>
      </c>
      <c r="C2189" s="6">
        <v>8.0299999999999994</v>
      </c>
    </row>
    <row r="2190" spans="2:3" x14ac:dyDescent="0.3">
      <c r="B2190" s="116">
        <v>182.16667000000001</v>
      </c>
      <c r="C2190" s="6">
        <v>8.0299999999999994</v>
      </c>
    </row>
    <row r="2191" spans="2:3" x14ac:dyDescent="0.3">
      <c r="B2191" s="116">
        <v>182.25</v>
      </c>
      <c r="C2191" s="6">
        <v>8.02</v>
      </c>
    </row>
    <row r="2192" spans="2:3" x14ac:dyDescent="0.3">
      <c r="B2192" s="116">
        <v>182.33332999999999</v>
      </c>
      <c r="C2192" s="6">
        <v>8.0299999999999994</v>
      </c>
    </row>
    <row r="2193" spans="2:3" x14ac:dyDescent="0.3">
      <c r="B2193" s="116">
        <v>182.41667000000001</v>
      </c>
      <c r="C2193" s="6">
        <v>8.0299999999999994</v>
      </c>
    </row>
    <row r="2194" spans="2:3" x14ac:dyDescent="0.3">
      <c r="B2194" s="116">
        <v>182.5</v>
      </c>
      <c r="C2194" s="6">
        <v>8.0299999999999994</v>
      </c>
    </row>
    <row r="2195" spans="2:3" x14ac:dyDescent="0.3">
      <c r="B2195" s="116">
        <v>182.58332999999999</v>
      </c>
      <c r="C2195" s="6">
        <v>8.0399999999999991</v>
      </c>
    </row>
    <row r="2196" spans="2:3" x14ac:dyDescent="0.3">
      <c r="B2196" s="116">
        <v>182.66667000000001</v>
      </c>
      <c r="C2196" s="6">
        <v>8.0299999999999994</v>
      </c>
    </row>
    <row r="2197" spans="2:3" x14ac:dyDescent="0.3">
      <c r="B2197" s="116">
        <v>182.75</v>
      </c>
      <c r="C2197" s="6">
        <v>8.0299999999999994</v>
      </c>
    </row>
    <row r="2198" spans="2:3" x14ac:dyDescent="0.3">
      <c r="B2198" s="116">
        <v>182.83332999999999</v>
      </c>
      <c r="C2198" s="6">
        <v>8.0299999999999994</v>
      </c>
    </row>
    <row r="2199" spans="2:3" x14ac:dyDescent="0.3">
      <c r="B2199" s="116">
        <v>182.91667000000001</v>
      </c>
      <c r="C2199" s="6">
        <v>8.0299999999999994</v>
      </c>
    </row>
    <row r="2200" spans="2:3" x14ac:dyDescent="0.3">
      <c r="B2200" s="116">
        <v>183</v>
      </c>
      <c r="C2200" s="6">
        <v>8.0299999999999994</v>
      </c>
    </row>
    <row r="2201" spans="2:3" x14ac:dyDescent="0.3">
      <c r="B2201" s="116">
        <v>183.08332999999999</v>
      </c>
      <c r="C2201" s="6">
        <v>8.0399999999999991</v>
      </c>
    </row>
    <row r="2202" spans="2:3" x14ac:dyDescent="0.3">
      <c r="B2202" s="116">
        <v>183.16667000000001</v>
      </c>
      <c r="C2202" s="6">
        <v>8.0399999999999991</v>
      </c>
    </row>
    <row r="2203" spans="2:3" x14ac:dyDescent="0.3">
      <c r="B2203" s="116">
        <v>183.25</v>
      </c>
      <c r="C2203" s="6">
        <v>8.0399999999999991</v>
      </c>
    </row>
    <row r="2204" spans="2:3" x14ac:dyDescent="0.3">
      <c r="B2204" s="116">
        <v>183.33332999999999</v>
      </c>
      <c r="C2204" s="6">
        <v>8.0500000000000007</v>
      </c>
    </row>
    <row r="2205" spans="2:3" x14ac:dyDescent="0.3">
      <c r="B2205" s="116">
        <v>183.41667000000001</v>
      </c>
      <c r="C2205" s="6">
        <v>8.0399999999999991</v>
      </c>
    </row>
    <row r="2206" spans="2:3" x14ac:dyDescent="0.3">
      <c r="B2206" s="116">
        <v>183.5</v>
      </c>
      <c r="C2206" s="6">
        <v>8.0399999999999991</v>
      </c>
    </row>
    <row r="2207" spans="2:3" x14ac:dyDescent="0.3">
      <c r="B2207" s="116">
        <v>183.58332999999999</v>
      </c>
      <c r="C2207" s="6">
        <v>8.0500000000000007</v>
      </c>
    </row>
    <row r="2208" spans="2:3" x14ac:dyDescent="0.3">
      <c r="B2208" s="116">
        <v>183.66667000000001</v>
      </c>
      <c r="C2208" s="6">
        <v>8.0399999999999991</v>
      </c>
    </row>
    <row r="2209" spans="2:3" x14ac:dyDescent="0.3">
      <c r="B2209" s="116">
        <v>183.75</v>
      </c>
      <c r="C2209" s="6">
        <v>8.0500000000000007</v>
      </c>
    </row>
    <row r="2210" spans="2:3" x14ac:dyDescent="0.3">
      <c r="B2210" s="116">
        <v>183.83332999999999</v>
      </c>
      <c r="C2210" s="6">
        <v>8.0399999999999991</v>
      </c>
    </row>
    <row r="2211" spans="2:3" x14ac:dyDescent="0.3">
      <c r="B2211" s="116">
        <v>183.91667000000001</v>
      </c>
      <c r="C2211" s="6">
        <v>8.0500000000000007</v>
      </c>
    </row>
    <row r="2212" spans="2:3" x14ac:dyDescent="0.3">
      <c r="B2212" s="116">
        <v>184</v>
      </c>
      <c r="C2212" s="6">
        <v>8.0500000000000007</v>
      </c>
    </row>
    <row r="2213" spans="2:3" x14ac:dyDescent="0.3">
      <c r="B2213" s="116">
        <v>184.08332999999999</v>
      </c>
      <c r="C2213" s="6">
        <v>8.0500000000000007</v>
      </c>
    </row>
    <row r="2214" spans="2:3" x14ac:dyDescent="0.3">
      <c r="B2214" s="116">
        <v>184.16667000000001</v>
      </c>
      <c r="C2214" s="6">
        <v>8.0500000000000007</v>
      </c>
    </row>
    <row r="2215" spans="2:3" x14ac:dyDescent="0.3">
      <c r="B2215" s="116">
        <v>184.25</v>
      </c>
      <c r="C2215" s="6">
        <v>8.0399999999999991</v>
      </c>
    </row>
    <row r="2216" spans="2:3" x14ac:dyDescent="0.3">
      <c r="B2216" s="116">
        <v>184.33332999999999</v>
      </c>
      <c r="C2216" s="6">
        <v>8.0500000000000007</v>
      </c>
    </row>
    <row r="2217" spans="2:3" x14ac:dyDescent="0.3">
      <c r="B2217" s="116">
        <v>184.41667000000001</v>
      </c>
      <c r="C2217" s="6">
        <v>8.0500000000000007</v>
      </c>
    </row>
    <row r="2218" spans="2:3" x14ac:dyDescent="0.3">
      <c r="B2218" s="116">
        <v>184.5</v>
      </c>
      <c r="C2218" s="6">
        <v>8.0500000000000007</v>
      </c>
    </row>
    <row r="2219" spans="2:3" x14ac:dyDescent="0.3">
      <c r="B2219" s="116">
        <v>184.58332999999999</v>
      </c>
      <c r="C2219" s="6">
        <v>8.0500000000000007</v>
      </c>
    </row>
    <row r="2220" spans="2:3" x14ac:dyDescent="0.3">
      <c r="B2220" s="116">
        <v>184.66667000000001</v>
      </c>
      <c r="C2220" s="6">
        <v>8.0500000000000007</v>
      </c>
    </row>
    <row r="2221" spans="2:3" x14ac:dyDescent="0.3">
      <c r="B2221" s="116">
        <v>184.75</v>
      </c>
      <c r="C2221" s="6">
        <v>8.06</v>
      </c>
    </row>
    <row r="2222" spans="2:3" x14ac:dyDescent="0.3">
      <c r="B2222" s="116">
        <v>184.83332999999999</v>
      </c>
      <c r="C2222" s="6">
        <v>8.06</v>
      </c>
    </row>
    <row r="2223" spans="2:3" x14ac:dyDescent="0.3">
      <c r="B2223" s="116">
        <v>184.91667000000001</v>
      </c>
      <c r="C2223" s="6">
        <v>8.06</v>
      </c>
    </row>
    <row r="2224" spans="2:3" x14ac:dyDescent="0.3">
      <c r="B2224" s="116">
        <v>185</v>
      </c>
      <c r="C2224" s="6">
        <v>8.06</v>
      </c>
    </row>
    <row r="2225" spans="2:3" x14ac:dyDescent="0.3">
      <c r="B2225" s="116">
        <v>185.08332999999999</v>
      </c>
      <c r="C2225" s="6">
        <v>8.06</v>
      </c>
    </row>
    <row r="2226" spans="2:3" x14ac:dyDescent="0.3">
      <c r="B2226" s="116">
        <v>185.16667000000001</v>
      </c>
      <c r="C2226" s="6">
        <v>8.06</v>
      </c>
    </row>
    <row r="2227" spans="2:3" x14ac:dyDescent="0.3">
      <c r="B2227" s="116">
        <v>185.25</v>
      </c>
      <c r="C2227" s="6">
        <v>8.06</v>
      </c>
    </row>
    <row r="2228" spans="2:3" x14ac:dyDescent="0.3">
      <c r="B2228" s="116">
        <v>185.33332999999999</v>
      </c>
      <c r="C2228" s="6">
        <v>8.0500000000000007</v>
      </c>
    </row>
    <row r="2229" spans="2:3" x14ac:dyDescent="0.3">
      <c r="B2229" s="116">
        <v>185.41667000000001</v>
      </c>
      <c r="C2229" s="6">
        <v>8.06</v>
      </c>
    </row>
    <row r="2230" spans="2:3" x14ac:dyDescent="0.3">
      <c r="B2230" s="116">
        <v>185.5</v>
      </c>
      <c r="C2230" s="6">
        <v>8.0500000000000007</v>
      </c>
    </row>
    <row r="2231" spans="2:3" x14ac:dyDescent="0.3">
      <c r="B2231" s="116">
        <v>185.58332999999999</v>
      </c>
      <c r="C2231" s="6">
        <v>8.07</v>
      </c>
    </row>
    <row r="2232" spans="2:3" x14ac:dyDescent="0.3">
      <c r="B2232" s="116">
        <v>185.66667000000001</v>
      </c>
      <c r="C2232" s="6">
        <v>8.07</v>
      </c>
    </row>
    <row r="2233" spans="2:3" x14ac:dyDescent="0.3">
      <c r="B2233" s="116">
        <v>185.75</v>
      </c>
      <c r="C2233" s="6">
        <v>8.07</v>
      </c>
    </row>
    <row r="2234" spans="2:3" x14ac:dyDescent="0.3">
      <c r="B2234" s="116">
        <v>185.83332999999999</v>
      </c>
      <c r="C2234" s="6">
        <v>8.07</v>
      </c>
    </row>
    <row r="2235" spans="2:3" x14ac:dyDescent="0.3">
      <c r="B2235" s="116">
        <v>185.91667000000001</v>
      </c>
      <c r="C2235" s="6">
        <v>8.06</v>
      </c>
    </row>
    <row r="2236" spans="2:3" x14ac:dyDescent="0.3">
      <c r="B2236" s="116">
        <v>186</v>
      </c>
      <c r="C2236" s="6">
        <v>8.07</v>
      </c>
    </row>
    <row r="2237" spans="2:3" x14ac:dyDescent="0.3">
      <c r="B2237" s="116">
        <v>186.08332999999999</v>
      </c>
      <c r="C2237" s="6">
        <v>8.07</v>
      </c>
    </row>
    <row r="2238" spans="2:3" x14ac:dyDescent="0.3">
      <c r="B2238" s="116">
        <v>186.16667000000001</v>
      </c>
      <c r="C2238" s="6">
        <v>8.06</v>
      </c>
    </row>
    <row r="2239" spans="2:3" x14ac:dyDescent="0.3">
      <c r="B2239" s="116">
        <v>186.25</v>
      </c>
      <c r="C2239" s="6">
        <v>8.07</v>
      </c>
    </row>
    <row r="2240" spans="2:3" x14ac:dyDescent="0.3">
      <c r="B2240" s="116">
        <v>186.33332999999999</v>
      </c>
      <c r="C2240" s="6">
        <v>8.06</v>
      </c>
    </row>
    <row r="2241" spans="2:3" x14ac:dyDescent="0.3">
      <c r="B2241" s="116">
        <v>186.41667000000001</v>
      </c>
      <c r="C2241" s="6">
        <v>8.07</v>
      </c>
    </row>
    <row r="2242" spans="2:3" x14ac:dyDescent="0.3">
      <c r="B2242" s="116">
        <v>186.5</v>
      </c>
      <c r="C2242" s="6">
        <v>8.08</v>
      </c>
    </row>
    <row r="2243" spans="2:3" x14ac:dyDescent="0.3">
      <c r="B2243" s="116">
        <v>186.58332999999999</v>
      </c>
      <c r="C2243" s="6">
        <v>8.06</v>
      </c>
    </row>
    <row r="2244" spans="2:3" x14ac:dyDescent="0.3">
      <c r="B2244" s="116">
        <v>186.66667000000001</v>
      </c>
      <c r="C2244" s="6">
        <v>8.07</v>
      </c>
    </row>
    <row r="2245" spans="2:3" x14ac:dyDescent="0.3">
      <c r="B2245" s="116">
        <v>186.75</v>
      </c>
      <c r="C2245" s="6">
        <v>8.07</v>
      </c>
    </row>
    <row r="2246" spans="2:3" x14ac:dyDescent="0.3">
      <c r="B2246" s="116">
        <v>186.83332999999999</v>
      </c>
      <c r="C2246" s="6">
        <v>8.08</v>
      </c>
    </row>
    <row r="2247" spans="2:3" x14ac:dyDescent="0.3">
      <c r="B2247" s="116">
        <v>186.91667000000001</v>
      </c>
      <c r="C2247" s="6">
        <v>8.07</v>
      </c>
    </row>
    <row r="2248" spans="2:3" x14ac:dyDescent="0.3">
      <c r="B2248" s="116">
        <v>187</v>
      </c>
      <c r="C2248" s="6">
        <v>8.08</v>
      </c>
    </row>
    <row r="2249" spans="2:3" x14ac:dyDescent="0.3">
      <c r="B2249" s="116">
        <v>187.08332999999999</v>
      </c>
      <c r="C2249" s="6">
        <v>8.06</v>
      </c>
    </row>
    <row r="2250" spans="2:3" x14ac:dyDescent="0.3">
      <c r="B2250" s="116">
        <v>187.16667000000001</v>
      </c>
      <c r="C2250" s="6">
        <v>8.06</v>
      </c>
    </row>
    <row r="2251" spans="2:3" x14ac:dyDescent="0.3">
      <c r="B2251" s="116">
        <v>187.25</v>
      </c>
      <c r="C2251" s="6">
        <v>8.07</v>
      </c>
    </row>
    <row r="2252" spans="2:3" x14ac:dyDescent="0.3">
      <c r="B2252" s="116">
        <v>187.33332999999999</v>
      </c>
      <c r="C2252" s="6">
        <v>8.06</v>
      </c>
    </row>
    <row r="2253" spans="2:3" x14ac:dyDescent="0.3">
      <c r="B2253" s="116">
        <v>187.41667000000001</v>
      </c>
      <c r="C2253" s="6">
        <v>8.09</v>
      </c>
    </row>
    <row r="2254" spans="2:3" x14ac:dyDescent="0.3">
      <c r="B2254" s="116">
        <v>187.5</v>
      </c>
      <c r="C2254" s="6">
        <v>8.08</v>
      </c>
    </row>
    <row r="2255" spans="2:3" x14ac:dyDescent="0.3">
      <c r="B2255" s="116">
        <v>187.58332999999999</v>
      </c>
      <c r="C2255" s="6">
        <v>8.07</v>
      </c>
    </row>
    <row r="2256" spans="2:3" x14ac:dyDescent="0.3">
      <c r="B2256" s="116">
        <v>187.66667000000001</v>
      </c>
      <c r="C2256" s="6">
        <v>8.08</v>
      </c>
    </row>
    <row r="2257" spans="2:3" x14ac:dyDescent="0.3">
      <c r="B2257" s="116">
        <v>187.75</v>
      </c>
      <c r="C2257" s="6">
        <v>8.07</v>
      </c>
    </row>
    <row r="2258" spans="2:3" x14ac:dyDescent="0.3">
      <c r="B2258" s="116">
        <v>187.83332999999999</v>
      </c>
      <c r="C2258" s="6">
        <v>8.07</v>
      </c>
    </row>
    <row r="2259" spans="2:3" x14ac:dyDescent="0.3">
      <c r="B2259" s="116">
        <v>187.91667000000001</v>
      </c>
      <c r="C2259" s="6">
        <v>8.07</v>
      </c>
    </row>
    <row r="2260" spans="2:3" x14ac:dyDescent="0.3">
      <c r="B2260" s="116">
        <v>188</v>
      </c>
      <c r="C2260" s="6">
        <v>8.08</v>
      </c>
    </row>
    <row r="2261" spans="2:3" x14ac:dyDescent="0.3">
      <c r="B2261" s="116">
        <v>188.08332999999999</v>
      </c>
      <c r="C2261" s="6">
        <v>8.07</v>
      </c>
    </row>
    <row r="2262" spans="2:3" x14ac:dyDescent="0.3">
      <c r="B2262" s="116">
        <v>188.16667000000001</v>
      </c>
      <c r="C2262" s="6">
        <v>8.08</v>
      </c>
    </row>
    <row r="2263" spans="2:3" x14ac:dyDescent="0.3">
      <c r="B2263" s="116">
        <v>188.25</v>
      </c>
      <c r="C2263" s="6">
        <v>8.08</v>
      </c>
    </row>
    <row r="2264" spans="2:3" x14ac:dyDescent="0.3">
      <c r="B2264" s="116">
        <v>188.33332999999999</v>
      </c>
      <c r="C2264" s="6">
        <v>8.08</v>
      </c>
    </row>
    <row r="2265" spans="2:3" x14ac:dyDescent="0.3">
      <c r="B2265" s="116">
        <v>188.41667000000001</v>
      </c>
      <c r="C2265" s="6">
        <v>8.07</v>
      </c>
    </row>
    <row r="2266" spans="2:3" x14ac:dyDescent="0.3">
      <c r="B2266" s="116">
        <v>188.5</v>
      </c>
      <c r="C2266" s="6">
        <v>8.07</v>
      </c>
    </row>
    <row r="2267" spans="2:3" x14ac:dyDescent="0.3">
      <c r="B2267" s="116">
        <v>188.58332999999999</v>
      </c>
      <c r="C2267" s="6">
        <v>8.08</v>
      </c>
    </row>
    <row r="2268" spans="2:3" x14ac:dyDescent="0.3">
      <c r="B2268" s="116">
        <v>188.66667000000001</v>
      </c>
      <c r="C2268" s="6">
        <v>8.07</v>
      </c>
    </row>
    <row r="2269" spans="2:3" x14ac:dyDescent="0.3">
      <c r="B2269" s="116">
        <v>188.75</v>
      </c>
      <c r="C2269" s="6">
        <v>8.09</v>
      </c>
    </row>
    <row r="2270" spans="2:3" x14ac:dyDescent="0.3">
      <c r="B2270" s="116">
        <v>188.83332999999999</v>
      </c>
      <c r="C2270" s="6">
        <v>8.07</v>
      </c>
    </row>
    <row r="2271" spans="2:3" x14ac:dyDescent="0.3">
      <c r="B2271" s="116">
        <v>188.91667000000001</v>
      </c>
      <c r="C2271" s="6">
        <v>8.09</v>
      </c>
    </row>
    <row r="2272" spans="2:3" x14ac:dyDescent="0.3">
      <c r="B2272" s="116">
        <v>189</v>
      </c>
      <c r="C2272" s="6">
        <v>8.08</v>
      </c>
    </row>
    <row r="2273" spans="2:3" x14ac:dyDescent="0.3">
      <c r="B2273" s="116">
        <v>189.08332999999999</v>
      </c>
      <c r="C2273" s="6">
        <v>8.08</v>
      </c>
    </row>
    <row r="2274" spans="2:3" x14ac:dyDescent="0.3">
      <c r="B2274" s="116">
        <v>189.16667000000001</v>
      </c>
      <c r="C2274" s="6">
        <v>8.08</v>
      </c>
    </row>
    <row r="2275" spans="2:3" x14ac:dyDescent="0.3">
      <c r="B2275" s="116">
        <v>189.25</v>
      </c>
      <c r="C2275" s="6">
        <v>8.08</v>
      </c>
    </row>
    <row r="2276" spans="2:3" x14ac:dyDescent="0.3">
      <c r="B2276" s="116">
        <v>189.33332999999999</v>
      </c>
      <c r="C2276" s="6">
        <v>8.08</v>
      </c>
    </row>
    <row r="2277" spans="2:3" x14ac:dyDescent="0.3">
      <c r="B2277" s="116">
        <v>189.41667000000001</v>
      </c>
      <c r="C2277" s="6">
        <v>8.08</v>
      </c>
    </row>
    <row r="2278" spans="2:3" x14ac:dyDescent="0.3">
      <c r="B2278" s="116">
        <v>189.5</v>
      </c>
      <c r="C2278" s="6">
        <v>8.08</v>
      </c>
    </row>
    <row r="2279" spans="2:3" x14ac:dyDescent="0.3">
      <c r="B2279" s="116">
        <v>189.58332999999999</v>
      </c>
      <c r="C2279" s="6">
        <v>8.09</v>
      </c>
    </row>
    <row r="2280" spans="2:3" x14ac:dyDescent="0.3">
      <c r="B2280" s="116">
        <v>189.66667000000001</v>
      </c>
      <c r="C2280" s="6">
        <v>8.09</v>
      </c>
    </row>
    <row r="2281" spans="2:3" x14ac:dyDescent="0.3">
      <c r="B2281" s="116">
        <v>189.75</v>
      </c>
      <c r="C2281" s="6">
        <v>8.09</v>
      </c>
    </row>
    <row r="2282" spans="2:3" x14ac:dyDescent="0.3">
      <c r="B2282" s="116">
        <v>189.83332999999999</v>
      </c>
      <c r="C2282" s="6">
        <v>8.08</v>
      </c>
    </row>
    <row r="2283" spans="2:3" x14ac:dyDescent="0.3">
      <c r="B2283" s="116">
        <v>189.91667000000001</v>
      </c>
      <c r="C2283" s="6">
        <v>8.09</v>
      </c>
    </row>
    <row r="2284" spans="2:3" x14ac:dyDescent="0.3">
      <c r="B2284" s="116">
        <v>190</v>
      </c>
      <c r="C2284" s="6">
        <v>8.09</v>
      </c>
    </row>
    <row r="2285" spans="2:3" x14ac:dyDescent="0.3">
      <c r="B2285" s="116">
        <v>190.08332999999999</v>
      </c>
      <c r="C2285" s="6">
        <v>8.09</v>
      </c>
    </row>
    <row r="2286" spans="2:3" x14ac:dyDescent="0.3">
      <c r="B2286" s="116">
        <v>190.16667000000001</v>
      </c>
      <c r="C2286" s="6">
        <v>8.09</v>
      </c>
    </row>
    <row r="2287" spans="2:3" x14ac:dyDescent="0.3">
      <c r="B2287" s="116">
        <v>190.25</v>
      </c>
      <c r="C2287" s="6">
        <v>8.08</v>
      </c>
    </row>
    <row r="2288" spans="2:3" x14ac:dyDescent="0.3">
      <c r="B2288" s="116">
        <v>190.33332999999999</v>
      </c>
      <c r="C2288" s="124">
        <v>8.08</v>
      </c>
    </row>
    <row r="2289" spans="2:3" x14ac:dyDescent="0.3">
      <c r="B2289" s="116">
        <v>190.41667000000001</v>
      </c>
      <c r="C2289" s="124">
        <v>8.1</v>
      </c>
    </row>
    <row r="2290" spans="2:3" x14ac:dyDescent="0.3">
      <c r="B2290" s="116">
        <v>190.5</v>
      </c>
      <c r="C2290" s="124">
        <v>8.08</v>
      </c>
    </row>
    <row r="2291" spans="2:3" x14ac:dyDescent="0.3">
      <c r="B2291" s="116">
        <v>190.58332999999999</v>
      </c>
      <c r="C2291" s="124">
        <v>8.09</v>
      </c>
    </row>
    <row r="2292" spans="2:3" x14ac:dyDescent="0.3">
      <c r="B2292" s="116">
        <v>190.66667000000001</v>
      </c>
      <c r="C2292" s="124">
        <v>8.09</v>
      </c>
    </row>
    <row r="2293" spans="2:3" x14ac:dyDescent="0.3">
      <c r="B2293" s="116">
        <v>190.75</v>
      </c>
      <c r="C2293" s="124">
        <v>8.09</v>
      </c>
    </row>
    <row r="2294" spans="2:3" x14ac:dyDescent="0.3">
      <c r="B2294" s="116">
        <v>190.83332999999999</v>
      </c>
      <c r="C2294" s="124">
        <v>8.09</v>
      </c>
    </row>
    <row r="2295" spans="2:3" x14ac:dyDescent="0.3">
      <c r="B2295" s="116">
        <v>190.91667000000001</v>
      </c>
      <c r="C2295" s="124">
        <v>8.08</v>
      </c>
    </row>
    <row r="2296" spans="2:3" x14ac:dyDescent="0.3">
      <c r="B2296" s="116">
        <v>191</v>
      </c>
      <c r="C2296" s="124">
        <v>8.09</v>
      </c>
    </row>
    <row r="2297" spans="2:3" x14ac:dyDescent="0.3">
      <c r="B2297" s="116">
        <v>191.08332999999999</v>
      </c>
      <c r="C2297" s="124">
        <v>8.09</v>
      </c>
    </row>
    <row r="2298" spans="2:3" x14ac:dyDescent="0.3">
      <c r="B2298" s="116">
        <v>191.16667000000001</v>
      </c>
      <c r="C2298" s="124">
        <v>8.09</v>
      </c>
    </row>
    <row r="2299" spans="2:3" x14ac:dyDescent="0.3">
      <c r="B2299" s="116">
        <v>191.25</v>
      </c>
      <c r="C2299" s="124">
        <v>8.1</v>
      </c>
    </row>
    <row r="2300" spans="2:3" x14ac:dyDescent="0.3">
      <c r="B2300" s="116">
        <v>191.33332999999999</v>
      </c>
      <c r="C2300" s="124">
        <v>8.09</v>
      </c>
    </row>
    <row r="2301" spans="2:3" x14ac:dyDescent="0.3">
      <c r="B2301" s="116">
        <v>191.41667000000001</v>
      </c>
      <c r="C2301" s="124">
        <v>8.08</v>
      </c>
    </row>
    <row r="2302" spans="2:3" x14ac:dyDescent="0.3">
      <c r="B2302" s="116">
        <v>191.5</v>
      </c>
      <c r="C2302" s="124">
        <v>8.1</v>
      </c>
    </row>
    <row r="2303" spans="2:3" x14ac:dyDescent="0.3">
      <c r="B2303" s="116">
        <v>191.58332999999999</v>
      </c>
      <c r="C2303" s="6">
        <v>8.08</v>
      </c>
    </row>
    <row r="2304" spans="2:3" x14ac:dyDescent="0.3">
      <c r="B2304" s="116">
        <v>191.66667000000001</v>
      </c>
      <c r="C2304" s="6">
        <v>8.09</v>
      </c>
    </row>
    <row r="2305" spans="2:3" x14ac:dyDescent="0.3">
      <c r="B2305" s="116">
        <v>191.75</v>
      </c>
      <c r="C2305" s="6">
        <v>8.09</v>
      </c>
    </row>
    <row r="2306" spans="2:3" x14ac:dyDescent="0.3">
      <c r="B2306" s="116">
        <v>191.83332999999999</v>
      </c>
      <c r="C2306" s="6">
        <v>8.08</v>
      </c>
    </row>
    <row r="2307" spans="2:3" x14ac:dyDescent="0.3">
      <c r="B2307" s="116">
        <v>191.91667000000001</v>
      </c>
      <c r="C2307" s="6">
        <v>8.09</v>
      </c>
    </row>
    <row r="2308" spans="2:3" x14ac:dyDescent="0.3">
      <c r="B2308" s="116">
        <v>192</v>
      </c>
      <c r="C2308" s="6">
        <v>8.09</v>
      </c>
    </row>
    <row r="2309" spans="2:3" x14ac:dyDescent="0.3">
      <c r="B2309" s="116">
        <v>192.08332999999999</v>
      </c>
      <c r="C2309" s="6">
        <v>8.09</v>
      </c>
    </row>
    <row r="2310" spans="2:3" x14ac:dyDescent="0.3">
      <c r="B2310" s="116">
        <v>192.16667000000001</v>
      </c>
      <c r="C2310" s="6">
        <v>8.09</v>
      </c>
    </row>
    <row r="2311" spans="2:3" x14ac:dyDescent="0.3">
      <c r="B2311" s="116">
        <v>192.25</v>
      </c>
      <c r="C2311" s="6">
        <v>8.08</v>
      </c>
    </row>
    <row r="2312" spans="2:3" x14ac:dyDescent="0.3">
      <c r="B2312" s="116">
        <v>192.33332999999999</v>
      </c>
      <c r="C2312" s="6">
        <v>8.09</v>
      </c>
    </row>
    <row r="2313" spans="2:3" x14ac:dyDescent="0.3">
      <c r="B2313" s="116">
        <v>192.41667000000001</v>
      </c>
      <c r="C2313" s="6">
        <v>7.91</v>
      </c>
    </row>
    <row r="2314" spans="2:3" x14ac:dyDescent="0.3">
      <c r="B2314" s="116">
        <v>192.5</v>
      </c>
      <c r="C2314" s="6">
        <v>7.89</v>
      </c>
    </row>
    <row r="2315" spans="2:3" x14ac:dyDescent="0.3">
      <c r="B2315" s="116">
        <v>192.58332999999999</v>
      </c>
      <c r="C2315" s="6">
        <v>7.89</v>
      </c>
    </row>
    <row r="2316" spans="2:3" x14ac:dyDescent="0.3">
      <c r="B2316" s="116">
        <v>192.66667000000001</v>
      </c>
      <c r="C2316" s="6">
        <v>7.89</v>
      </c>
    </row>
    <row r="2317" spans="2:3" x14ac:dyDescent="0.3">
      <c r="B2317" s="116">
        <v>192.75</v>
      </c>
      <c r="C2317" s="6">
        <v>7.88</v>
      </c>
    </row>
    <row r="2318" spans="2:3" x14ac:dyDescent="0.3">
      <c r="B2318" s="116">
        <v>192.83332999999999</v>
      </c>
      <c r="C2318" s="6">
        <v>7.88</v>
      </c>
    </row>
    <row r="2319" spans="2:3" x14ac:dyDescent="0.3">
      <c r="B2319" s="116">
        <v>192.91667000000001</v>
      </c>
      <c r="C2319" s="6">
        <v>7.87</v>
      </c>
    </row>
    <row r="2320" spans="2:3" x14ac:dyDescent="0.3">
      <c r="B2320" s="116">
        <v>193</v>
      </c>
      <c r="C2320" s="6">
        <v>7.87</v>
      </c>
    </row>
    <row r="2321" spans="2:3" x14ac:dyDescent="0.3">
      <c r="B2321" s="116">
        <v>193.08332999999999</v>
      </c>
      <c r="C2321" s="6">
        <v>7.87</v>
      </c>
    </row>
    <row r="2322" spans="2:3" x14ac:dyDescent="0.3">
      <c r="B2322" s="116">
        <v>193.16667000000001</v>
      </c>
      <c r="C2322" s="6">
        <v>7.86</v>
      </c>
    </row>
    <row r="2323" spans="2:3" x14ac:dyDescent="0.3">
      <c r="B2323" s="116">
        <v>193.25</v>
      </c>
      <c r="C2323" s="6">
        <v>7.86</v>
      </c>
    </row>
    <row r="2324" spans="2:3" x14ac:dyDescent="0.3">
      <c r="B2324" s="116">
        <v>193.33332999999999</v>
      </c>
      <c r="C2324" s="6">
        <v>7.86</v>
      </c>
    </row>
    <row r="2325" spans="2:3" x14ac:dyDescent="0.3">
      <c r="B2325" s="116">
        <v>193.41667000000001</v>
      </c>
      <c r="C2325" s="6">
        <v>7.86</v>
      </c>
    </row>
    <row r="2326" spans="2:3" x14ac:dyDescent="0.3">
      <c r="B2326" s="116">
        <v>193.5</v>
      </c>
      <c r="C2326" s="6">
        <v>7.86</v>
      </c>
    </row>
    <row r="2327" spans="2:3" x14ac:dyDescent="0.3">
      <c r="B2327" s="116">
        <v>193.58332999999999</v>
      </c>
      <c r="C2327" s="6">
        <v>7.86</v>
      </c>
    </row>
    <row r="2328" spans="2:3" x14ac:dyDescent="0.3">
      <c r="B2328" s="116">
        <v>193.66667000000001</v>
      </c>
      <c r="C2328" s="6">
        <v>7.85</v>
      </c>
    </row>
    <row r="2329" spans="2:3" x14ac:dyDescent="0.3">
      <c r="B2329" s="116">
        <v>193.75</v>
      </c>
      <c r="C2329" s="6">
        <v>7.86</v>
      </c>
    </row>
    <row r="2330" spans="2:3" x14ac:dyDescent="0.3">
      <c r="B2330" s="116">
        <v>193.83332999999999</v>
      </c>
      <c r="C2330" s="6">
        <v>7.86</v>
      </c>
    </row>
    <row r="2331" spans="2:3" x14ac:dyDescent="0.3">
      <c r="B2331" s="116">
        <v>193.91667000000001</v>
      </c>
      <c r="C2331" s="6">
        <v>7.85</v>
      </c>
    </row>
    <row r="2332" spans="2:3" x14ac:dyDescent="0.3">
      <c r="B2332" s="116">
        <v>194</v>
      </c>
      <c r="C2332" s="6">
        <v>7.86</v>
      </c>
    </row>
    <row r="2333" spans="2:3" x14ac:dyDescent="0.3">
      <c r="B2333" s="116">
        <v>194.08332999999999</v>
      </c>
      <c r="C2333" s="6">
        <v>7.85</v>
      </c>
    </row>
    <row r="2334" spans="2:3" x14ac:dyDescent="0.3">
      <c r="B2334" s="116">
        <v>194.16667000000001</v>
      </c>
      <c r="C2334" s="6">
        <v>7.86</v>
      </c>
    </row>
    <row r="2335" spans="2:3" x14ac:dyDescent="0.3">
      <c r="B2335" s="116">
        <v>194.25</v>
      </c>
      <c r="C2335" s="6">
        <v>7.85</v>
      </c>
    </row>
    <row r="2336" spans="2:3" x14ac:dyDescent="0.3">
      <c r="B2336" s="116">
        <v>194.33332999999999</v>
      </c>
      <c r="C2336" s="6">
        <v>7.86</v>
      </c>
    </row>
    <row r="2337" spans="2:3" x14ac:dyDescent="0.3">
      <c r="B2337" s="116">
        <v>194.41667000000001</v>
      </c>
      <c r="C2337" s="6">
        <v>7.86</v>
      </c>
    </row>
    <row r="2338" spans="2:3" x14ac:dyDescent="0.3">
      <c r="B2338" s="116">
        <v>194.5</v>
      </c>
      <c r="C2338" s="6">
        <v>7.85</v>
      </c>
    </row>
    <row r="2339" spans="2:3" x14ac:dyDescent="0.3">
      <c r="B2339" s="116">
        <v>194.58332999999999</v>
      </c>
      <c r="C2339" s="6">
        <v>7.86</v>
      </c>
    </row>
    <row r="2340" spans="2:3" x14ac:dyDescent="0.3">
      <c r="B2340" s="116">
        <v>194.66667000000001</v>
      </c>
      <c r="C2340" s="6">
        <v>7.86</v>
      </c>
    </row>
    <row r="2341" spans="2:3" x14ac:dyDescent="0.3">
      <c r="B2341" s="116">
        <v>194.75</v>
      </c>
      <c r="C2341" s="6">
        <v>7.86</v>
      </c>
    </row>
    <row r="2342" spans="2:3" x14ac:dyDescent="0.3">
      <c r="B2342" s="116">
        <v>194.83332999999999</v>
      </c>
      <c r="C2342" s="6">
        <v>7.87</v>
      </c>
    </row>
    <row r="2343" spans="2:3" x14ac:dyDescent="0.3">
      <c r="B2343" s="116">
        <v>194.91667000000001</v>
      </c>
      <c r="C2343" s="6">
        <v>7.86</v>
      </c>
    </row>
    <row r="2344" spans="2:3" x14ac:dyDescent="0.3">
      <c r="B2344" s="116">
        <v>195</v>
      </c>
      <c r="C2344" s="6">
        <v>7.86</v>
      </c>
    </row>
    <row r="2345" spans="2:3" x14ac:dyDescent="0.3">
      <c r="B2345" s="116">
        <v>195.08332999999999</v>
      </c>
      <c r="C2345" s="6">
        <v>7.88</v>
      </c>
    </row>
    <row r="2346" spans="2:3" x14ac:dyDescent="0.3">
      <c r="B2346" s="116">
        <v>195.16667000000001</v>
      </c>
      <c r="C2346" s="6">
        <v>7.87</v>
      </c>
    </row>
    <row r="2347" spans="2:3" x14ac:dyDescent="0.3">
      <c r="B2347" s="116">
        <v>195.25</v>
      </c>
      <c r="C2347" s="6">
        <v>7.88</v>
      </c>
    </row>
    <row r="2348" spans="2:3" x14ac:dyDescent="0.3">
      <c r="B2348" s="116">
        <v>195.33332999999999</v>
      </c>
      <c r="C2348" s="6">
        <v>7.87</v>
      </c>
    </row>
    <row r="2349" spans="2:3" x14ac:dyDescent="0.3">
      <c r="B2349" s="116">
        <v>195.41667000000001</v>
      </c>
      <c r="C2349" s="6">
        <v>7.88</v>
      </c>
    </row>
    <row r="2350" spans="2:3" x14ac:dyDescent="0.3">
      <c r="B2350" s="116">
        <v>195.5</v>
      </c>
      <c r="C2350" s="6">
        <v>7.87</v>
      </c>
    </row>
    <row r="2351" spans="2:3" x14ac:dyDescent="0.3">
      <c r="B2351" s="116">
        <v>195.58332999999999</v>
      </c>
      <c r="C2351" s="6">
        <v>7.88</v>
      </c>
    </row>
    <row r="2352" spans="2:3" x14ac:dyDescent="0.3">
      <c r="B2352" s="116">
        <v>195.66667000000001</v>
      </c>
      <c r="C2352" s="6">
        <v>7.88</v>
      </c>
    </row>
    <row r="2353" spans="2:3" x14ac:dyDescent="0.3">
      <c r="B2353" s="116">
        <v>195.75</v>
      </c>
      <c r="C2353" s="6">
        <v>7.88</v>
      </c>
    </row>
    <row r="2354" spans="2:3" x14ac:dyDescent="0.3">
      <c r="B2354" s="116">
        <v>195.83332999999999</v>
      </c>
      <c r="C2354" s="6">
        <v>7.88</v>
      </c>
    </row>
    <row r="2355" spans="2:3" x14ac:dyDescent="0.3">
      <c r="B2355" s="116">
        <v>195.91667000000001</v>
      </c>
      <c r="C2355" s="6">
        <v>7.88</v>
      </c>
    </row>
    <row r="2356" spans="2:3" x14ac:dyDescent="0.3">
      <c r="B2356" s="116">
        <v>196</v>
      </c>
      <c r="C2356" s="6">
        <v>7.89</v>
      </c>
    </row>
    <row r="2357" spans="2:3" x14ac:dyDescent="0.3">
      <c r="B2357" s="116">
        <v>196.08332999999999</v>
      </c>
      <c r="C2357" s="6">
        <v>7.89</v>
      </c>
    </row>
    <row r="2358" spans="2:3" x14ac:dyDescent="0.3">
      <c r="B2358" s="116">
        <v>196.16667000000001</v>
      </c>
      <c r="C2358" s="6">
        <v>7.88</v>
      </c>
    </row>
    <row r="2359" spans="2:3" x14ac:dyDescent="0.3">
      <c r="B2359" s="116">
        <v>196.25</v>
      </c>
      <c r="C2359" s="124">
        <v>7.89</v>
      </c>
    </row>
    <row r="2360" spans="2:3" x14ac:dyDescent="0.3">
      <c r="B2360" s="116">
        <v>196.33332999999999</v>
      </c>
      <c r="C2360" s="124">
        <v>7.9</v>
      </c>
    </row>
    <row r="2361" spans="2:3" x14ac:dyDescent="0.3">
      <c r="B2361" s="116">
        <v>196.41667000000001</v>
      </c>
      <c r="C2361" s="124">
        <v>7.89</v>
      </c>
    </row>
    <row r="2362" spans="2:3" x14ac:dyDescent="0.3">
      <c r="B2362" s="116">
        <v>196.5</v>
      </c>
      <c r="C2362" s="124">
        <v>7.89</v>
      </c>
    </row>
    <row r="2363" spans="2:3" x14ac:dyDescent="0.3">
      <c r="B2363" s="116">
        <v>196.58332999999999</v>
      </c>
      <c r="C2363" s="124">
        <v>7.89</v>
      </c>
    </row>
    <row r="2364" spans="2:3" x14ac:dyDescent="0.3">
      <c r="B2364" s="116">
        <v>196.66667000000001</v>
      </c>
      <c r="C2364" s="124">
        <v>7.9</v>
      </c>
    </row>
    <row r="2365" spans="2:3" x14ac:dyDescent="0.3">
      <c r="B2365" s="116">
        <v>196.75</v>
      </c>
      <c r="C2365" s="124">
        <v>7.9</v>
      </c>
    </row>
    <row r="2366" spans="2:3" x14ac:dyDescent="0.3">
      <c r="B2366" s="116">
        <v>196.83332999999999</v>
      </c>
      <c r="C2366" s="124">
        <v>7.89</v>
      </c>
    </row>
    <row r="2367" spans="2:3" x14ac:dyDescent="0.3">
      <c r="B2367" s="116">
        <v>196.91667000000001</v>
      </c>
      <c r="C2367" s="124">
        <v>7.91</v>
      </c>
    </row>
    <row r="2368" spans="2:3" x14ac:dyDescent="0.3">
      <c r="B2368" s="116">
        <v>197</v>
      </c>
      <c r="C2368" s="124">
        <v>7.9</v>
      </c>
    </row>
    <row r="2369" spans="2:3" x14ac:dyDescent="0.3">
      <c r="B2369" s="116">
        <v>197.08332999999999</v>
      </c>
      <c r="C2369" s="124">
        <v>7.9</v>
      </c>
    </row>
    <row r="2370" spans="2:3" x14ac:dyDescent="0.3">
      <c r="B2370" s="116">
        <v>197.16667000000001</v>
      </c>
      <c r="C2370" s="124">
        <v>7.91</v>
      </c>
    </row>
    <row r="2371" spans="2:3" x14ac:dyDescent="0.3">
      <c r="B2371" s="116">
        <v>197.25</v>
      </c>
      <c r="C2371" s="124">
        <v>7.91</v>
      </c>
    </row>
    <row r="2372" spans="2:3" x14ac:dyDescent="0.3">
      <c r="B2372" s="116">
        <v>197.33332999999999</v>
      </c>
      <c r="C2372" s="124">
        <v>7.9</v>
      </c>
    </row>
    <row r="2373" spans="2:3" x14ac:dyDescent="0.3">
      <c r="B2373" s="116">
        <v>197.41667000000001</v>
      </c>
      <c r="C2373" s="124">
        <v>7.91</v>
      </c>
    </row>
    <row r="2374" spans="2:3" x14ac:dyDescent="0.3">
      <c r="B2374" s="116">
        <v>197.5</v>
      </c>
      <c r="C2374" s="124">
        <v>7.91</v>
      </c>
    </row>
    <row r="2375" spans="2:3" x14ac:dyDescent="0.3">
      <c r="B2375" s="116">
        <v>197.58332999999999</v>
      </c>
      <c r="C2375" s="6">
        <v>7.91</v>
      </c>
    </row>
    <row r="2376" spans="2:3" x14ac:dyDescent="0.3">
      <c r="B2376" s="116">
        <v>197.66667000000001</v>
      </c>
      <c r="C2376" s="6">
        <v>7.91</v>
      </c>
    </row>
    <row r="2377" spans="2:3" x14ac:dyDescent="0.3">
      <c r="B2377" s="116">
        <v>197.75</v>
      </c>
      <c r="C2377" s="6">
        <v>7.91</v>
      </c>
    </row>
    <row r="2378" spans="2:3" x14ac:dyDescent="0.3">
      <c r="B2378" s="116">
        <v>197.83332999999999</v>
      </c>
      <c r="C2378" s="6">
        <v>7.92</v>
      </c>
    </row>
    <row r="2379" spans="2:3" x14ac:dyDescent="0.3">
      <c r="B2379" s="116">
        <v>197.91667000000001</v>
      </c>
      <c r="C2379" s="6">
        <v>7.91</v>
      </c>
    </row>
    <row r="2380" spans="2:3" x14ac:dyDescent="0.3">
      <c r="B2380" s="116">
        <v>198</v>
      </c>
      <c r="C2380" s="6">
        <v>7.91</v>
      </c>
    </row>
    <row r="2381" spans="2:3" x14ac:dyDescent="0.3">
      <c r="B2381" s="116">
        <v>198.08332999999999</v>
      </c>
      <c r="C2381" s="6">
        <v>7.93</v>
      </c>
    </row>
    <row r="2382" spans="2:3" x14ac:dyDescent="0.3">
      <c r="B2382" s="116">
        <v>198.16667000000001</v>
      </c>
      <c r="C2382" s="6">
        <v>7.92</v>
      </c>
    </row>
    <row r="2383" spans="2:3" x14ac:dyDescent="0.3">
      <c r="B2383" s="116">
        <v>198.25</v>
      </c>
      <c r="C2383" s="6">
        <v>7.92</v>
      </c>
    </row>
    <row r="2384" spans="2:3" x14ac:dyDescent="0.3">
      <c r="B2384" s="116">
        <v>198.33332999999999</v>
      </c>
      <c r="C2384" s="6">
        <v>7.92</v>
      </c>
    </row>
    <row r="2385" spans="2:3" x14ac:dyDescent="0.3">
      <c r="B2385" s="116">
        <v>198.41667000000001</v>
      </c>
      <c r="C2385" s="6">
        <v>7.92</v>
      </c>
    </row>
    <row r="2386" spans="2:3" x14ac:dyDescent="0.3">
      <c r="B2386" s="116">
        <v>198.5</v>
      </c>
      <c r="C2386" s="6">
        <v>7.94</v>
      </c>
    </row>
    <row r="2387" spans="2:3" x14ac:dyDescent="0.3">
      <c r="B2387" s="116">
        <v>198.58332999999999</v>
      </c>
      <c r="C2387" s="6">
        <v>7.92</v>
      </c>
    </row>
    <row r="2388" spans="2:3" x14ac:dyDescent="0.3">
      <c r="B2388" s="116">
        <v>198.66667000000001</v>
      </c>
      <c r="C2388" s="6">
        <v>7.93</v>
      </c>
    </row>
    <row r="2389" spans="2:3" x14ac:dyDescent="0.3">
      <c r="B2389" s="116">
        <v>198.75</v>
      </c>
      <c r="C2389" s="6">
        <v>7.93</v>
      </c>
    </row>
    <row r="2390" spans="2:3" x14ac:dyDescent="0.3">
      <c r="B2390" s="116">
        <v>198.83332999999999</v>
      </c>
      <c r="C2390" s="6">
        <v>7.93</v>
      </c>
    </row>
    <row r="2391" spans="2:3" x14ac:dyDescent="0.3">
      <c r="B2391" s="116">
        <v>198.91667000000001</v>
      </c>
      <c r="C2391" s="6">
        <v>7.94</v>
      </c>
    </row>
    <row r="2392" spans="2:3" x14ac:dyDescent="0.3">
      <c r="B2392" s="116">
        <v>199</v>
      </c>
      <c r="C2392" s="6">
        <v>7.93</v>
      </c>
    </row>
    <row r="2393" spans="2:3" x14ac:dyDescent="0.3">
      <c r="B2393" s="116">
        <v>199.08332999999999</v>
      </c>
      <c r="C2393" s="6">
        <v>7.94</v>
      </c>
    </row>
    <row r="2394" spans="2:3" x14ac:dyDescent="0.3">
      <c r="B2394" s="116">
        <v>199.16667000000001</v>
      </c>
      <c r="C2394" s="6">
        <v>7.93</v>
      </c>
    </row>
    <row r="2395" spans="2:3" x14ac:dyDescent="0.3">
      <c r="B2395" s="116">
        <v>199.25</v>
      </c>
      <c r="C2395" s="6">
        <v>7.94</v>
      </c>
    </row>
    <row r="2396" spans="2:3" x14ac:dyDescent="0.3">
      <c r="B2396" s="116">
        <v>199.33332999999999</v>
      </c>
      <c r="C2396" s="6">
        <v>7.95</v>
      </c>
    </row>
    <row r="2397" spans="2:3" x14ac:dyDescent="0.3">
      <c r="B2397" s="116">
        <v>199.41667000000001</v>
      </c>
      <c r="C2397" s="6">
        <v>7.93</v>
      </c>
    </row>
    <row r="2398" spans="2:3" x14ac:dyDescent="0.3">
      <c r="B2398" s="116">
        <v>199.5</v>
      </c>
      <c r="C2398" s="6">
        <v>7.94</v>
      </c>
    </row>
    <row r="2399" spans="2:3" x14ac:dyDescent="0.3">
      <c r="B2399" s="116">
        <v>199.58332999999999</v>
      </c>
      <c r="C2399" s="6">
        <v>7.94</v>
      </c>
    </row>
    <row r="2400" spans="2:3" x14ac:dyDescent="0.3">
      <c r="B2400" s="116">
        <v>199.66667000000001</v>
      </c>
      <c r="C2400" s="6">
        <v>7.94</v>
      </c>
    </row>
    <row r="2401" spans="2:3" x14ac:dyDescent="0.3">
      <c r="B2401" s="116">
        <v>199.75</v>
      </c>
      <c r="C2401" s="6">
        <v>7.95</v>
      </c>
    </row>
    <row r="2402" spans="2:3" x14ac:dyDescent="0.3">
      <c r="B2402" s="116">
        <v>199.83332999999999</v>
      </c>
      <c r="C2402" s="6">
        <v>7.94</v>
      </c>
    </row>
    <row r="2403" spans="2:3" x14ac:dyDescent="0.3">
      <c r="B2403" s="116">
        <v>199.91667000000001</v>
      </c>
      <c r="C2403" s="6">
        <v>7.95</v>
      </c>
    </row>
    <row r="2404" spans="2:3" x14ac:dyDescent="0.3">
      <c r="B2404" s="116">
        <v>200</v>
      </c>
      <c r="C2404" s="6">
        <v>7.95</v>
      </c>
    </row>
    <row r="2405" spans="2:3" x14ac:dyDescent="0.3">
      <c r="B2405" s="116">
        <v>200.08332999999999</v>
      </c>
      <c r="C2405" s="6">
        <v>7.94</v>
      </c>
    </row>
    <row r="2406" spans="2:3" x14ac:dyDescent="0.3">
      <c r="B2406" s="116">
        <v>200.16667000000001</v>
      </c>
      <c r="C2406" s="6">
        <v>7.96</v>
      </c>
    </row>
    <row r="2407" spans="2:3" x14ac:dyDescent="0.3">
      <c r="B2407" s="116">
        <v>200.25</v>
      </c>
      <c r="C2407" s="6">
        <v>7.94</v>
      </c>
    </row>
    <row r="2408" spans="2:3" x14ac:dyDescent="0.3">
      <c r="B2408" s="116">
        <v>200.33332999999999</v>
      </c>
      <c r="C2408" s="6">
        <v>7.95</v>
      </c>
    </row>
    <row r="2409" spans="2:3" x14ac:dyDescent="0.3">
      <c r="B2409" s="116">
        <v>200.41667000000001</v>
      </c>
      <c r="C2409" s="6">
        <v>7.96</v>
      </c>
    </row>
    <row r="2410" spans="2:3" x14ac:dyDescent="0.3">
      <c r="B2410" s="116">
        <v>200.5</v>
      </c>
      <c r="C2410" s="6">
        <v>7.95</v>
      </c>
    </row>
    <row r="2411" spans="2:3" x14ac:dyDescent="0.3">
      <c r="B2411" s="116">
        <v>200.58332999999999</v>
      </c>
      <c r="C2411" s="6">
        <v>7.95</v>
      </c>
    </row>
    <row r="2412" spans="2:3" x14ac:dyDescent="0.3">
      <c r="B2412" s="116">
        <v>200.66667000000001</v>
      </c>
      <c r="C2412" s="6">
        <v>7.96</v>
      </c>
    </row>
    <row r="2413" spans="2:3" x14ac:dyDescent="0.3">
      <c r="B2413" s="116">
        <v>200.75</v>
      </c>
      <c r="C2413" s="6">
        <v>7.96</v>
      </c>
    </row>
    <row r="2414" spans="2:3" x14ac:dyDescent="0.3">
      <c r="B2414" s="116">
        <v>200.83332999999999</v>
      </c>
      <c r="C2414" s="6">
        <v>7.97</v>
      </c>
    </row>
    <row r="2415" spans="2:3" x14ac:dyDescent="0.3">
      <c r="B2415" s="116">
        <v>200.91667000000001</v>
      </c>
      <c r="C2415" s="6">
        <v>7.95</v>
      </c>
    </row>
    <row r="2416" spans="2:3" x14ac:dyDescent="0.3">
      <c r="B2416" s="116">
        <v>201</v>
      </c>
      <c r="C2416" s="6">
        <v>7.97</v>
      </c>
    </row>
    <row r="2417" spans="2:3" x14ac:dyDescent="0.3">
      <c r="B2417" s="116">
        <v>201.08332999999999</v>
      </c>
      <c r="C2417" s="6">
        <v>7.97</v>
      </c>
    </row>
    <row r="2418" spans="2:3" x14ac:dyDescent="0.3">
      <c r="B2418" s="116">
        <v>201.16667000000001</v>
      </c>
      <c r="C2418" s="6">
        <v>7.96</v>
      </c>
    </row>
    <row r="2419" spans="2:3" x14ac:dyDescent="0.3">
      <c r="B2419" s="116">
        <v>201.25</v>
      </c>
      <c r="C2419" s="6">
        <v>7.97</v>
      </c>
    </row>
    <row r="2420" spans="2:3" x14ac:dyDescent="0.3">
      <c r="B2420" s="116">
        <v>201.33332999999999</v>
      </c>
      <c r="C2420" s="6">
        <v>7.95</v>
      </c>
    </row>
    <row r="2421" spans="2:3" x14ac:dyDescent="0.3">
      <c r="B2421" s="116">
        <v>201.41667000000001</v>
      </c>
      <c r="C2421" s="6">
        <v>7.96</v>
      </c>
    </row>
    <row r="2422" spans="2:3" x14ac:dyDescent="0.3">
      <c r="B2422" s="116">
        <v>201.5</v>
      </c>
      <c r="C2422" s="6">
        <v>7.97</v>
      </c>
    </row>
    <row r="2423" spans="2:3" x14ac:dyDescent="0.3">
      <c r="B2423" s="116">
        <v>201.58332999999999</v>
      </c>
      <c r="C2423" s="6">
        <v>7.97</v>
      </c>
    </row>
    <row r="2424" spans="2:3" x14ac:dyDescent="0.3">
      <c r="B2424" s="116">
        <v>201.66667000000001</v>
      </c>
      <c r="C2424" s="6">
        <v>7.97</v>
      </c>
    </row>
    <row r="2425" spans="2:3" x14ac:dyDescent="0.3">
      <c r="B2425" s="116">
        <v>201.75</v>
      </c>
      <c r="C2425" s="6">
        <v>7.96</v>
      </c>
    </row>
    <row r="2426" spans="2:3" x14ac:dyDescent="0.3">
      <c r="B2426" s="116">
        <v>201.83332999999999</v>
      </c>
      <c r="C2426" s="6">
        <v>7.97</v>
      </c>
    </row>
    <row r="2427" spans="2:3" x14ac:dyDescent="0.3">
      <c r="B2427" s="116">
        <v>201.91667000000001</v>
      </c>
      <c r="C2427" s="6">
        <v>7.97</v>
      </c>
    </row>
    <row r="2428" spans="2:3" x14ac:dyDescent="0.3">
      <c r="B2428" s="116">
        <v>202</v>
      </c>
      <c r="C2428" s="6">
        <v>7.97</v>
      </c>
    </row>
    <row r="2429" spans="2:3" x14ac:dyDescent="0.3">
      <c r="B2429" s="116">
        <v>202.08332999999999</v>
      </c>
      <c r="C2429" s="6">
        <v>7.98</v>
      </c>
    </row>
    <row r="2430" spans="2:3" x14ac:dyDescent="0.3">
      <c r="B2430" s="116">
        <v>202.16667000000001</v>
      </c>
      <c r="C2430" s="6">
        <v>7.97</v>
      </c>
    </row>
    <row r="2431" spans="2:3" x14ac:dyDescent="0.3">
      <c r="B2431" s="116">
        <v>202.25</v>
      </c>
      <c r="C2431" s="6">
        <v>7.98</v>
      </c>
    </row>
    <row r="2432" spans="2:3" x14ac:dyDescent="0.3">
      <c r="B2432" s="116">
        <v>202.33332999999999</v>
      </c>
      <c r="C2432" s="6">
        <v>7.97</v>
      </c>
    </row>
    <row r="2433" spans="2:3" x14ac:dyDescent="0.3">
      <c r="B2433" s="116">
        <v>202.41667000000001</v>
      </c>
      <c r="C2433" s="6">
        <v>7.97</v>
      </c>
    </row>
    <row r="2434" spans="2:3" x14ac:dyDescent="0.3">
      <c r="B2434" s="116">
        <v>202.5</v>
      </c>
      <c r="C2434" s="6">
        <v>7.98</v>
      </c>
    </row>
    <row r="2435" spans="2:3" x14ac:dyDescent="0.3">
      <c r="B2435" s="116">
        <v>202.58332999999999</v>
      </c>
      <c r="C2435" s="6">
        <v>7.98</v>
      </c>
    </row>
    <row r="2436" spans="2:3" x14ac:dyDescent="0.3">
      <c r="B2436" s="116">
        <v>202.66667000000001</v>
      </c>
      <c r="C2436" s="6">
        <v>7.98</v>
      </c>
    </row>
    <row r="2437" spans="2:3" x14ac:dyDescent="0.3">
      <c r="B2437" s="116">
        <v>202.75</v>
      </c>
      <c r="C2437" s="6">
        <v>7.99</v>
      </c>
    </row>
    <row r="2438" spans="2:3" x14ac:dyDescent="0.3">
      <c r="B2438" s="116">
        <v>202.83332999999999</v>
      </c>
      <c r="C2438" s="6">
        <v>7.98</v>
      </c>
    </row>
    <row r="2439" spans="2:3" x14ac:dyDescent="0.3">
      <c r="B2439" s="116">
        <v>202.91667000000001</v>
      </c>
      <c r="C2439" s="6">
        <v>7.98</v>
      </c>
    </row>
    <row r="2440" spans="2:3" x14ac:dyDescent="0.3">
      <c r="B2440" s="116">
        <v>203</v>
      </c>
      <c r="C2440" s="6">
        <v>7.99</v>
      </c>
    </row>
    <row r="2441" spans="2:3" x14ac:dyDescent="0.3">
      <c r="B2441" s="116">
        <v>203.08332999999999</v>
      </c>
      <c r="C2441" s="6">
        <v>7.98</v>
      </c>
    </row>
    <row r="2442" spans="2:3" x14ac:dyDescent="0.3">
      <c r="B2442" s="116">
        <v>203.16667000000001</v>
      </c>
      <c r="C2442" s="6">
        <v>7.99</v>
      </c>
    </row>
    <row r="2443" spans="2:3" x14ac:dyDescent="0.3">
      <c r="B2443" s="116">
        <v>203.25</v>
      </c>
      <c r="C2443" s="6">
        <v>7.99</v>
      </c>
    </row>
    <row r="2444" spans="2:3" x14ac:dyDescent="0.3">
      <c r="B2444" s="116">
        <v>203.33332999999999</v>
      </c>
      <c r="C2444" s="6">
        <v>7.98</v>
      </c>
    </row>
    <row r="2445" spans="2:3" x14ac:dyDescent="0.3">
      <c r="B2445" s="116">
        <v>203.41667000000001</v>
      </c>
      <c r="C2445" s="6">
        <v>7.99</v>
      </c>
    </row>
    <row r="2446" spans="2:3" x14ac:dyDescent="0.3">
      <c r="B2446" s="116">
        <v>203.5</v>
      </c>
      <c r="C2446" s="6">
        <v>7.99</v>
      </c>
    </row>
    <row r="2447" spans="2:3" x14ac:dyDescent="0.3">
      <c r="B2447" s="116">
        <v>203.58332999999999</v>
      </c>
      <c r="C2447" s="6">
        <v>7.99</v>
      </c>
    </row>
    <row r="2448" spans="2:3" x14ac:dyDescent="0.3">
      <c r="B2448" s="116">
        <v>203.66667000000001</v>
      </c>
      <c r="C2448" s="124">
        <v>7.99</v>
      </c>
    </row>
    <row r="2449" spans="2:3" x14ac:dyDescent="0.3">
      <c r="B2449" s="116">
        <v>203.75</v>
      </c>
      <c r="C2449" s="124">
        <v>8</v>
      </c>
    </row>
    <row r="2450" spans="2:3" x14ac:dyDescent="0.3">
      <c r="B2450" s="116">
        <v>203.83332999999999</v>
      </c>
      <c r="C2450" s="124">
        <v>8</v>
      </c>
    </row>
    <row r="2451" spans="2:3" x14ac:dyDescent="0.3">
      <c r="B2451" s="116">
        <v>203.91667000000001</v>
      </c>
      <c r="C2451" s="124">
        <v>8</v>
      </c>
    </row>
    <row r="2452" spans="2:3" x14ac:dyDescent="0.3">
      <c r="B2452" s="116">
        <v>204</v>
      </c>
      <c r="C2452" s="124">
        <v>8</v>
      </c>
    </row>
    <row r="2453" spans="2:3" x14ac:dyDescent="0.3">
      <c r="B2453" s="116">
        <v>204.08332999999999</v>
      </c>
      <c r="C2453" s="124">
        <v>8</v>
      </c>
    </row>
    <row r="2454" spans="2:3" x14ac:dyDescent="0.3">
      <c r="B2454" s="116">
        <v>204.16667000000001</v>
      </c>
      <c r="C2454" s="124">
        <v>8</v>
      </c>
    </row>
    <row r="2455" spans="2:3" x14ac:dyDescent="0.3">
      <c r="B2455" s="116">
        <v>204.25</v>
      </c>
      <c r="C2455" s="124">
        <v>8</v>
      </c>
    </row>
    <row r="2456" spans="2:3" x14ac:dyDescent="0.3">
      <c r="B2456" s="116">
        <v>204.33332999999999</v>
      </c>
      <c r="C2456" s="124">
        <v>7.99</v>
      </c>
    </row>
    <row r="2457" spans="2:3" x14ac:dyDescent="0.3">
      <c r="B2457" s="116">
        <v>204.41667000000001</v>
      </c>
      <c r="C2457" s="124">
        <v>8</v>
      </c>
    </row>
    <row r="2458" spans="2:3" x14ac:dyDescent="0.3">
      <c r="B2458" s="116">
        <v>204.5</v>
      </c>
      <c r="C2458" s="124">
        <v>8.01</v>
      </c>
    </row>
    <row r="2459" spans="2:3" x14ac:dyDescent="0.3">
      <c r="B2459" s="116">
        <v>204.58332999999999</v>
      </c>
      <c r="C2459" s="124">
        <v>8.01</v>
      </c>
    </row>
    <row r="2460" spans="2:3" x14ac:dyDescent="0.3">
      <c r="B2460" s="116">
        <v>204.66667000000001</v>
      </c>
      <c r="C2460" s="124">
        <v>8</v>
      </c>
    </row>
    <row r="2461" spans="2:3" x14ac:dyDescent="0.3">
      <c r="B2461" s="116">
        <v>204.75</v>
      </c>
      <c r="C2461" s="124">
        <v>8.01</v>
      </c>
    </row>
    <row r="2462" spans="2:3" x14ac:dyDescent="0.3">
      <c r="B2462" s="116">
        <v>204.83332999999999</v>
      </c>
      <c r="C2462" s="6">
        <v>8.01</v>
      </c>
    </row>
    <row r="2463" spans="2:3" x14ac:dyDescent="0.3">
      <c r="B2463" s="116">
        <v>204.91667000000001</v>
      </c>
      <c r="C2463" s="6">
        <v>8.02</v>
      </c>
    </row>
    <row r="2464" spans="2:3" x14ac:dyDescent="0.3">
      <c r="B2464" s="116">
        <v>205</v>
      </c>
      <c r="C2464" s="6">
        <v>8.01</v>
      </c>
    </row>
    <row r="2465" spans="2:3" x14ac:dyDescent="0.3">
      <c r="B2465" s="116">
        <v>205.08332999999999</v>
      </c>
      <c r="C2465" s="6">
        <v>8.01</v>
      </c>
    </row>
    <row r="2466" spans="2:3" x14ac:dyDescent="0.3">
      <c r="B2466" s="116">
        <v>205.16667000000001</v>
      </c>
      <c r="C2466" s="6">
        <v>8.02</v>
      </c>
    </row>
    <row r="2467" spans="2:3" x14ac:dyDescent="0.3">
      <c r="B2467" s="116">
        <v>205.25</v>
      </c>
      <c r="C2467" s="6">
        <v>8.01</v>
      </c>
    </row>
    <row r="2468" spans="2:3" x14ac:dyDescent="0.3">
      <c r="B2468" s="116">
        <v>205.33332999999999</v>
      </c>
      <c r="C2468" s="6">
        <v>8.02</v>
      </c>
    </row>
    <row r="2469" spans="2:3" x14ac:dyDescent="0.3">
      <c r="B2469" s="116">
        <v>205.41667000000001</v>
      </c>
      <c r="C2469" s="6">
        <v>8.01</v>
      </c>
    </row>
    <row r="2470" spans="2:3" x14ac:dyDescent="0.3">
      <c r="B2470" s="116">
        <v>205.5</v>
      </c>
      <c r="C2470" s="6">
        <v>8.01</v>
      </c>
    </row>
    <row r="2471" spans="2:3" x14ac:dyDescent="0.3">
      <c r="B2471" s="116">
        <v>205.58332999999999</v>
      </c>
      <c r="C2471" s="6">
        <v>8.02</v>
      </c>
    </row>
    <row r="2472" spans="2:3" x14ac:dyDescent="0.3">
      <c r="B2472" s="116">
        <v>205.66667000000001</v>
      </c>
      <c r="C2472" s="6">
        <v>8.01</v>
      </c>
    </row>
    <row r="2473" spans="2:3" x14ac:dyDescent="0.3">
      <c r="B2473" s="116">
        <v>205.75</v>
      </c>
      <c r="C2473" s="6">
        <v>8.02</v>
      </c>
    </row>
    <row r="2474" spans="2:3" x14ac:dyDescent="0.3">
      <c r="B2474" s="116">
        <v>205.83332999999999</v>
      </c>
      <c r="C2474" s="6">
        <v>8.02</v>
      </c>
    </row>
    <row r="2475" spans="2:3" x14ac:dyDescent="0.3">
      <c r="B2475" s="116">
        <v>205.91667000000001</v>
      </c>
      <c r="C2475" s="6">
        <v>8.02</v>
      </c>
    </row>
    <row r="2476" spans="2:3" x14ac:dyDescent="0.3">
      <c r="B2476" s="116">
        <v>206</v>
      </c>
      <c r="C2476" s="6">
        <v>8.0299999999999994</v>
      </c>
    </row>
    <row r="2477" spans="2:3" x14ac:dyDescent="0.3">
      <c r="B2477" s="116">
        <v>206.08332999999999</v>
      </c>
      <c r="C2477" s="6">
        <v>8.02</v>
      </c>
    </row>
    <row r="2478" spans="2:3" x14ac:dyDescent="0.3">
      <c r="B2478" s="116">
        <v>206.16667000000001</v>
      </c>
      <c r="C2478" s="6">
        <v>8.02</v>
      </c>
    </row>
    <row r="2479" spans="2:3" x14ac:dyDescent="0.3">
      <c r="B2479" s="116">
        <v>206.25</v>
      </c>
      <c r="C2479" s="6">
        <v>8.0299999999999994</v>
      </c>
    </row>
    <row r="2480" spans="2:3" x14ac:dyDescent="0.3">
      <c r="B2480" s="116">
        <v>206.33332999999999</v>
      </c>
      <c r="C2480" s="6">
        <v>8.02</v>
      </c>
    </row>
    <row r="2481" spans="2:3" x14ac:dyDescent="0.3">
      <c r="B2481" s="116">
        <v>206.41667000000001</v>
      </c>
      <c r="C2481" s="6">
        <v>8.0299999999999994</v>
      </c>
    </row>
    <row r="2482" spans="2:3" x14ac:dyDescent="0.3">
      <c r="B2482" s="116">
        <v>206.5</v>
      </c>
      <c r="C2482" s="6">
        <v>8.0299999999999994</v>
      </c>
    </row>
    <row r="2483" spans="2:3" x14ac:dyDescent="0.3">
      <c r="B2483" s="116">
        <v>206.58332999999999</v>
      </c>
      <c r="C2483" s="6">
        <v>8.0399999999999991</v>
      </c>
    </row>
    <row r="2484" spans="2:3" x14ac:dyDescent="0.3">
      <c r="B2484" s="116">
        <v>206.66667000000001</v>
      </c>
      <c r="C2484" s="6">
        <v>8.0299999999999994</v>
      </c>
    </row>
    <row r="2485" spans="2:3" x14ac:dyDescent="0.3">
      <c r="B2485" s="116">
        <v>206.75</v>
      </c>
      <c r="C2485" s="6">
        <v>8.0299999999999994</v>
      </c>
    </row>
    <row r="2486" spans="2:3" x14ac:dyDescent="0.3">
      <c r="B2486" s="116">
        <v>206.83332999999999</v>
      </c>
      <c r="C2486" s="6">
        <v>8.0399999999999991</v>
      </c>
    </row>
    <row r="2487" spans="2:3" x14ac:dyDescent="0.3">
      <c r="B2487" s="116">
        <v>206.91667000000001</v>
      </c>
      <c r="C2487" s="6">
        <v>8.02</v>
      </c>
    </row>
    <row r="2488" spans="2:3" x14ac:dyDescent="0.3">
      <c r="B2488" s="116">
        <v>207</v>
      </c>
      <c r="C2488" s="6">
        <v>8.0399999999999991</v>
      </c>
    </row>
    <row r="2489" spans="2:3" x14ac:dyDescent="0.3">
      <c r="B2489" s="116">
        <v>207.08332999999999</v>
      </c>
      <c r="C2489" s="6">
        <v>8.0399999999999991</v>
      </c>
    </row>
    <row r="2490" spans="2:3" x14ac:dyDescent="0.3">
      <c r="B2490" s="116">
        <v>207.16667000000001</v>
      </c>
      <c r="C2490" s="6">
        <v>8.0299999999999994</v>
      </c>
    </row>
    <row r="2491" spans="2:3" x14ac:dyDescent="0.3">
      <c r="B2491" s="116">
        <v>207.25</v>
      </c>
      <c r="C2491" s="6">
        <v>8.0399999999999991</v>
      </c>
    </row>
    <row r="2492" spans="2:3" x14ac:dyDescent="0.3">
      <c r="B2492" s="116">
        <v>207.33332999999999</v>
      </c>
      <c r="C2492" s="6">
        <v>8.0399999999999991</v>
      </c>
    </row>
    <row r="2493" spans="2:3" x14ac:dyDescent="0.3">
      <c r="B2493" s="116">
        <v>207.41667000000001</v>
      </c>
      <c r="C2493" s="6">
        <v>8.0299999999999994</v>
      </c>
    </row>
    <row r="2494" spans="2:3" x14ac:dyDescent="0.3">
      <c r="B2494" s="116">
        <v>207.5</v>
      </c>
      <c r="C2494" s="6">
        <v>8.0399999999999991</v>
      </c>
    </row>
    <row r="2495" spans="2:3" x14ac:dyDescent="0.3">
      <c r="B2495" s="116">
        <v>207.58332999999999</v>
      </c>
      <c r="C2495" s="6">
        <v>8.0299999999999994</v>
      </c>
    </row>
    <row r="2496" spans="2:3" x14ac:dyDescent="0.3">
      <c r="B2496" s="116">
        <v>207.66667000000001</v>
      </c>
      <c r="C2496" s="6">
        <v>8.0399999999999991</v>
      </c>
    </row>
    <row r="2497" spans="2:3" x14ac:dyDescent="0.3">
      <c r="B2497" s="116">
        <v>207.75</v>
      </c>
      <c r="C2497" s="6">
        <v>8.0399999999999991</v>
      </c>
    </row>
    <row r="2498" spans="2:3" x14ac:dyDescent="0.3">
      <c r="B2498" s="116">
        <v>207.83332999999999</v>
      </c>
      <c r="C2498" s="6">
        <v>8.0399999999999991</v>
      </c>
    </row>
    <row r="2499" spans="2:3" x14ac:dyDescent="0.3">
      <c r="B2499" s="116">
        <v>207.91667000000001</v>
      </c>
      <c r="C2499" s="6">
        <v>8.0500000000000007</v>
      </c>
    </row>
    <row r="2500" spans="2:3" x14ac:dyDescent="0.3">
      <c r="B2500" s="116">
        <v>208</v>
      </c>
      <c r="C2500" s="6">
        <v>8.0399999999999991</v>
      </c>
    </row>
    <row r="2501" spans="2:3" x14ac:dyDescent="0.3">
      <c r="B2501" s="116">
        <v>208.08332999999999</v>
      </c>
      <c r="C2501" s="6">
        <v>8.0500000000000007</v>
      </c>
    </row>
    <row r="2502" spans="2:3" x14ac:dyDescent="0.3">
      <c r="B2502" s="116">
        <v>208.16667000000001</v>
      </c>
      <c r="C2502" s="6">
        <v>8.0399999999999991</v>
      </c>
    </row>
    <row r="2503" spans="2:3" x14ac:dyDescent="0.3">
      <c r="B2503" s="116">
        <v>208.25</v>
      </c>
      <c r="C2503" s="6">
        <v>8.0399999999999991</v>
      </c>
    </row>
    <row r="2504" spans="2:3" x14ac:dyDescent="0.3">
      <c r="B2504" s="116">
        <v>208.33332999999999</v>
      </c>
      <c r="C2504" s="6">
        <v>8.06</v>
      </c>
    </row>
    <row r="2505" spans="2:3" x14ac:dyDescent="0.3">
      <c r="B2505" s="116">
        <v>208.41667000000001</v>
      </c>
      <c r="C2505" s="6">
        <v>8.0500000000000007</v>
      </c>
    </row>
    <row r="2506" spans="2:3" x14ac:dyDescent="0.3">
      <c r="B2506" s="116">
        <v>208.5</v>
      </c>
      <c r="C2506" s="6">
        <v>8.0500000000000007</v>
      </c>
    </row>
    <row r="2507" spans="2:3" x14ac:dyDescent="0.3">
      <c r="B2507" s="116">
        <v>208.58332999999999</v>
      </c>
      <c r="C2507" s="6">
        <v>8.06</v>
      </c>
    </row>
    <row r="2508" spans="2:3" x14ac:dyDescent="0.3">
      <c r="B2508" s="116">
        <v>208.66667000000001</v>
      </c>
      <c r="C2508" s="6">
        <v>8.0500000000000007</v>
      </c>
    </row>
    <row r="2509" spans="2:3" x14ac:dyDescent="0.3">
      <c r="B2509" s="116">
        <v>208.75</v>
      </c>
      <c r="C2509" s="6">
        <v>8.06</v>
      </c>
    </row>
    <row r="2510" spans="2:3" x14ac:dyDescent="0.3">
      <c r="B2510" s="116">
        <v>208.83332999999999</v>
      </c>
      <c r="C2510" s="6">
        <v>8.0399999999999991</v>
      </c>
    </row>
    <row r="2511" spans="2:3" x14ac:dyDescent="0.3">
      <c r="B2511" s="116">
        <v>208.91667000000001</v>
      </c>
      <c r="C2511" s="6">
        <v>8.0500000000000007</v>
      </c>
    </row>
    <row r="2512" spans="2:3" x14ac:dyDescent="0.3">
      <c r="B2512" s="116">
        <v>209</v>
      </c>
      <c r="C2512" s="6">
        <v>8.06</v>
      </c>
    </row>
    <row r="2513" spans="2:3" x14ac:dyDescent="0.3">
      <c r="B2513" s="116">
        <v>209.08332999999999</v>
      </c>
      <c r="C2513" s="6">
        <v>8.0500000000000007</v>
      </c>
    </row>
    <row r="2514" spans="2:3" x14ac:dyDescent="0.3">
      <c r="B2514" s="116">
        <v>209.16667000000001</v>
      </c>
      <c r="C2514" s="6">
        <v>8.06</v>
      </c>
    </row>
    <row r="2515" spans="2:3" x14ac:dyDescent="0.3">
      <c r="B2515" s="116">
        <v>209.25</v>
      </c>
      <c r="C2515" s="6">
        <v>8.06</v>
      </c>
    </row>
    <row r="2516" spans="2:3" x14ac:dyDescent="0.3">
      <c r="B2516" s="116">
        <v>209.33332999999999</v>
      </c>
      <c r="C2516" s="6">
        <v>8.0500000000000007</v>
      </c>
    </row>
    <row r="2517" spans="2:3" x14ac:dyDescent="0.3">
      <c r="B2517" s="116">
        <v>209.41667000000001</v>
      </c>
      <c r="C2517" s="6">
        <v>8.06</v>
      </c>
    </row>
    <row r="2518" spans="2:3" x14ac:dyDescent="0.3">
      <c r="B2518" s="116">
        <v>209.5</v>
      </c>
      <c r="C2518" s="6">
        <v>8.0500000000000007</v>
      </c>
    </row>
    <row r="2519" spans="2:3" x14ac:dyDescent="0.3">
      <c r="B2519" s="116">
        <v>209.58332999999999</v>
      </c>
      <c r="C2519" s="6">
        <v>8.06</v>
      </c>
    </row>
    <row r="2520" spans="2:3" x14ac:dyDescent="0.3">
      <c r="B2520" s="116">
        <v>209.66667000000001</v>
      </c>
      <c r="C2520" s="6">
        <v>8.0500000000000007</v>
      </c>
    </row>
    <row r="2521" spans="2:3" x14ac:dyDescent="0.3">
      <c r="B2521" s="116">
        <v>209.75</v>
      </c>
      <c r="C2521" s="6">
        <v>8.0500000000000007</v>
      </c>
    </row>
    <row r="2522" spans="2:3" x14ac:dyDescent="0.3">
      <c r="B2522" s="116">
        <v>209.83332999999999</v>
      </c>
      <c r="C2522" s="6">
        <v>8.06</v>
      </c>
    </row>
    <row r="2523" spans="2:3" x14ac:dyDescent="0.3">
      <c r="B2523" s="116">
        <v>209.91667000000001</v>
      </c>
      <c r="C2523" s="6">
        <v>8.06</v>
      </c>
    </row>
    <row r="2524" spans="2:3" x14ac:dyDescent="0.3">
      <c r="B2524" s="116">
        <v>210</v>
      </c>
      <c r="C2524" s="6">
        <v>8.07</v>
      </c>
    </row>
    <row r="2525" spans="2:3" x14ac:dyDescent="0.3">
      <c r="B2525" s="116">
        <v>210.08332999999999</v>
      </c>
      <c r="C2525" s="6">
        <v>8.06</v>
      </c>
    </row>
    <row r="2526" spans="2:3" x14ac:dyDescent="0.3">
      <c r="B2526" s="116">
        <v>210.16667000000001</v>
      </c>
      <c r="C2526" s="6">
        <v>8.06</v>
      </c>
    </row>
    <row r="2527" spans="2:3" x14ac:dyDescent="0.3">
      <c r="B2527" s="116">
        <v>210.25</v>
      </c>
      <c r="C2527" s="6">
        <v>8.07</v>
      </c>
    </row>
    <row r="2528" spans="2:3" x14ac:dyDescent="0.3">
      <c r="B2528" s="116">
        <v>210.33332999999999</v>
      </c>
      <c r="C2528" s="6">
        <v>8.06</v>
      </c>
    </row>
    <row r="2529" spans="2:3" x14ac:dyDescent="0.3">
      <c r="B2529" s="116">
        <v>210.41667000000001</v>
      </c>
      <c r="C2529" s="6">
        <v>8.07</v>
      </c>
    </row>
    <row r="2530" spans="2:3" x14ac:dyDescent="0.3">
      <c r="B2530" s="116">
        <v>210.5</v>
      </c>
      <c r="C2530" s="6">
        <v>8.07</v>
      </c>
    </row>
    <row r="2531" spans="2:3" x14ac:dyDescent="0.3">
      <c r="B2531" s="116">
        <v>210.58332999999999</v>
      </c>
      <c r="C2531" s="6">
        <v>8.06</v>
      </c>
    </row>
    <row r="2532" spans="2:3" x14ac:dyDescent="0.3">
      <c r="B2532" s="116">
        <v>210.66667000000001</v>
      </c>
      <c r="C2532" s="6">
        <v>8.07</v>
      </c>
    </row>
    <row r="2533" spans="2:3" x14ac:dyDescent="0.3">
      <c r="B2533" s="116">
        <v>210.75</v>
      </c>
      <c r="C2533" s="6">
        <v>8.07</v>
      </c>
    </row>
    <row r="2534" spans="2:3" x14ac:dyDescent="0.3">
      <c r="B2534" s="116">
        <v>210.83332999999999</v>
      </c>
      <c r="C2534" s="6">
        <v>8.07</v>
      </c>
    </row>
    <row r="2535" spans="2:3" x14ac:dyDescent="0.3">
      <c r="B2535" s="116">
        <v>210.91667000000001</v>
      </c>
      <c r="C2535" s="6">
        <v>8.08</v>
      </c>
    </row>
    <row r="2536" spans="2:3" x14ac:dyDescent="0.3">
      <c r="B2536" s="116">
        <v>211</v>
      </c>
      <c r="C2536" s="6">
        <v>8.06</v>
      </c>
    </row>
    <row r="2537" spans="2:3" x14ac:dyDescent="0.3">
      <c r="B2537" s="116">
        <v>211.08332999999999</v>
      </c>
      <c r="C2537" s="6">
        <v>8.07</v>
      </c>
    </row>
    <row r="2538" spans="2:3" x14ac:dyDescent="0.3">
      <c r="B2538" s="116">
        <v>211.16667000000001</v>
      </c>
      <c r="C2538" s="6">
        <v>8.08</v>
      </c>
    </row>
    <row r="2539" spans="2:3" x14ac:dyDescent="0.3">
      <c r="B2539" s="116">
        <v>211.25</v>
      </c>
      <c r="C2539" s="6">
        <v>8.06</v>
      </c>
    </row>
    <row r="2540" spans="2:3" x14ac:dyDescent="0.3">
      <c r="B2540" s="116">
        <v>211.33332999999999</v>
      </c>
      <c r="C2540" s="6">
        <v>8.07</v>
      </c>
    </row>
    <row r="2541" spans="2:3" x14ac:dyDescent="0.3">
      <c r="B2541" s="116">
        <v>211.41667000000001</v>
      </c>
      <c r="C2541" s="6">
        <v>8.07</v>
      </c>
    </row>
    <row r="2542" spans="2:3" x14ac:dyDescent="0.3">
      <c r="B2542" s="116">
        <v>211.5</v>
      </c>
      <c r="C2542" s="6">
        <v>8.07</v>
      </c>
    </row>
    <row r="2543" spans="2:3" x14ac:dyDescent="0.3">
      <c r="B2543" s="116">
        <v>211.58332999999999</v>
      </c>
      <c r="C2543" s="6">
        <v>8.08</v>
      </c>
    </row>
    <row r="2544" spans="2:3" x14ac:dyDescent="0.3">
      <c r="B2544" s="116">
        <v>211.66667000000001</v>
      </c>
      <c r="C2544" s="6">
        <v>8.06</v>
      </c>
    </row>
    <row r="2545" spans="2:3" x14ac:dyDescent="0.3">
      <c r="B2545" s="116">
        <v>211.75</v>
      </c>
      <c r="C2545" s="6">
        <v>8.08</v>
      </c>
    </row>
    <row r="2546" spans="2:3" x14ac:dyDescent="0.3">
      <c r="B2546" s="116">
        <v>211.83332999999999</v>
      </c>
      <c r="C2546" s="6">
        <v>8.08</v>
      </c>
    </row>
    <row r="2547" spans="2:3" x14ac:dyDescent="0.3">
      <c r="B2547" s="116">
        <v>211.91667000000001</v>
      </c>
      <c r="C2547" s="6">
        <v>8.07</v>
      </c>
    </row>
    <row r="2548" spans="2:3" x14ac:dyDescent="0.3">
      <c r="B2548" s="116">
        <v>212</v>
      </c>
      <c r="C2548" s="6">
        <v>8.08</v>
      </c>
    </row>
    <row r="2549" spans="2:3" x14ac:dyDescent="0.3">
      <c r="B2549" s="116">
        <v>212.08332999999999</v>
      </c>
      <c r="C2549" s="6">
        <v>8.08</v>
      </c>
    </row>
    <row r="2550" spans="2:3" x14ac:dyDescent="0.3">
      <c r="B2550" s="116">
        <v>212.16667000000001</v>
      </c>
      <c r="C2550" s="6">
        <v>8.08</v>
      </c>
    </row>
    <row r="2551" spans="2:3" x14ac:dyDescent="0.3">
      <c r="B2551" s="116">
        <v>212.25</v>
      </c>
      <c r="C2551" s="6">
        <v>8.07</v>
      </c>
    </row>
    <row r="2552" spans="2:3" x14ac:dyDescent="0.3">
      <c r="B2552" s="116">
        <v>212.33332999999999</v>
      </c>
      <c r="C2552" s="6">
        <v>8.08</v>
      </c>
    </row>
    <row r="2553" spans="2:3" x14ac:dyDescent="0.3">
      <c r="B2553" s="116">
        <v>212.41667000000001</v>
      </c>
      <c r="C2553" s="6">
        <v>8.09</v>
      </c>
    </row>
    <row r="2554" spans="2:3" x14ac:dyDescent="0.3">
      <c r="B2554" s="116">
        <v>212.5</v>
      </c>
      <c r="C2554" s="6">
        <v>8.07</v>
      </c>
    </row>
    <row r="2555" spans="2:3" x14ac:dyDescent="0.3">
      <c r="B2555" s="116">
        <v>212.58332999999999</v>
      </c>
      <c r="C2555" s="6">
        <v>8.08</v>
      </c>
    </row>
    <row r="2556" spans="2:3" x14ac:dyDescent="0.3">
      <c r="B2556" s="116">
        <v>212.66667000000001</v>
      </c>
      <c r="C2556" s="6">
        <v>8.09</v>
      </c>
    </row>
    <row r="2557" spans="2:3" x14ac:dyDescent="0.3">
      <c r="B2557" s="116">
        <v>212.75</v>
      </c>
      <c r="C2557" s="6">
        <v>8.08</v>
      </c>
    </row>
    <row r="2558" spans="2:3" x14ac:dyDescent="0.3">
      <c r="B2558" s="116">
        <v>212.83332999999999</v>
      </c>
      <c r="C2558" s="6">
        <v>8.09</v>
      </c>
    </row>
    <row r="2559" spans="2:3" x14ac:dyDescent="0.3">
      <c r="B2559" s="116">
        <v>212.91667000000001</v>
      </c>
      <c r="C2559" s="6">
        <v>8.07</v>
      </c>
    </row>
    <row r="2560" spans="2:3" x14ac:dyDescent="0.3">
      <c r="B2560" s="116">
        <v>213</v>
      </c>
      <c r="C2560" s="6">
        <v>8.07</v>
      </c>
    </row>
    <row r="2561" spans="2:3" x14ac:dyDescent="0.3">
      <c r="B2561" s="116">
        <v>213.08332999999999</v>
      </c>
      <c r="C2561" s="6">
        <v>8.09</v>
      </c>
    </row>
    <row r="2562" spans="2:3" x14ac:dyDescent="0.3">
      <c r="B2562" s="116">
        <v>213.16667000000001</v>
      </c>
      <c r="C2562" s="6">
        <v>8.08</v>
      </c>
    </row>
    <row r="2563" spans="2:3" x14ac:dyDescent="0.3">
      <c r="B2563" s="116">
        <v>213.25</v>
      </c>
      <c r="C2563" s="6">
        <v>8.09</v>
      </c>
    </row>
    <row r="2564" spans="2:3" x14ac:dyDescent="0.3">
      <c r="B2564" s="116">
        <v>213.33332999999999</v>
      </c>
      <c r="C2564" s="6">
        <v>8.09</v>
      </c>
    </row>
    <row r="2565" spans="2:3" x14ac:dyDescent="0.3">
      <c r="B2565" s="116">
        <v>213.41667000000001</v>
      </c>
      <c r="C2565" s="6">
        <v>8.08</v>
      </c>
    </row>
    <row r="2566" spans="2:3" x14ac:dyDescent="0.3">
      <c r="B2566" s="116">
        <v>213.5</v>
      </c>
      <c r="C2566" s="6">
        <v>8.08</v>
      </c>
    </row>
    <row r="2567" spans="2:3" x14ac:dyDescent="0.3">
      <c r="B2567" s="116">
        <v>213.58332999999999</v>
      </c>
      <c r="C2567" s="6">
        <v>8.08</v>
      </c>
    </row>
    <row r="2568" spans="2:3" x14ac:dyDescent="0.3">
      <c r="B2568" s="116">
        <v>213.66667000000001</v>
      </c>
      <c r="C2568" s="6">
        <v>8.08</v>
      </c>
    </row>
    <row r="2569" spans="2:3" x14ac:dyDescent="0.3">
      <c r="B2569" s="116">
        <v>213.75</v>
      </c>
      <c r="C2569" s="6">
        <v>8.09</v>
      </c>
    </row>
    <row r="2570" spans="2:3" x14ac:dyDescent="0.3">
      <c r="B2570" s="116">
        <v>213.83332999999999</v>
      </c>
      <c r="C2570" s="6">
        <v>8.08</v>
      </c>
    </row>
    <row r="2571" spans="2:3" x14ac:dyDescent="0.3">
      <c r="B2571" s="116">
        <v>213.91667000000001</v>
      </c>
      <c r="C2571" s="6">
        <v>8.09</v>
      </c>
    </row>
    <row r="2572" spans="2:3" x14ac:dyDescent="0.3">
      <c r="B2572" s="116">
        <v>214</v>
      </c>
      <c r="C2572" s="6">
        <v>8.08</v>
      </c>
    </row>
    <row r="2573" spans="2:3" x14ac:dyDescent="0.3">
      <c r="B2573" s="116">
        <v>214.08332999999999</v>
      </c>
      <c r="C2573" s="6">
        <v>8.09</v>
      </c>
    </row>
    <row r="2574" spans="2:3" x14ac:dyDescent="0.3">
      <c r="B2574" s="116">
        <v>214.16667000000001</v>
      </c>
      <c r="C2574" s="6">
        <v>8.09</v>
      </c>
    </row>
    <row r="2575" spans="2:3" x14ac:dyDescent="0.3">
      <c r="B2575" s="116">
        <v>214.25</v>
      </c>
      <c r="C2575" s="6">
        <v>8.09</v>
      </c>
    </row>
    <row r="2576" spans="2:3" x14ac:dyDescent="0.3">
      <c r="B2576" s="116">
        <v>214.33332999999999</v>
      </c>
      <c r="C2576" s="124">
        <v>8.08</v>
      </c>
    </row>
    <row r="2577" spans="2:3" x14ac:dyDescent="0.3">
      <c r="B2577" s="116">
        <v>214.41667000000001</v>
      </c>
      <c r="C2577" s="124">
        <v>8.1</v>
      </c>
    </row>
    <row r="2578" spans="2:3" x14ac:dyDescent="0.3">
      <c r="B2578" s="116">
        <v>214.5</v>
      </c>
      <c r="C2578" s="124">
        <v>8.08</v>
      </c>
    </row>
    <row r="2579" spans="2:3" x14ac:dyDescent="0.3">
      <c r="B2579" s="116">
        <v>214.58332999999999</v>
      </c>
      <c r="C2579" s="124">
        <v>8.08</v>
      </c>
    </row>
    <row r="2580" spans="2:3" x14ac:dyDescent="0.3">
      <c r="B2580" s="116">
        <v>214.66667000000001</v>
      </c>
      <c r="C2580" s="124">
        <v>8.1</v>
      </c>
    </row>
    <row r="2581" spans="2:3" x14ac:dyDescent="0.3">
      <c r="B2581" s="116">
        <v>214.75</v>
      </c>
      <c r="C2581" s="124">
        <v>8.09</v>
      </c>
    </row>
    <row r="2582" spans="2:3" x14ac:dyDescent="0.3">
      <c r="B2582" s="116">
        <v>214.83332999999999</v>
      </c>
      <c r="C2582" s="124">
        <v>8.08</v>
      </c>
    </row>
    <row r="2583" spans="2:3" x14ac:dyDescent="0.3">
      <c r="B2583" s="116">
        <v>214.91667000000001</v>
      </c>
      <c r="C2583" s="124">
        <v>8.08</v>
      </c>
    </row>
    <row r="2584" spans="2:3" x14ac:dyDescent="0.3">
      <c r="B2584" s="116">
        <v>215</v>
      </c>
      <c r="C2584" s="124">
        <v>8.09</v>
      </c>
    </row>
    <row r="2585" spans="2:3" x14ac:dyDescent="0.3">
      <c r="B2585" s="116">
        <v>215.08332999999999</v>
      </c>
      <c r="C2585" s="124">
        <v>8.1</v>
      </c>
    </row>
    <row r="2586" spans="2:3" x14ac:dyDescent="0.3">
      <c r="B2586" s="116">
        <v>215.16667000000001</v>
      </c>
      <c r="C2586" s="124">
        <v>8.09</v>
      </c>
    </row>
    <row r="2587" spans="2:3" x14ac:dyDescent="0.3">
      <c r="B2587" s="116">
        <v>215.25</v>
      </c>
      <c r="C2587" s="124">
        <v>8.09</v>
      </c>
    </row>
    <row r="2588" spans="2:3" x14ac:dyDescent="0.3">
      <c r="B2588" s="116">
        <v>215.33332999999999</v>
      </c>
      <c r="C2588" s="124">
        <v>8.1</v>
      </c>
    </row>
    <row r="2589" spans="2:3" x14ac:dyDescent="0.3">
      <c r="B2589" s="116">
        <v>215.41667000000001</v>
      </c>
      <c r="C2589" s="124">
        <v>8.09</v>
      </c>
    </row>
    <row r="2590" spans="2:3" x14ac:dyDescent="0.3">
      <c r="B2590" s="116">
        <v>215.5</v>
      </c>
      <c r="C2590" s="124">
        <v>8.1</v>
      </c>
    </row>
    <row r="2591" spans="2:3" x14ac:dyDescent="0.3">
      <c r="B2591" s="116">
        <v>215.58332999999999</v>
      </c>
      <c r="C2591" s="124">
        <v>8.08</v>
      </c>
    </row>
    <row r="2592" spans="2:3" x14ac:dyDescent="0.3">
      <c r="B2592" s="116">
        <v>215.66667000000001</v>
      </c>
      <c r="C2592" s="124">
        <v>8.09</v>
      </c>
    </row>
    <row r="2593" spans="2:3" x14ac:dyDescent="0.3">
      <c r="B2593" s="116">
        <v>215.75</v>
      </c>
      <c r="C2593" s="124">
        <v>8.1</v>
      </c>
    </row>
    <row r="2594" spans="2:3" x14ac:dyDescent="0.3">
      <c r="B2594" s="116">
        <v>215.83332999999999</v>
      </c>
      <c r="C2594" s="124">
        <v>8.08</v>
      </c>
    </row>
    <row r="2595" spans="2:3" x14ac:dyDescent="0.3">
      <c r="B2595" s="116">
        <v>215.91667000000001</v>
      </c>
      <c r="C2595" s="124">
        <v>8.08</v>
      </c>
    </row>
    <row r="2596" spans="2:3" x14ac:dyDescent="0.3">
      <c r="B2596" s="116">
        <v>216</v>
      </c>
      <c r="C2596" s="124">
        <v>8.09</v>
      </c>
    </row>
    <row r="2597" spans="2:3" x14ac:dyDescent="0.3">
      <c r="B2597" s="116">
        <v>216.08332999999999</v>
      </c>
      <c r="C2597" s="124">
        <v>8.09</v>
      </c>
    </row>
    <row r="2598" spans="2:3" x14ac:dyDescent="0.3">
      <c r="B2598" s="116">
        <v>216.16667000000001</v>
      </c>
      <c r="C2598" s="124">
        <v>8.1</v>
      </c>
    </row>
    <row r="2599" spans="2:3" x14ac:dyDescent="0.3">
      <c r="B2599" s="116">
        <v>216.25</v>
      </c>
      <c r="C2599" s="6">
        <v>8.08</v>
      </c>
    </row>
    <row r="2600" spans="2:3" x14ac:dyDescent="0.3">
      <c r="B2600" s="116">
        <v>216.33332999999999</v>
      </c>
      <c r="C2600" s="6">
        <v>8.09</v>
      </c>
    </row>
    <row r="2601" spans="2:3" ht="15" thickBot="1" x14ac:dyDescent="0.35">
      <c r="B2601" s="117">
        <v>216.41667000000001</v>
      </c>
      <c r="C2601" s="125">
        <v>8.1</v>
      </c>
    </row>
    <row r="2602" spans="2:3" x14ac:dyDescent="0.3">
      <c r="B2602" s="41"/>
    </row>
  </sheetData>
  <mergeCells count="1">
    <mergeCell ref="B1:Q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8</vt:i4>
      </vt:variant>
    </vt:vector>
  </HeadingPairs>
  <TitlesOfParts>
    <vt:vector size="23" baseType="lpstr">
      <vt:lpstr>Figure 2</vt:lpstr>
      <vt:lpstr>Figure 3</vt:lpstr>
      <vt:lpstr>Figure 4</vt:lpstr>
      <vt:lpstr>Figure 5</vt:lpstr>
      <vt:lpstr>Figure 6</vt:lpstr>
      <vt:lpstr>Figure 7</vt:lpstr>
      <vt:lpstr>Figure 8</vt:lpstr>
      <vt:lpstr>Figure 9</vt:lpstr>
      <vt:lpstr>Figure 10</vt:lpstr>
      <vt:lpstr>Figure S1</vt:lpstr>
      <vt:lpstr>Figure S2</vt:lpstr>
      <vt:lpstr>Figure S3</vt:lpstr>
      <vt:lpstr>Figure S4</vt:lpstr>
      <vt:lpstr>Figure S5</vt:lpstr>
      <vt:lpstr>Figure S6</vt:lpstr>
      <vt:lpstr>'Figure 3'!_Ref2253064</vt:lpstr>
      <vt:lpstr>'Figure 9'!_Ref3389226</vt:lpstr>
      <vt:lpstr>'Figure 8'!_Ref34054667</vt:lpstr>
      <vt:lpstr>'Figure 4'!_Ref34255739</vt:lpstr>
      <vt:lpstr>'Figure 6'!_Ref34305943</vt:lpstr>
      <vt:lpstr>'Figure 7'!_Ref34306018</vt:lpstr>
      <vt:lpstr>'Figure 10'!_Ref3462387</vt:lpstr>
      <vt:lpstr>'Figure S1'!_Ref36394126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Bing's PC</dc:creator>
  <cp:lastModifiedBy>Zhang Y.</cp:lastModifiedBy>
  <dcterms:created xsi:type="dcterms:W3CDTF">2015-06-05T18:17:20Z</dcterms:created>
  <dcterms:modified xsi:type="dcterms:W3CDTF">2020-07-23T22:36:26Z</dcterms:modified>
</cp:coreProperties>
</file>