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e.soton.ac.uk\users\cps1u16\mydocuments\Ridge_Furrow\"/>
    </mc:Choice>
  </mc:AlternateContent>
  <bookViews>
    <workbookView xWindow="0" yWindow="0" windowWidth="23295" windowHeight="11760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9" i="1" l="1"/>
  <c r="T14" i="1"/>
  <c r="T13" i="1"/>
  <c r="T8" i="1"/>
  <c r="T7" i="1"/>
  <c r="M38" i="1"/>
  <c r="M37" i="1"/>
  <c r="M35" i="1"/>
  <c r="M34" i="1"/>
  <c r="M32" i="1"/>
  <c r="M31" i="1"/>
  <c r="L37" i="1"/>
  <c r="K37" i="1"/>
  <c r="G3" i="1"/>
  <c r="H3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15" i="1"/>
  <c r="G16" i="1"/>
  <c r="H15" i="1"/>
  <c r="H16" i="1"/>
  <c r="H38" i="1"/>
  <c r="H37" i="1"/>
  <c r="K31" i="1"/>
  <c r="K39" i="1"/>
  <c r="L39" i="1"/>
  <c r="T6" i="1"/>
  <c r="T5" i="1"/>
  <c r="T12" i="1"/>
  <c r="T11" i="1"/>
  <c r="T10" i="1"/>
  <c r="T9" i="1"/>
  <c r="T4" i="1"/>
  <c r="T3" i="1"/>
  <c r="L35" i="1"/>
  <c r="M3" i="1"/>
  <c r="M4" i="1"/>
  <c r="M11" i="1"/>
  <c r="M12" i="1"/>
  <c r="K35" i="1"/>
  <c r="L32" i="1"/>
  <c r="M7" i="1"/>
  <c r="M8" i="1"/>
  <c r="M15" i="1"/>
  <c r="M16" i="1"/>
  <c r="K32" i="1"/>
  <c r="L34" i="1"/>
  <c r="K34" i="1"/>
  <c r="L31" i="1"/>
  <c r="L38" i="1"/>
  <c r="K38" i="1"/>
  <c r="M24" i="1"/>
  <c r="M23" i="1"/>
  <c r="M20" i="1"/>
  <c r="M19" i="1"/>
</calcChain>
</file>

<file path=xl/sharedStrings.xml><?xml version="1.0" encoding="utf-8"?>
<sst xmlns="http://schemas.openxmlformats.org/spreadsheetml/2006/main" count="116" uniqueCount="57">
  <si>
    <t>Soil Bulk Density Measurements</t>
  </si>
  <si>
    <t>Run 2</t>
  </si>
  <si>
    <t>Run Number</t>
  </si>
  <si>
    <t>Column Number</t>
  </si>
  <si>
    <t>Empty Column Mass (g)</t>
  </si>
  <si>
    <t>Sand Column Mass (g)</t>
  </si>
  <si>
    <t>Full Column Mass (g)</t>
  </si>
  <si>
    <t>Run 1 (Diluted Niopam)</t>
  </si>
  <si>
    <t>Condition</t>
  </si>
  <si>
    <t>F_NPL_NP</t>
  </si>
  <si>
    <t>F_NPL_P</t>
  </si>
  <si>
    <t>Soil Bulk Density (g / cm3)</t>
  </si>
  <si>
    <t>Soil Volume(cm3):</t>
  </si>
  <si>
    <t>Planted</t>
  </si>
  <si>
    <t>Imaged</t>
  </si>
  <si>
    <t>Soil Mass (g)</t>
  </si>
  <si>
    <t>Average:</t>
  </si>
  <si>
    <t>Std Deviation:</t>
  </si>
  <si>
    <t>F_PL_NP</t>
  </si>
  <si>
    <t>F_PL_P</t>
  </si>
  <si>
    <t>RF_PL_NP</t>
  </si>
  <si>
    <t>RF_PL_P</t>
  </si>
  <si>
    <t>RF_NPL_NP</t>
  </si>
  <si>
    <t>RF_NPL_P</t>
  </si>
  <si>
    <t>Run 3</t>
  </si>
  <si>
    <t>Inverted Run</t>
  </si>
  <si>
    <t>RF_INV_01</t>
  </si>
  <si>
    <t>RF_INV_02</t>
  </si>
  <si>
    <t>RF_INV_03</t>
  </si>
  <si>
    <t>N/A</t>
  </si>
  <si>
    <t>F_PL_NP_2</t>
  </si>
  <si>
    <t>F_PL_P_2</t>
  </si>
  <si>
    <t>RF_PL_NP_2</t>
  </si>
  <si>
    <t>RF_PL_P_2</t>
  </si>
  <si>
    <t>RF_NPL_NP_2</t>
  </si>
  <si>
    <t>RF_NPL_P_2</t>
  </si>
  <si>
    <t>F_NPL_NP_2</t>
  </si>
  <si>
    <t>F_NPL_P_2</t>
  </si>
  <si>
    <t>RF_PL_NP_3</t>
  </si>
  <si>
    <t>RF_PL_P_3</t>
  </si>
  <si>
    <t>RF_NPL_NP_3</t>
  </si>
  <si>
    <t>RF_NPL_P_3</t>
  </si>
  <si>
    <t>F_PL_NP_3</t>
  </si>
  <si>
    <t>F_PL_P_3</t>
  </si>
  <si>
    <t>F_NPL_NP_3</t>
  </si>
  <si>
    <t>F_NPL_P_3</t>
  </si>
  <si>
    <t>Data Storage</t>
  </si>
  <si>
    <t>CS DLS Aug18 Disk 3</t>
  </si>
  <si>
    <t>Water Content at Harvest (g)</t>
  </si>
  <si>
    <t>RF Average:</t>
  </si>
  <si>
    <t>RF Std Dev:</t>
  </si>
  <si>
    <t>F Average:</t>
  </si>
  <si>
    <t>F Std Dev:</t>
  </si>
  <si>
    <t>RF Vs F T-Test</t>
  </si>
  <si>
    <t>Wet Plant Mass (g)</t>
  </si>
  <si>
    <t>Dry Plant Mass (g)</t>
  </si>
  <si>
    <t>13 14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</si>
</sst>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2" xfId="0" applyFont="1" applyBorder="1"/>
    <xf numFmtId="0" fontId="0" fillId="0" borderId="1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Border="1"/>
    <xf numFmtId="0" fontId="0" fillId="0" borderId="0" xfId="0" applyFill="1" applyBorder="1"/>
    <xf numFmtId="0" fontId="1" fillId="0" borderId="0" xfId="0" applyFont="1" applyBorder="1"/>
    <xf numFmtId="0" fontId="0" fillId="0" borderId="6" xfId="0" applyFill="1" applyBorder="1"/>
    <xf numFmtId="14" fontId="0" fillId="0" borderId="0" xfId="0" applyNumberFormat="1"/>
    <xf numFmtId="14" fontId="0" fillId="0" borderId="2" xfId="0" applyNumberFormat="1" applyBorder="1"/>
    <xf numFmtId="0" fontId="0" fillId="0" borderId="7" xfId="0" applyBorder="1"/>
    <xf numFmtId="14" fontId="0" fillId="2" borderId="0" xfId="0" applyNumberFormat="1" applyFill="1"/>
    <xf numFmtId="0" fontId="2" fillId="0" borderId="1" xfId="0" applyFont="1" applyBorder="1" applyAlignment="1">
      <alignment horizontal="center"/>
    </xf>
    <xf numFmtId="14" fontId="0" fillId="2" borderId="2" xfId="0" applyNumberFormat="1" applyFill="1" applyBorder="1"/>
    <xf numFmtId="14" fontId="0" fillId="0" borderId="2" xfId="0" applyNumberFormat="1" applyBorder="1" applyAlignment="1">
      <alignment horizontal="center"/>
    </xf>
    <xf numFmtId="0" fontId="0" fillId="0" borderId="8" xfId="0" applyFill="1" applyBorder="1"/>
    <xf numFmtId="0" fontId="0" fillId="0" borderId="4" xfId="0" applyFill="1" applyBorder="1"/>
    <xf numFmtId="0" fontId="0" fillId="0" borderId="6" xfId="0" applyBorder="1"/>
    <xf numFmtId="0" fontId="0" fillId="0" borderId="2" xfId="0" applyFill="1" applyBorder="1"/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tabSelected="1" zoomScale="85" zoomScaleNormal="85" workbookViewId="0">
      <selection activeCell="K37" sqref="K37"/>
    </sheetView>
  </sheetViews>
  <sheetFormatPr defaultRowHeight="15" x14ac:dyDescent="0.25"/>
  <cols>
    <col min="1" max="1" width="12.140625" bestFit="1" customWidth="1"/>
    <col min="2" max="2" width="15.7109375" bestFit="1" customWidth="1"/>
    <col min="3" max="3" width="17.5703125" bestFit="1" customWidth="1"/>
    <col min="4" max="4" width="22.140625" bestFit="1" customWidth="1"/>
    <col min="5" max="5" width="20.7109375" bestFit="1" customWidth="1"/>
    <col min="6" max="6" width="19.7109375" bestFit="1" customWidth="1"/>
    <col min="7" max="7" width="19.7109375" customWidth="1"/>
    <col min="8" max="8" width="24.28515625" bestFit="1" customWidth="1"/>
    <col min="9" max="9" width="10.7109375" bestFit="1" customWidth="1"/>
    <col min="10" max="10" width="13.5703125" bestFit="1" customWidth="1"/>
    <col min="11" max="11" width="26.5703125" bestFit="1" customWidth="1"/>
    <col min="12" max="12" width="25.7109375" bestFit="1" customWidth="1"/>
    <col min="13" max="13" width="34.42578125" bestFit="1" customWidth="1"/>
    <col min="14" max="14" width="21.42578125" bestFit="1" customWidth="1"/>
    <col min="17" max="17" width="14.42578125" bestFit="1" customWidth="1"/>
    <col min="18" max="18" width="18" bestFit="1" customWidth="1"/>
    <col min="19" max="19" width="17" bestFit="1" customWidth="1"/>
    <col min="20" max="20" width="26.85546875" bestFit="1" customWidth="1"/>
  </cols>
  <sheetData>
    <row r="1" spans="1:20" x14ac:dyDescent="0.25">
      <c r="A1" s="26" t="s">
        <v>0</v>
      </c>
      <c r="B1" s="26"/>
      <c r="C1" s="26"/>
      <c r="D1" s="26"/>
      <c r="E1" s="26"/>
      <c r="F1" s="26"/>
      <c r="G1" s="16"/>
      <c r="H1" s="16"/>
      <c r="I1" s="3"/>
      <c r="J1" s="3"/>
      <c r="K1" s="3"/>
      <c r="L1" s="3"/>
      <c r="M1" s="4"/>
    </row>
    <row r="2" spans="1:20" s="1" customFormat="1" x14ac:dyDescent="0.25">
      <c r="A2" s="2" t="s">
        <v>2</v>
      </c>
      <c r="B2" s="2" t="s">
        <v>3</v>
      </c>
      <c r="C2" s="10" t="s">
        <v>8</v>
      </c>
      <c r="D2" s="2" t="s">
        <v>4</v>
      </c>
      <c r="E2" s="2" t="s">
        <v>5</v>
      </c>
      <c r="F2" s="2" t="s">
        <v>6</v>
      </c>
      <c r="G2" s="2" t="s">
        <v>15</v>
      </c>
      <c r="H2" s="2" t="s">
        <v>11</v>
      </c>
      <c r="I2" s="2" t="s">
        <v>13</v>
      </c>
      <c r="J2" s="2" t="s">
        <v>14</v>
      </c>
      <c r="K2" s="2" t="s">
        <v>54</v>
      </c>
      <c r="L2" s="2" t="s">
        <v>55</v>
      </c>
      <c r="M2" s="2" t="s">
        <v>48</v>
      </c>
      <c r="N2" s="2" t="s">
        <v>46</v>
      </c>
      <c r="Q2" s="2"/>
      <c r="R2" s="2" t="s">
        <v>54</v>
      </c>
      <c r="S2" s="2" t="s">
        <v>55</v>
      </c>
      <c r="T2" s="2" t="s">
        <v>48</v>
      </c>
    </row>
    <row r="3" spans="1:20" x14ac:dyDescent="0.25">
      <c r="A3" s="23" t="s">
        <v>7</v>
      </c>
      <c r="B3" s="3">
        <v>1</v>
      </c>
      <c r="C3" s="14" t="s">
        <v>20</v>
      </c>
      <c r="D3" s="3">
        <v>638.20000000000005</v>
      </c>
      <c r="E3" s="3">
        <v>1293.9000000000001</v>
      </c>
      <c r="F3" s="3">
        <v>9117.0200000000023</v>
      </c>
      <c r="G3" s="4">
        <f t="shared" ref="G3:G10" si="0">F3-E3</f>
        <v>7823.1200000000026</v>
      </c>
      <c r="H3" s="4">
        <f t="shared" ref="H3:H29" si="1">G3/$D$37</f>
        <v>1.0247639856590263</v>
      </c>
      <c r="I3" s="12">
        <v>43335</v>
      </c>
      <c r="J3" s="15">
        <v>43377</v>
      </c>
      <c r="K3">
        <v>16.64</v>
      </c>
      <c r="L3">
        <v>2.831</v>
      </c>
      <c r="M3">
        <f>K3-L3</f>
        <v>13.809000000000001</v>
      </c>
      <c r="N3" t="s">
        <v>47</v>
      </c>
      <c r="Q3" s="3" t="s">
        <v>20</v>
      </c>
      <c r="R3" s="3">
        <v>16.64</v>
      </c>
      <c r="S3" s="3">
        <v>2.831</v>
      </c>
      <c r="T3" s="3">
        <f t="shared" ref="T3:T10" si="2">R3-S3</f>
        <v>13.809000000000001</v>
      </c>
    </row>
    <row r="4" spans="1:20" x14ac:dyDescent="0.25">
      <c r="A4" s="24"/>
      <c r="B4" s="6">
        <v>2</v>
      </c>
      <c r="C4" s="4" t="s">
        <v>21</v>
      </c>
      <c r="D4" s="4">
        <v>653</v>
      </c>
      <c r="E4" s="4">
        <v>1285.3</v>
      </c>
      <c r="F4" s="9">
        <v>9102.7200000000012</v>
      </c>
      <c r="G4" s="4">
        <f t="shared" si="0"/>
        <v>7817.420000000001</v>
      </c>
      <c r="H4" s="4">
        <f t="shared" si="1"/>
        <v>1.0240173328250857</v>
      </c>
      <c r="I4" s="12">
        <v>43335</v>
      </c>
      <c r="J4" s="15">
        <v>43377</v>
      </c>
      <c r="K4">
        <v>13.676</v>
      </c>
      <c r="L4">
        <v>2.27</v>
      </c>
      <c r="M4">
        <f>K4-L4</f>
        <v>11.406000000000001</v>
      </c>
      <c r="N4" t="s">
        <v>47</v>
      </c>
      <c r="Q4" s="4" t="s">
        <v>21</v>
      </c>
      <c r="R4" s="4">
        <v>13.676</v>
      </c>
      <c r="S4" s="4">
        <v>2.27</v>
      </c>
      <c r="T4" s="4">
        <f t="shared" si="2"/>
        <v>11.406000000000001</v>
      </c>
    </row>
    <row r="5" spans="1:20" x14ac:dyDescent="0.25">
      <c r="A5" s="24"/>
      <c r="B5" s="6">
        <v>3</v>
      </c>
      <c r="C5" s="4" t="s">
        <v>22</v>
      </c>
      <c r="D5" s="4">
        <v>641.29999999999995</v>
      </c>
      <c r="E5" s="4">
        <v>1290.7</v>
      </c>
      <c r="F5" s="9">
        <v>9113.5</v>
      </c>
      <c r="G5" s="4">
        <f t="shared" si="0"/>
        <v>7822.8</v>
      </c>
      <c r="H5" s="4">
        <f t="shared" si="1"/>
        <v>1.0247220683069451</v>
      </c>
      <c r="I5" s="12">
        <v>43335</v>
      </c>
      <c r="J5" s="15">
        <v>43376</v>
      </c>
      <c r="K5" t="s">
        <v>29</v>
      </c>
      <c r="L5" t="s">
        <v>29</v>
      </c>
      <c r="N5" t="s">
        <v>47</v>
      </c>
      <c r="Q5" s="4" t="s">
        <v>32</v>
      </c>
      <c r="R5" s="9">
        <v>22.405000000000001</v>
      </c>
      <c r="S5" s="9">
        <v>4.3330000000000002</v>
      </c>
      <c r="T5" s="4">
        <f t="shared" si="2"/>
        <v>18.072000000000003</v>
      </c>
    </row>
    <row r="6" spans="1:20" x14ac:dyDescent="0.25">
      <c r="A6" s="24"/>
      <c r="B6" s="6">
        <v>4</v>
      </c>
      <c r="C6" s="4" t="s">
        <v>23</v>
      </c>
      <c r="D6" s="4">
        <v>644.79999999999995</v>
      </c>
      <c r="E6" s="4">
        <v>1316.8</v>
      </c>
      <c r="F6" s="9">
        <v>9100.9600000000009</v>
      </c>
      <c r="G6" s="4">
        <f t="shared" si="0"/>
        <v>7784.1600000000008</v>
      </c>
      <c r="H6" s="4">
        <f t="shared" si="1"/>
        <v>1.0196605480431802</v>
      </c>
      <c r="I6" s="12">
        <v>43335</v>
      </c>
      <c r="J6" s="15">
        <v>43377</v>
      </c>
      <c r="K6" t="s">
        <v>29</v>
      </c>
      <c r="L6" t="s">
        <v>29</v>
      </c>
      <c r="N6" t="s">
        <v>47</v>
      </c>
      <c r="Q6" s="4" t="s">
        <v>33</v>
      </c>
      <c r="R6" s="9">
        <v>15.295999999999999</v>
      </c>
      <c r="S6" s="9">
        <v>2.1850000000000001</v>
      </c>
      <c r="T6" s="4">
        <f t="shared" si="2"/>
        <v>13.110999999999999</v>
      </c>
    </row>
    <row r="7" spans="1:20" x14ac:dyDescent="0.25">
      <c r="A7" s="24"/>
      <c r="B7" s="6">
        <v>5</v>
      </c>
      <c r="C7" s="9" t="s">
        <v>18</v>
      </c>
      <c r="D7" s="4">
        <v>642.9</v>
      </c>
      <c r="E7" s="4">
        <v>1319</v>
      </c>
      <c r="F7" s="9">
        <v>9082.260000000002</v>
      </c>
      <c r="G7" s="4">
        <f t="shared" si="0"/>
        <v>7763.260000000002</v>
      </c>
      <c r="H7" s="4">
        <f t="shared" si="1"/>
        <v>1.0169228209853987</v>
      </c>
      <c r="I7" s="12">
        <v>43335</v>
      </c>
      <c r="J7" s="15">
        <v>43376</v>
      </c>
      <c r="K7" s="9">
        <v>10.121600000000001</v>
      </c>
      <c r="L7" s="9">
        <v>2.9079999999999999</v>
      </c>
      <c r="M7">
        <f>K7-L7</f>
        <v>7.2136000000000013</v>
      </c>
      <c r="N7" t="s">
        <v>47</v>
      </c>
      <c r="Q7" s="4" t="s">
        <v>38</v>
      </c>
      <c r="R7" s="9">
        <v>17.364999999999998</v>
      </c>
      <c r="S7" s="9">
        <v>2.456</v>
      </c>
      <c r="T7" s="4">
        <f>R7-S7</f>
        <v>14.908999999999999</v>
      </c>
    </row>
    <row r="8" spans="1:20" x14ac:dyDescent="0.25">
      <c r="A8" s="24"/>
      <c r="B8" s="6">
        <v>6</v>
      </c>
      <c r="C8" s="9" t="s">
        <v>19</v>
      </c>
      <c r="D8" s="4">
        <v>645</v>
      </c>
      <c r="E8" s="4">
        <v>1299.8</v>
      </c>
      <c r="F8" s="9">
        <v>9139.24</v>
      </c>
      <c r="G8" s="4">
        <f t="shared" si="0"/>
        <v>7839.44</v>
      </c>
      <c r="H8" s="4">
        <f t="shared" si="1"/>
        <v>1.0269017706151502</v>
      </c>
      <c r="I8" s="12">
        <v>43335</v>
      </c>
      <c r="J8" s="15">
        <v>43376</v>
      </c>
      <c r="K8" s="9">
        <v>19.579999999999998</v>
      </c>
      <c r="L8" s="9">
        <v>1.4670000000000001</v>
      </c>
      <c r="M8">
        <f>K8-L8</f>
        <v>18.113</v>
      </c>
      <c r="N8" t="s">
        <v>47</v>
      </c>
      <c r="Q8" s="4" t="s">
        <v>39</v>
      </c>
      <c r="R8" s="9">
        <v>15.036</v>
      </c>
      <c r="S8" s="9">
        <v>2.1739999999999999</v>
      </c>
      <c r="T8" s="4">
        <f>R8-S8</f>
        <v>12.862</v>
      </c>
    </row>
    <row r="9" spans="1:20" x14ac:dyDescent="0.25">
      <c r="A9" s="24"/>
      <c r="B9" s="6">
        <v>7</v>
      </c>
      <c r="C9" s="9" t="s">
        <v>9</v>
      </c>
      <c r="D9" s="4">
        <v>645.5</v>
      </c>
      <c r="E9" s="4">
        <v>1287.3</v>
      </c>
      <c r="F9" s="9">
        <v>9227.68</v>
      </c>
      <c r="G9" s="4">
        <f t="shared" si="0"/>
        <v>7940.38</v>
      </c>
      <c r="H9" s="4">
        <f t="shared" si="1"/>
        <v>1.0401240753621595</v>
      </c>
      <c r="I9" s="12">
        <v>43335</v>
      </c>
      <c r="J9" s="15">
        <v>43375</v>
      </c>
      <c r="K9" t="s">
        <v>29</v>
      </c>
      <c r="L9" t="s">
        <v>29</v>
      </c>
      <c r="N9" t="s">
        <v>47</v>
      </c>
      <c r="Q9" s="9" t="s">
        <v>18</v>
      </c>
      <c r="R9" s="9">
        <v>10.121600000000001</v>
      </c>
      <c r="S9" s="9">
        <v>2.9079999999999999</v>
      </c>
      <c r="T9" s="4">
        <f>R9-S9</f>
        <v>7.2136000000000013</v>
      </c>
    </row>
    <row r="10" spans="1:20" x14ac:dyDescent="0.25">
      <c r="A10" s="25"/>
      <c r="B10" s="7">
        <v>8</v>
      </c>
      <c r="C10" s="9" t="s">
        <v>10</v>
      </c>
      <c r="D10" s="8">
        <v>646</v>
      </c>
      <c r="E10" s="8">
        <v>1305.4000000000001</v>
      </c>
      <c r="F10" s="8">
        <v>9093.48</v>
      </c>
      <c r="G10" s="8">
        <f t="shared" si="0"/>
        <v>7788.08</v>
      </c>
      <c r="H10" s="8">
        <f t="shared" si="1"/>
        <v>1.0201740356061708</v>
      </c>
      <c r="I10" s="13">
        <v>43335</v>
      </c>
      <c r="J10" s="17">
        <v>43375</v>
      </c>
      <c r="K10" s="8" t="s">
        <v>29</v>
      </c>
      <c r="L10" s="8" t="s">
        <v>29</v>
      </c>
      <c r="M10" s="8"/>
      <c r="N10" s="8" t="s">
        <v>47</v>
      </c>
      <c r="Q10" s="9" t="s">
        <v>19</v>
      </c>
      <c r="R10" s="9">
        <v>19.579999999999998</v>
      </c>
      <c r="S10" s="9">
        <v>1.4670000000000001</v>
      </c>
      <c r="T10" s="4">
        <f>R10-S10</f>
        <v>18.113</v>
      </c>
    </row>
    <row r="11" spans="1:20" x14ac:dyDescent="0.25">
      <c r="A11" s="23" t="s">
        <v>1</v>
      </c>
      <c r="B11" s="5" t="s">
        <v>56</v>
      </c>
      <c r="C11" s="3" t="s">
        <v>32</v>
      </c>
      <c r="D11" s="9">
        <v>648.79999999999995</v>
      </c>
      <c r="E11" s="9">
        <v>1348</v>
      </c>
      <c r="F11" s="9">
        <v>9002.6200000000008</v>
      </c>
      <c r="G11" s="4">
        <f>F11-E11</f>
        <v>7654.6200000000008</v>
      </c>
      <c r="H11" s="4">
        <f>G11/$D$37</f>
        <v>1.0026918799539435</v>
      </c>
      <c r="I11" s="12">
        <v>43318</v>
      </c>
      <c r="J11" s="15">
        <v>43390</v>
      </c>
      <c r="K11" s="9">
        <v>22.405000000000001</v>
      </c>
      <c r="L11" s="9">
        <v>4.3330000000000002</v>
      </c>
      <c r="M11">
        <f>K11-L11</f>
        <v>18.072000000000003</v>
      </c>
      <c r="N11" t="s">
        <v>47</v>
      </c>
      <c r="Q11" s="9" t="s">
        <v>30</v>
      </c>
      <c r="R11" s="9">
        <v>16.295000000000002</v>
      </c>
      <c r="S11" s="9">
        <v>2.5670000000000002</v>
      </c>
      <c r="T11" s="4">
        <f>R11-S11</f>
        <v>13.728000000000002</v>
      </c>
    </row>
    <row r="12" spans="1:20" x14ac:dyDescent="0.25">
      <c r="A12" s="24"/>
      <c r="B12" s="6"/>
      <c r="C12" s="4" t="s">
        <v>33</v>
      </c>
      <c r="D12" s="9">
        <v>643.5</v>
      </c>
      <c r="E12" s="9">
        <v>1315.5</v>
      </c>
      <c r="F12" s="9">
        <v>8917.26</v>
      </c>
      <c r="G12" s="4">
        <f>F12-E12</f>
        <v>7601.76</v>
      </c>
      <c r="H12" s="4">
        <f>G12/$D$37</f>
        <v>0.99576765735708483</v>
      </c>
      <c r="I12" s="12">
        <v>43318</v>
      </c>
      <c r="J12" s="15">
        <v>43390</v>
      </c>
      <c r="K12" s="9">
        <v>15.295999999999999</v>
      </c>
      <c r="L12" s="9">
        <v>2.1850000000000001</v>
      </c>
      <c r="M12">
        <f>K12-L12</f>
        <v>13.110999999999999</v>
      </c>
      <c r="N12" t="s">
        <v>47</v>
      </c>
      <c r="Q12" s="9" t="s">
        <v>31</v>
      </c>
      <c r="R12" s="9">
        <v>19.585000000000001</v>
      </c>
      <c r="S12" s="9">
        <v>3.1890000000000001</v>
      </c>
      <c r="T12" s="4">
        <f>R12-S12</f>
        <v>16.396000000000001</v>
      </c>
    </row>
    <row r="13" spans="1:20" x14ac:dyDescent="0.25">
      <c r="A13" s="24"/>
      <c r="B13" s="6">
        <v>11</v>
      </c>
      <c r="C13" s="4" t="s">
        <v>34</v>
      </c>
      <c r="D13" s="9">
        <v>638.29999999999995</v>
      </c>
      <c r="E13" s="9">
        <v>1359.6</v>
      </c>
      <c r="F13" s="9">
        <v>8902.3000000000011</v>
      </c>
      <c r="G13" s="4">
        <f>F13-E13</f>
        <v>7542.7000000000007</v>
      </c>
      <c r="H13" s="4">
        <f>G13/$D$37</f>
        <v>0.98803128606365953</v>
      </c>
      <c r="I13" s="12">
        <v>43318</v>
      </c>
      <c r="J13" s="15">
        <v>43391</v>
      </c>
      <c r="K13" t="s">
        <v>29</v>
      </c>
      <c r="L13" t="s">
        <v>29</v>
      </c>
      <c r="Q13" s="9" t="s">
        <v>42</v>
      </c>
      <c r="R13" s="9">
        <v>14.068</v>
      </c>
      <c r="S13" s="9">
        <v>2.3540000000000001</v>
      </c>
      <c r="T13" s="4">
        <f>R13-S13</f>
        <v>11.713999999999999</v>
      </c>
    </row>
    <row r="14" spans="1:20" x14ac:dyDescent="0.25">
      <c r="A14" s="24"/>
      <c r="B14" s="6">
        <v>12</v>
      </c>
      <c r="C14" s="4" t="s">
        <v>35</v>
      </c>
      <c r="D14" s="9">
        <v>655.1</v>
      </c>
      <c r="E14" s="9">
        <v>1329.9</v>
      </c>
      <c r="F14" s="9">
        <v>8966.76</v>
      </c>
      <c r="G14" s="4">
        <f>F14-E14</f>
        <v>7636.8600000000006</v>
      </c>
      <c r="H14" s="4">
        <f>G14/$D$37</f>
        <v>1.0003654669134552</v>
      </c>
      <c r="I14" s="12">
        <v>43318</v>
      </c>
      <c r="J14" s="15">
        <v>43391</v>
      </c>
      <c r="K14" s="8" t="s">
        <v>29</v>
      </c>
      <c r="L14" s="8" t="s">
        <v>29</v>
      </c>
      <c r="Q14" s="22" t="s">
        <v>43</v>
      </c>
      <c r="R14" s="22">
        <v>16.829000000000001</v>
      </c>
      <c r="S14" s="22">
        <v>2.593</v>
      </c>
      <c r="T14" s="8">
        <f>R14-S14</f>
        <v>14.236000000000001</v>
      </c>
    </row>
    <row r="15" spans="1:20" x14ac:dyDescent="0.25">
      <c r="A15" s="24"/>
      <c r="B15" s="4">
        <v>9</v>
      </c>
      <c r="C15" s="19" t="s">
        <v>30</v>
      </c>
      <c r="D15" s="4">
        <v>645.5</v>
      </c>
      <c r="E15" s="4">
        <v>1308</v>
      </c>
      <c r="F15" s="4">
        <v>9069.2800000000007</v>
      </c>
      <c r="G15" s="4">
        <f>F15-E15</f>
        <v>7761.2800000000007</v>
      </c>
      <c r="H15" s="4">
        <f>G15/$D$37</f>
        <v>1.016663457369398</v>
      </c>
      <c r="I15" s="12">
        <v>43318</v>
      </c>
      <c r="J15" s="15">
        <v>43390</v>
      </c>
      <c r="K15" s="9">
        <v>16.295000000000002</v>
      </c>
      <c r="L15" s="9">
        <v>2.5670000000000002</v>
      </c>
      <c r="M15">
        <f>K15-L15</f>
        <v>13.728000000000002</v>
      </c>
      <c r="N15" t="s">
        <v>47</v>
      </c>
    </row>
    <row r="16" spans="1:20" x14ac:dyDescent="0.25">
      <c r="A16" s="24"/>
      <c r="B16" s="6">
        <v>10</v>
      </c>
      <c r="C16" s="9" t="s">
        <v>31</v>
      </c>
      <c r="D16" s="9">
        <v>651.79999999999995</v>
      </c>
      <c r="E16" s="9">
        <v>1397.5</v>
      </c>
      <c r="F16" s="9">
        <v>8898.5600000000013</v>
      </c>
      <c r="G16" s="4">
        <f>F16-E16</f>
        <v>7501.0600000000013</v>
      </c>
      <c r="H16" s="4">
        <f>G16/$D$37</f>
        <v>0.9825767906241365</v>
      </c>
      <c r="I16" s="12">
        <v>43318</v>
      </c>
      <c r="J16" s="15">
        <v>43391</v>
      </c>
      <c r="K16" s="9">
        <v>19.585000000000001</v>
      </c>
      <c r="L16" s="9">
        <v>3.1890000000000001</v>
      </c>
      <c r="M16">
        <f>K16-L16</f>
        <v>16.396000000000001</v>
      </c>
      <c r="N16" t="s">
        <v>47</v>
      </c>
    </row>
    <row r="17" spans="1:14" x14ac:dyDescent="0.25">
      <c r="A17" s="24"/>
      <c r="B17" s="6">
        <v>15</v>
      </c>
      <c r="C17" s="9" t="s">
        <v>36</v>
      </c>
      <c r="D17" s="9">
        <v>653.20000000000005</v>
      </c>
      <c r="E17" s="9">
        <v>1346.3</v>
      </c>
      <c r="F17" s="9">
        <v>8902.74</v>
      </c>
      <c r="G17" s="4">
        <f t="shared" ref="G17:G29" si="3">F17-E17</f>
        <v>7556.44</v>
      </c>
      <c r="H17" s="4">
        <f t="shared" si="1"/>
        <v>0.98983111236863164</v>
      </c>
      <c r="I17" s="12">
        <v>43318</v>
      </c>
      <c r="J17" s="15">
        <v>43389</v>
      </c>
      <c r="K17" t="s">
        <v>29</v>
      </c>
      <c r="L17" t="s">
        <v>29</v>
      </c>
      <c r="N17" t="s">
        <v>47</v>
      </c>
    </row>
    <row r="18" spans="1:14" x14ac:dyDescent="0.25">
      <c r="A18" s="25"/>
      <c r="B18" s="7">
        <v>16</v>
      </c>
      <c r="C18" s="11" t="s">
        <v>37</v>
      </c>
      <c r="D18" s="8">
        <v>673.6</v>
      </c>
      <c r="E18" s="8">
        <v>1363</v>
      </c>
      <c r="F18" s="8">
        <v>8895.92</v>
      </c>
      <c r="G18" s="4">
        <f t="shared" si="3"/>
        <v>7532.92</v>
      </c>
      <c r="H18" s="8">
        <f t="shared" si="1"/>
        <v>0.98675018699068784</v>
      </c>
      <c r="I18" s="13">
        <v>43318</v>
      </c>
      <c r="J18" s="17">
        <v>43389</v>
      </c>
      <c r="K18" s="8" t="s">
        <v>29</v>
      </c>
      <c r="L18" s="8" t="s">
        <v>29</v>
      </c>
      <c r="M18" s="8"/>
      <c r="N18" s="8" t="s">
        <v>47</v>
      </c>
    </row>
    <row r="19" spans="1:14" x14ac:dyDescent="0.25">
      <c r="A19" s="23" t="s">
        <v>24</v>
      </c>
      <c r="B19" s="5">
        <v>4</v>
      </c>
      <c r="C19" s="4" t="s">
        <v>38</v>
      </c>
      <c r="D19" s="4">
        <v>641.29999999999995</v>
      </c>
      <c r="E19" s="3">
        <v>1315.3</v>
      </c>
      <c r="F19" s="3">
        <v>9035.23</v>
      </c>
      <c r="G19" s="3">
        <f t="shared" si="3"/>
        <v>7719.9299999999994</v>
      </c>
      <c r="H19" s="4">
        <f t="shared" si="1"/>
        <v>1.0112469495301981</v>
      </c>
      <c r="I19" s="12">
        <v>43389</v>
      </c>
      <c r="J19" s="15">
        <v>43426</v>
      </c>
      <c r="K19" s="30">
        <v>17.364999999999998</v>
      </c>
      <c r="L19" s="30">
        <v>2.456</v>
      </c>
      <c r="M19">
        <f>K19-L19</f>
        <v>14.908999999999999</v>
      </c>
    </row>
    <row r="20" spans="1:14" x14ac:dyDescent="0.25">
      <c r="A20" s="24"/>
      <c r="B20" s="6">
        <v>3</v>
      </c>
      <c r="C20" s="4" t="s">
        <v>39</v>
      </c>
      <c r="D20" s="4">
        <v>644.79999999999995</v>
      </c>
      <c r="E20" s="9">
        <v>1340.7</v>
      </c>
      <c r="F20" s="9">
        <v>8973.51</v>
      </c>
      <c r="G20" s="4">
        <f t="shared" si="3"/>
        <v>7632.81</v>
      </c>
      <c r="H20" s="4">
        <f t="shared" si="1"/>
        <v>0.99983495042618165</v>
      </c>
      <c r="I20" s="12">
        <v>43389</v>
      </c>
      <c r="J20" s="15">
        <v>43426</v>
      </c>
      <c r="K20" s="30">
        <v>15.036</v>
      </c>
      <c r="L20" s="30">
        <v>2.1739999999999999</v>
      </c>
      <c r="M20">
        <f>K20-L20</f>
        <v>12.862</v>
      </c>
    </row>
    <row r="21" spans="1:14" x14ac:dyDescent="0.25">
      <c r="A21" s="24"/>
      <c r="B21" s="6">
        <v>13</v>
      </c>
      <c r="C21" s="4" t="s">
        <v>40</v>
      </c>
      <c r="D21" s="4">
        <v>646</v>
      </c>
      <c r="E21" s="9">
        <v>1334.2</v>
      </c>
      <c r="F21" s="9">
        <v>8986.6200000000008</v>
      </c>
      <c r="G21" s="4">
        <f t="shared" si="3"/>
        <v>7652.420000000001</v>
      </c>
      <c r="H21" s="4">
        <f t="shared" si="1"/>
        <v>1.0024036981583875</v>
      </c>
      <c r="I21" s="12">
        <v>43389</v>
      </c>
      <c r="J21" s="15">
        <v>43425</v>
      </c>
      <c r="K21" s="30" t="s">
        <v>29</v>
      </c>
      <c r="L21" s="30" t="s">
        <v>29</v>
      </c>
    </row>
    <row r="22" spans="1:14" x14ac:dyDescent="0.25">
      <c r="A22" s="24"/>
      <c r="B22" s="6">
        <v>8</v>
      </c>
      <c r="C22" s="4" t="s">
        <v>41</v>
      </c>
      <c r="D22" s="9">
        <v>638.29999999999995</v>
      </c>
      <c r="E22" s="9">
        <v>1307.2</v>
      </c>
      <c r="F22" s="9">
        <v>9024.25</v>
      </c>
      <c r="G22" s="4">
        <f t="shared" si="3"/>
        <v>7717.05</v>
      </c>
      <c r="H22" s="4">
        <f t="shared" si="1"/>
        <v>1.0108696933614705</v>
      </c>
      <c r="I22" s="12">
        <v>43389</v>
      </c>
      <c r="J22" s="15">
        <v>43425</v>
      </c>
      <c r="K22" s="30" t="s">
        <v>29</v>
      </c>
      <c r="L22" s="30" t="s">
        <v>29</v>
      </c>
    </row>
    <row r="23" spans="1:14" x14ac:dyDescent="0.25">
      <c r="A23" s="24"/>
      <c r="B23" s="4">
        <v>2</v>
      </c>
      <c r="C23" s="19" t="s">
        <v>42</v>
      </c>
      <c r="D23" s="4">
        <v>638.20000000000005</v>
      </c>
      <c r="E23" s="9">
        <v>1320.5</v>
      </c>
      <c r="F23" s="9">
        <v>8996.64</v>
      </c>
      <c r="G23" s="4">
        <f t="shared" si="3"/>
        <v>7676.1399999999994</v>
      </c>
      <c r="H23" s="4">
        <f t="shared" si="1"/>
        <v>1.0055108218813817</v>
      </c>
      <c r="I23" s="12">
        <v>43389</v>
      </c>
      <c r="J23" s="15">
        <v>43424</v>
      </c>
      <c r="K23" s="30">
        <v>14.068</v>
      </c>
      <c r="L23" s="30">
        <v>2.3540000000000001</v>
      </c>
      <c r="M23">
        <f>K23-L23</f>
        <v>11.713999999999999</v>
      </c>
    </row>
    <row r="24" spans="1:14" x14ac:dyDescent="0.25">
      <c r="A24" s="24"/>
      <c r="B24" s="4">
        <v>1</v>
      </c>
      <c r="C24" s="19" t="s">
        <v>43</v>
      </c>
      <c r="D24" s="4">
        <v>653</v>
      </c>
      <c r="E24" s="9">
        <v>1317.3</v>
      </c>
      <c r="F24" s="9">
        <v>9006.7800000000007</v>
      </c>
      <c r="G24" s="4">
        <f t="shared" si="3"/>
        <v>7689.4800000000005</v>
      </c>
      <c r="H24" s="4">
        <f t="shared" si="1"/>
        <v>1.0072582514962531</v>
      </c>
      <c r="I24" s="12">
        <v>43389</v>
      </c>
      <c r="J24" s="15">
        <v>43424</v>
      </c>
      <c r="K24" s="30">
        <v>16.829000000000001</v>
      </c>
      <c r="L24" s="30">
        <v>2.593</v>
      </c>
      <c r="M24">
        <f>K24-L24</f>
        <v>14.236000000000001</v>
      </c>
    </row>
    <row r="25" spans="1:14" x14ac:dyDescent="0.25">
      <c r="A25" s="24"/>
      <c r="B25" s="6">
        <v>5</v>
      </c>
      <c r="C25" s="9" t="s">
        <v>44</v>
      </c>
      <c r="D25" s="4">
        <v>642.9</v>
      </c>
      <c r="E25" s="9">
        <v>1327.5</v>
      </c>
      <c r="F25" s="9">
        <v>9012.4500000000007</v>
      </c>
      <c r="G25" s="4">
        <f t="shared" si="3"/>
        <v>7684.9500000000007</v>
      </c>
      <c r="H25" s="4">
        <f t="shared" si="1"/>
        <v>1.0066648589808582</v>
      </c>
      <c r="I25" s="12">
        <v>43389</v>
      </c>
      <c r="J25" s="15">
        <v>43423</v>
      </c>
      <c r="K25" t="s">
        <v>29</v>
      </c>
      <c r="L25" t="s">
        <v>29</v>
      </c>
    </row>
    <row r="26" spans="1:14" x14ac:dyDescent="0.25">
      <c r="A26" s="25"/>
      <c r="B26" s="7">
        <v>6</v>
      </c>
      <c r="C26" s="11" t="s">
        <v>45</v>
      </c>
      <c r="D26" s="4">
        <v>645</v>
      </c>
      <c r="E26" s="8">
        <v>1332.1</v>
      </c>
      <c r="F26" s="8">
        <v>8998.66</v>
      </c>
      <c r="G26" s="4">
        <f t="shared" si="3"/>
        <v>7666.5599999999995</v>
      </c>
      <c r="H26" s="8">
        <f t="shared" si="1"/>
        <v>1.0042559211534607</v>
      </c>
      <c r="I26" s="18">
        <v>43389</v>
      </c>
      <c r="J26" s="17">
        <v>43423</v>
      </c>
      <c r="K26" s="8" t="s">
        <v>29</v>
      </c>
      <c r="L26" s="8" t="s">
        <v>29</v>
      </c>
      <c r="M26" s="8"/>
      <c r="N26" s="8"/>
    </row>
    <row r="27" spans="1:14" x14ac:dyDescent="0.25">
      <c r="A27" s="27" t="s">
        <v>25</v>
      </c>
      <c r="B27" s="20">
        <v>16</v>
      </c>
      <c r="C27" s="19" t="s">
        <v>26</v>
      </c>
      <c r="D27" s="3">
        <v>645.5</v>
      </c>
      <c r="E27" s="9">
        <v>1331.8</v>
      </c>
      <c r="F27" s="9">
        <v>9025.6200000000008</v>
      </c>
      <c r="G27" s="3">
        <f t="shared" si="3"/>
        <v>7693.8200000000006</v>
      </c>
      <c r="H27" s="4">
        <f t="shared" si="1"/>
        <v>1.0078267555838498</v>
      </c>
      <c r="I27" s="12">
        <v>43391</v>
      </c>
      <c r="J27" s="15">
        <v>43426</v>
      </c>
      <c r="K27" t="s">
        <v>29</v>
      </c>
      <c r="L27" t="s">
        <v>29</v>
      </c>
    </row>
    <row r="28" spans="1:14" x14ac:dyDescent="0.25">
      <c r="A28" s="28"/>
      <c r="B28" s="20">
        <v>15</v>
      </c>
      <c r="C28" s="19" t="s">
        <v>27</v>
      </c>
      <c r="D28" s="9">
        <v>651.79999999999995</v>
      </c>
      <c r="E28" s="9">
        <v>1328.7</v>
      </c>
      <c r="F28" s="9">
        <v>8993.89</v>
      </c>
      <c r="G28" s="4">
        <f t="shared" si="3"/>
        <v>7665.19</v>
      </c>
      <c r="H28" s="4">
        <f t="shared" si="1"/>
        <v>1.0040764624898646</v>
      </c>
      <c r="I28" s="12">
        <v>43391</v>
      </c>
      <c r="J28" s="15">
        <v>43427</v>
      </c>
      <c r="K28" t="s">
        <v>29</v>
      </c>
      <c r="L28" t="s">
        <v>29</v>
      </c>
    </row>
    <row r="29" spans="1:14" x14ac:dyDescent="0.25">
      <c r="A29" s="29"/>
      <c r="B29" s="8">
        <v>14</v>
      </c>
      <c r="C29" s="21" t="s">
        <v>28</v>
      </c>
      <c r="D29" s="22">
        <v>648.79999999999995</v>
      </c>
      <c r="E29" s="8">
        <v>1338.2</v>
      </c>
      <c r="F29" s="8">
        <v>9006.68</v>
      </c>
      <c r="G29" s="8">
        <f t="shared" si="3"/>
        <v>7668.4800000000005</v>
      </c>
      <c r="H29" s="8">
        <f t="shared" si="1"/>
        <v>1.0045074252659461</v>
      </c>
      <c r="I29" s="18">
        <v>43391</v>
      </c>
      <c r="J29" s="17">
        <v>43427</v>
      </c>
      <c r="K29" s="8" t="s">
        <v>29</v>
      </c>
      <c r="L29" s="8" t="s">
        <v>29</v>
      </c>
      <c r="M29" s="8"/>
      <c r="N29" s="8"/>
    </row>
    <row r="30" spans="1:14" x14ac:dyDescent="0.25">
      <c r="G30" s="3"/>
    </row>
    <row r="31" spans="1:14" x14ac:dyDescent="0.25">
      <c r="J31" s="1" t="s">
        <v>51</v>
      </c>
      <c r="K31">
        <f>AVERAGE(K7:K8,K15:K16)</f>
        <v>16.395400000000002</v>
      </c>
      <c r="L31">
        <f>AVERAGE(L7:L8,L15:L16)</f>
        <v>2.5327500000000001</v>
      </c>
      <c r="M31">
        <f>AVERAGE(M7:M8,M15:M16,M23:M24)</f>
        <v>13.566766666666668</v>
      </c>
    </row>
    <row r="32" spans="1:14" x14ac:dyDescent="0.25">
      <c r="J32" s="1" t="s">
        <v>52</v>
      </c>
      <c r="K32">
        <f>_xlfn.STDEV.P(K7:K8,K15:K16)</f>
        <v>3.8628316012997423</v>
      </c>
      <c r="L32">
        <f>_xlfn.STDEV.P(L7:L8,L15:L16)</f>
        <v>0.65354279699190365</v>
      </c>
      <c r="M32">
        <f>_xlfn.STDEV.P(M7:M8,M15:M16,M23:M24)</f>
        <v>3.4866923015309954</v>
      </c>
    </row>
    <row r="33" spans="3:13" x14ac:dyDescent="0.25">
      <c r="J33" s="1"/>
    </row>
    <row r="34" spans="3:13" x14ac:dyDescent="0.25">
      <c r="J34" s="1" t="s">
        <v>49</v>
      </c>
      <c r="K34">
        <f>AVERAGE(K3:K4,K11:K12)</f>
        <v>17.004249999999999</v>
      </c>
      <c r="L34">
        <f>AVERAGE(L3:L4,L11:L12)</f>
        <v>2.9047500000000004</v>
      </c>
      <c r="M34">
        <f>AVERAGE(M3:M4,M11:M12,M19:M20)</f>
        <v>14.028166666666666</v>
      </c>
    </row>
    <row r="35" spans="3:13" x14ac:dyDescent="0.25">
      <c r="J35" s="1" t="s">
        <v>50</v>
      </c>
      <c r="K35">
        <f>_xlfn.STDEV.P(K3:K4,K11:K12)</f>
        <v>3.2899903020373849</v>
      </c>
      <c r="L35">
        <f>_xlfn.STDEV.P(L3:L4,L11:L12)</f>
        <v>0.86114527665197016</v>
      </c>
      <c r="M35">
        <f>_xlfn.STDEV.P(M3:M4,M11:M12,M19:M20)</f>
        <v>2.0917849966529114</v>
      </c>
    </row>
    <row r="37" spans="3:13" x14ac:dyDescent="0.25">
      <c r="C37" s="1" t="s">
        <v>12</v>
      </c>
      <c r="D37">
        <v>7634.07</v>
      </c>
      <c r="G37" s="1" t="s">
        <v>16</v>
      </c>
      <c r="H37">
        <f>AVERAGE(H3:H29)</f>
        <v>1.0083118616063691</v>
      </c>
      <c r="J37" s="1" t="s">
        <v>16</v>
      </c>
      <c r="K37">
        <f>AVERAGE(K3:K18)</f>
        <v>16.699825000000001</v>
      </c>
      <c r="L37">
        <f>AVERAGE(L3:L18)</f>
        <v>2.71875</v>
      </c>
      <c r="M37">
        <f>AVERAGE(M3:M24)</f>
        <v>13.797466666666667</v>
      </c>
    </row>
    <row r="38" spans="3:13" x14ac:dyDescent="0.25">
      <c r="G38" s="1" t="s">
        <v>17</v>
      </c>
      <c r="H38">
        <f>_xlfn.STDEV.P(H3:H29)</f>
        <v>1.3433577164622672E-2</v>
      </c>
      <c r="J38" s="1" t="s">
        <v>17</v>
      </c>
      <c r="K38">
        <f>_xlfn.STDEV.P(K3:K18)</f>
        <v>3.6007536245034797</v>
      </c>
      <c r="L38">
        <f t="shared" ref="L38:M38" si="4">_xlfn.STDEV.P(L3:L18)</f>
        <v>0.78672783572211313</v>
      </c>
      <c r="M38">
        <f>_xlfn.STDEV.P(M3:M24)</f>
        <v>2.8843571777588233</v>
      </c>
    </row>
    <row r="39" spans="3:13" x14ac:dyDescent="0.25">
      <c r="J39" s="1" t="s">
        <v>53</v>
      </c>
      <c r="K39">
        <f>_xlfn.T.TEST(R3:R6,R9:R12,2,3)</f>
        <v>0.84240111221303637</v>
      </c>
      <c r="L39">
        <f>_xlfn.T.TEST(S3:S6,S9:S12,2,3)</f>
        <v>0.57446767414103694</v>
      </c>
      <c r="M39">
        <f>_xlfn.T.TEST(T3:T8,T9:T14,2,3)</f>
        <v>0.8059517818608074</v>
      </c>
    </row>
  </sheetData>
  <mergeCells count="5">
    <mergeCell ref="A3:A10"/>
    <mergeCell ref="A11:A18"/>
    <mergeCell ref="A1:F1"/>
    <mergeCell ref="A19:A26"/>
    <mergeCell ref="A27:A29"/>
  </mergeCells>
  <pageMargins left="0.7" right="0.7" top="0.75" bottom="0.75" header="0.3" footer="0.3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Scotson C.P.</dc:creator>
  <cp:lastModifiedBy>Scotson C.P.</cp:lastModifiedBy>
  <cp:lastPrinted>2018-10-15T12:31:37Z</cp:lastPrinted>
  <dcterms:created xsi:type="dcterms:W3CDTF">2018-08-16T10:59:55Z</dcterms:created>
  <dcterms:modified xsi:type="dcterms:W3CDTF">2019-10-21T17:02:38Z</dcterms:modified>
</cp:coreProperties>
</file>