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14"/>
  <workbookPr/>
  <xr:revisionPtr revIDLastSave="0" documentId="8_{E6177FE8-EAB7-46DF-A043-55D67CDFACEE}" xr6:coauthVersionLast="45" xr6:coauthVersionMax="45" xr10:uidLastSave="{00000000-0000-0000-0000-000000000000}"/>
  <bookViews>
    <workbookView xWindow="0" yWindow="0" windowWidth="20730" windowHeight="11760" firstSheet="1" activeTab="1" xr2:uid="{00000000-000D-0000-FFFF-FFFF00000000}"/>
  </bookViews>
  <sheets>
    <sheet name="Frequencies L different species" sheetId="1" r:id="rId1"/>
    <sheet name="Small_vs_Bulky_aa" sheetId="2" r:id="rId2"/>
  </sheet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47" i="2" l="1"/>
  <c r="Q47" i="2"/>
  <c r="O47" i="2"/>
  <c r="M47" i="2"/>
  <c r="K47" i="2"/>
  <c r="I47" i="2"/>
  <c r="G47" i="2"/>
  <c r="E47" i="2"/>
  <c r="C47" i="2"/>
  <c r="S46" i="2"/>
  <c r="Q46" i="2"/>
  <c r="O46" i="2"/>
  <c r="M46" i="2"/>
  <c r="K46" i="2"/>
  <c r="I46" i="2"/>
  <c r="G46" i="2"/>
  <c r="E46" i="2"/>
  <c r="C46" i="2"/>
  <c r="S45" i="2"/>
  <c r="Q45" i="2"/>
  <c r="O45" i="2"/>
  <c r="M45" i="2"/>
  <c r="K45" i="2"/>
  <c r="I45" i="2"/>
  <c r="G45" i="2"/>
  <c r="E45" i="2"/>
  <c r="C45" i="2"/>
  <c r="S44" i="2"/>
  <c r="Q44" i="2"/>
  <c r="O44" i="2"/>
  <c r="M44" i="2"/>
  <c r="K44" i="2"/>
  <c r="I44" i="2"/>
  <c r="G44" i="2"/>
  <c r="E44" i="2"/>
  <c r="C44" i="2"/>
  <c r="S43" i="2"/>
  <c r="Q43" i="2"/>
  <c r="O43" i="2"/>
  <c r="M43" i="2"/>
  <c r="K43" i="2"/>
  <c r="I43" i="2"/>
  <c r="G43" i="2"/>
  <c r="E43" i="2"/>
  <c r="C43" i="2"/>
  <c r="S41" i="2"/>
  <c r="Q41" i="2"/>
  <c r="O41" i="2"/>
  <c r="M41" i="2"/>
  <c r="K41" i="2"/>
  <c r="I41" i="2"/>
  <c r="G41" i="2"/>
  <c r="E41" i="2"/>
  <c r="C41" i="2"/>
  <c r="S40" i="2"/>
  <c r="Q40" i="2"/>
  <c r="O40" i="2"/>
  <c r="M40" i="2"/>
  <c r="K40" i="2"/>
  <c r="I40" i="2"/>
  <c r="G40" i="2"/>
  <c r="E40" i="2"/>
  <c r="C40" i="2"/>
  <c r="S39" i="2"/>
  <c r="Q39" i="2"/>
  <c r="O39" i="2"/>
  <c r="M39" i="2"/>
  <c r="K39" i="2"/>
  <c r="I39" i="2"/>
  <c r="G39" i="2"/>
  <c r="E39" i="2"/>
  <c r="C39" i="2"/>
  <c r="S38" i="2"/>
  <c r="Q38" i="2"/>
  <c r="O38" i="2"/>
  <c r="M38" i="2"/>
  <c r="K38" i="2"/>
  <c r="I38" i="2"/>
  <c r="G38" i="2"/>
  <c r="E38" i="2"/>
  <c r="C38" i="2"/>
  <c r="S37" i="2"/>
  <c r="Q37" i="2"/>
  <c r="O37" i="2"/>
  <c r="M37" i="2"/>
  <c r="K37" i="2"/>
  <c r="I37" i="2"/>
  <c r="G37" i="2"/>
  <c r="E37" i="2"/>
  <c r="C37" i="2"/>
  <c r="S36" i="2"/>
  <c r="Q36" i="2"/>
  <c r="O36" i="2"/>
  <c r="M36" i="2"/>
  <c r="K36" i="2"/>
  <c r="I36" i="2"/>
  <c r="G36" i="2"/>
  <c r="E36" i="2"/>
  <c r="C36" i="2"/>
  <c r="S31" i="2"/>
  <c r="Q31" i="2"/>
  <c r="O31" i="2"/>
  <c r="M31" i="2"/>
  <c r="K31" i="2"/>
  <c r="I31" i="2"/>
  <c r="G31" i="2"/>
  <c r="E31" i="2"/>
  <c r="C31" i="2"/>
  <c r="S30" i="2"/>
  <c r="Q30" i="2"/>
  <c r="O30" i="2"/>
  <c r="M30" i="2"/>
  <c r="K30" i="2"/>
  <c r="I30" i="2"/>
  <c r="G30" i="2"/>
  <c r="E30" i="2"/>
  <c r="C30" i="2"/>
  <c r="S29" i="2"/>
  <c r="Q29" i="2"/>
  <c r="O29" i="2"/>
  <c r="M29" i="2"/>
  <c r="K29" i="2"/>
  <c r="I29" i="2"/>
  <c r="G29" i="2"/>
  <c r="E29" i="2"/>
  <c r="C29" i="2"/>
  <c r="S28" i="2"/>
  <c r="Q28" i="2"/>
  <c r="O28" i="2"/>
  <c r="M28" i="2"/>
  <c r="K28" i="2"/>
  <c r="I28" i="2"/>
  <c r="G28" i="2"/>
  <c r="E28" i="2"/>
  <c r="C28" i="2"/>
  <c r="S27" i="2"/>
  <c r="Q27" i="2"/>
  <c r="O27" i="2"/>
  <c r="M27" i="2"/>
  <c r="K27" i="2"/>
  <c r="I27" i="2"/>
  <c r="G27" i="2"/>
  <c r="E27" i="2"/>
  <c r="C27" i="2"/>
  <c r="S25" i="2"/>
  <c r="Q25" i="2"/>
  <c r="O25" i="2"/>
  <c r="M25" i="2"/>
  <c r="K25" i="2"/>
  <c r="I25" i="2"/>
  <c r="G25" i="2"/>
  <c r="E25" i="2"/>
  <c r="C25" i="2"/>
  <c r="S24" i="2"/>
  <c r="Q24" i="2"/>
  <c r="O24" i="2"/>
  <c r="M24" i="2"/>
  <c r="K24" i="2"/>
  <c r="I24" i="2"/>
  <c r="G24" i="2"/>
  <c r="E24" i="2"/>
  <c r="C24" i="2"/>
  <c r="S23" i="2"/>
  <c r="Q23" i="2"/>
  <c r="O23" i="2"/>
  <c r="M23" i="2"/>
  <c r="K23" i="2"/>
  <c r="I23" i="2"/>
  <c r="G23" i="2"/>
  <c r="E23" i="2"/>
  <c r="C23" i="2"/>
  <c r="S22" i="2"/>
  <c r="Q22" i="2"/>
  <c r="O22" i="2"/>
  <c r="M22" i="2"/>
  <c r="K22" i="2"/>
  <c r="I22" i="2"/>
  <c r="G22" i="2"/>
  <c r="E22" i="2"/>
  <c r="C22" i="2"/>
  <c r="S21" i="2"/>
  <c r="Q21" i="2"/>
  <c r="O21" i="2"/>
  <c r="M21" i="2"/>
  <c r="K21" i="2"/>
  <c r="I21" i="2"/>
  <c r="G21" i="2"/>
  <c r="E21" i="2"/>
  <c r="C21" i="2"/>
  <c r="S20" i="2"/>
  <c r="Q20" i="2"/>
  <c r="O20" i="2"/>
  <c r="M20" i="2"/>
  <c r="K20" i="2"/>
  <c r="I20" i="2"/>
  <c r="G20" i="2"/>
  <c r="E20" i="2"/>
  <c r="C20" i="2"/>
  <c r="S15" i="2"/>
  <c r="Q15" i="2"/>
  <c r="O15" i="2"/>
  <c r="M15" i="2"/>
  <c r="K15" i="2"/>
  <c r="I15" i="2"/>
  <c r="G15" i="2"/>
  <c r="E15" i="2"/>
  <c r="C15" i="2"/>
  <c r="S14" i="2"/>
  <c r="Q14" i="2"/>
  <c r="O14" i="2"/>
  <c r="M14" i="2"/>
  <c r="K14" i="2"/>
  <c r="I14" i="2"/>
  <c r="G14" i="2"/>
  <c r="E14" i="2"/>
  <c r="C14" i="2"/>
  <c r="S13" i="2"/>
  <c r="Q13" i="2"/>
  <c r="O13" i="2"/>
  <c r="M13" i="2"/>
  <c r="K13" i="2"/>
  <c r="I13" i="2"/>
  <c r="G13" i="2"/>
  <c r="E13" i="2"/>
  <c r="C13" i="2"/>
  <c r="S12" i="2"/>
  <c r="Q12" i="2"/>
  <c r="O12" i="2"/>
  <c r="M12" i="2"/>
  <c r="K12" i="2"/>
  <c r="I12" i="2"/>
  <c r="G12" i="2"/>
  <c r="E12" i="2"/>
  <c r="C12" i="2"/>
  <c r="S11" i="2"/>
  <c r="Q11" i="2"/>
  <c r="O11" i="2"/>
  <c r="M11" i="2"/>
  <c r="K11" i="2"/>
  <c r="I11" i="2"/>
  <c r="G11" i="2"/>
  <c r="E11" i="2"/>
  <c r="C11" i="2"/>
  <c r="S9" i="2"/>
  <c r="Q9" i="2"/>
  <c r="O9" i="2"/>
  <c r="M9" i="2"/>
  <c r="K9" i="2"/>
  <c r="I9" i="2"/>
  <c r="G9" i="2"/>
  <c r="E9" i="2"/>
  <c r="C9" i="2"/>
  <c r="S8" i="2"/>
  <c r="Q8" i="2"/>
  <c r="O8" i="2"/>
  <c r="M8" i="2"/>
  <c r="K8" i="2"/>
  <c r="I8" i="2"/>
  <c r="G8" i="2"/>
  <c r="E8" i="2"/>
  <c r="C8" i="2"/>
  <c r="S7" i="2"/>
  <c r="Q7" i="2"/>
  <c r="O7" i="2"/>
  <c r="M7" i="2"/>
  <c r="K7" i="2"/>
  <c r="I7" i="2"/>
  <c r="G7" i="2"/>
  <c r="E7" i="2"/>
  <c r="C7" i="2"/>
  <c r="S6" i="2"/>
  <c r="Q6" i="2"/>
  <c r="O6" i="2"/>
  <c r="M6" i="2"/>
  <c r="K6" i="2"/>
  <c r="I6" i="2"/>
  <c r="G6" i="2"/>
  <c r="E6" i="2"/>
  <c r="C6" i="2"/>
  <c r="S5" i="2"/>
  <c r="Q5" i="2"/>
  <c r="O5" i="2"/>
  <c r="M5" i="2"/>
  <c r="K5" i="2"/>
  <c r="I5" i="2"/>
  <c r="G5" i="2"/>
  <c r="E5" i="2"/>
  <c r="C5" i="2"/>
  <c r="S4" i="2"/>
  <c r="Q4" i="2"/>
  <c r="O4" i="2"/>
  <c r="M4" i="2"/>
  <c r="K4" i="2"/>
  <c r="I4" i="2"/>
  <c r="G4" i="2"/>
  <c r="E4" i="2"/>
  <c r="C4" i="2"/>
</calcChain>
</file>

<file path=xl/sharedStrings.xml><?xml version="1.0" encoding="utf-8"?>
<sst xmlns="http://schemas.openxmlformats.org/spreadsheetml/2006/main" count="178" uniqueCount="57">
  <si>
    <t>Species</t>
  </si>
  <si>
    <t>Allele/cell line</t>
  </si>
  <si>
    <t>8mers analysed</t>
  </si>
  <si>
    <t>% L p3</t>
  </si>
  <si>
    <t>9mers analysed</t>
  </si>
  <si>
    <t>Sarcophilus harrisii</t>
  </si>
  <si>
    <t>Fibroblasts</t>
  </si>
  <si>
    <r>
      <t>DFT1+IFN</t>
    </r>
    <r>
      <rPr>
        <sz val="11"/>
        <color theme="1"/>
        <rFont val="Symbol"/>
        <family val="1"/>
        <charset val="2"/>
      </rPr>
      <t>g</t>
    </r>
  </si>
  <si>
    <t>DFT2</t>
  </si>
  <si>
    <t>Homo sapiens</t>
  </si>
  <si>
    <t>A*01:01</t>
  </si>
  <si>
    <t>A*02:01</t>
  </si>
  <si>
    <t>A*02:07</t>
  </si>
  <si>
    <t>A*03:01</t>
  </si>
  <si>
    <t>A*11:01</t>
  </si>
  <si>
    <t>A*24:02</t>
  </si>
  <si>
    <t>A*29:02</t>
  </si>
  <si>
    <t>A*68:02</t>
  </si>
  <si>
    <t>B*07:02</t>
  </si>
  <si>
    <t>B*08:01</t>
  </si>
  <si>
    <t>B*15:01</t>
  </si>
  <si>
    <t>B*18:01</t>
  </si>
  <si>
    <t>B*27:05</t>
  </si>
  <si>
    <t>B*27:09</t>
  </si>
  <si>
    <t>B*40:02</t>
  </si>
  <si>
    <t>B*57:01</t>
  </si>
  <si>
    <t>C*04:01</t>
  </si>
  <si>
    <t>Mus musculus</t>
  </si>
  <si>
    <r>
      <t>H-2 D</t>
    </r>
    <r>
      <rPr>
        <vertAlign val="superscript"/>
        <sz val="11"/>
        <color theme="1"/>
        <rFont val="Calibri"/>
        <family val="2"/>
        <scheme val="minor"/>
      </rPr>
      <t>b</t>
    </r>
  </si>
  <si>
    <r>
      <t>H-2 K</t>
    </r>
    <r>
      <rPr>
        <vertAlign val="superscript"/>
        <sz val="11"/>
        <rFont val="Calibri"/>
        <family val="2"/>
        <scheme val="minor"/>
      </rPr>
      <t>b</t>
    </r>
  </si>
  <si>
    <r>
      <t>H-2 K</t>
    </r>
    <r>
      <rPr>
        <vertAlign val="superscript"/>
        <sz val="11"/>
        <color theme="1"/>
        <rFont val="Calibri"/>
        <family val="2"/>
        <scheme val="minor"/>
      </rPr>
      <t>d</t>
    </r>
  </si>
  <si>
    <t>7mers</t>
  </si>
  <si>
    <t>8mers</t>
  </si>
  <si>
    <t>9mers</t>
  </si>
  <si>
    <t>10mers</t>
  </si>
  <si>
    <t>11mers</t>
  </si>
  <si>
    <t>12mers</t>
  </si>
  <si>
    <t>13mers</t>
  </si>
  <si>
    <t>14mers</t>
  </si>
  <si>
    <t>15mers</t>
  </si>
  <si>
    <t>Total aa</t>
  </si>
  <si>
    <t>Small aa</t>
  </si>
  <si>
    <t>#</t>
  </si>
  <si>
    <t>% of tot</t>
  </si>
  <si>
    <t>A</t>
  </si>
  <si>
    <t>D</t>
  </si>
  <si>
    <t>G</t>
  </si>
  <si>
    <t>N</t>
  </si>
  <si>
    <t>P</t>
  </si>
  <si>
    <t>S</t>
  </si>
  <si>
    <t>Bulky aa</t>
  </si>
  <si>
    <t>F</t>
  </si>
  <si>
    <t>H</t>
  </si>
  <si>
    <t>K</t>
  </si>
  <si>
    <t>R</t>
  </si>
  <si>
    <t>Y</t>
  </si>
  <si>
    <r>
      <t>DFT1+IFN</t>
    </r>
    <r>
      <rPr>
        <b/>
        <sz val="11"/>
        <color rgb="FFFF0000"/>
        <rFont val="Symbol"/>
        <family val="1"/>
        <charset val="2"/>
      </rPr>
      <t>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</si>
</sst>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Symbol"/>
      <family val="1"/>
      <charset val="2"/>
    </font>
    <font>
      <b/>
      <sz val="11"/>
      <color rgb="FFFF0000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" fontId="0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5"/>
  <sheetViews>
    <sheetView workbookViewId="0">
      <selection activeCell="J7" sqref="J7"/>
    </sheetView>
  </sheetViews>
  <sheetFormatPr defaultRowHeight="15"/>
  <cols>
    <col min="1" max="1" width="19.140625" style="3" customWidth="1"/>
    <col min="2" max="2" width="14.28515625" customWidth="1"/>
    <col min="3" max="3" width="15.140625" customWidth="1"/>
    <col min="4" max="4" width="8.28515625" style="3" customWidth="1"/>
    <col min="5" max="5" width="14.85546875" style="3" customWidth="1"/>
    <col min="6" max="6" width="8.28515625" style="3" customWidth="1"/>
  </cols>
  <sheetData>
    <row r="2" spans="1:6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3</v>
      </c>
    </row>
    <row r="3" spans="1:6" s="1" customFormat="1">
      <c r="A3" s="4" t="s">
        <v>5</v>
      </c>
      <c r="B3" s="4" t="s">
        <v>6</v>
      </c>
      <c r="C3" s="4">
        <v>3750</v>
      </c>
      <c r="D3" s="5">
        <v>42.841559858194714</v>
      </c>
      <c r="E3" s="4">
        <v>3518</v>
      </c>
      <c r="F3" s="5">
        <v>41.358726549175664</v>
      </c>
    </row>
    <row r="4" spans="1:6" s="1" customFormat="1">
      <c r="A4" s="4" t="s">
        <v>5</v>
      </c>
      <c r="B4" s="4" t="s">
        <v>7</v>
      </c>
      <c r="C4" s="4">
        <v>1246</v>
      </c>
      <c r="D4" s="6">
        <v>33.948635634028889</v>
      </c>
      <c r="E4" s="4">
        <v>1753</v>
      </c>
      <c r="F4" s="6">
        <v>28.978893325727324</v>
      </c>
    </row>
    <row r="5" spans="1:6" s="1" customFormat="1">
      <c r="A5" s="4" t="s">
        <v>5</v>
      </c>
      <c r="B5" s="4" t="s">
        <v>8</v>
      </c>
      <c r="C5" s="4">
        <v>773</v>
      </c>
      <c r="D5" s="5">
        <v>39.84476067270375</v>
      </c>
      <c r="E5" s="4">
        <v>667</v>
      </c>
      <c r="F5" s="5">
        <v>35.232383808095953</v>
      </c>
    </row>
    <row r="6" spans="1:6">
      <c r="A6" s="4" t="s">
        <v>9</v>
      </c>
      <c r="B6" s="3" t="s">
        <v>10</v>
      </c>
      <c r="C6" s="4">
        <v>388</v>
      </c>
      <c r="D6" s="5">
        <v>5.4123711340206189</v>
      </c>
      <c r="E6" s="4">
        <v>3201</v>
      </c>
      <c r="F6" s="5">
        <v>2.6241799437675724</v>
      </c>
    </row>
    <row r="7" spans="1:6">
      <c r="A7" s="4" t="s">
        <v>9</v>
      </c>
      <c r="B7" s="3" t="s">
        <v>11</v>
      </c>
      <c r="C7" s="4">
        <v>717</v>
      </c>
      <c r="D7" s="5">
        <v>11.018131101813109</v>
      </c>
      <c r="E7" s="4">
        <v>14591</v>
      </c>
      <c r="F7" s="5">
        <v>13.103275818954737</v>
      </c>
    </row>
    <row r="8" spans="1:6">
      <c r="A8" s="4" t="s">
        <v>9</v>
      </c>
      <c r="B8" s="3" t="s">
        <v>12</v>
      </c>
      <c r="C8" s="4">
        <v>78</v>
      </c>
      <c r="D8" s="5">
        <v>4.2553191489361701</v>
      </c>
      <c r="E8" s="4">
        <v>2998</v>
      </c>
      <c r="F8" s="5">
        <v>3.927986906710311</v>
      </c>
    </row>
    <row r="9" spans="1:6">
      <c r="A9" s="4" t="s">
        <v>9</v>
      </c>
      <c r="B9" s="3" t="s">
        <v>13</v>
      </c>
      <c r="C9" s="4">
        <v>110</v>
      </c>
      <c r="D9" s="5">
        <v>4.1237113399999998</v>
      </c>
      <c r="E9" s="4">
        <v>4482</v>
      </c>
      <c r="F9" s="5">
        <v>10.252563139999999</v>
      </c>
    </row>
    <row r="10" spans="1:6">
      <c r="A10" s="4" t="s">
        <v>9</v>
      </c>
      <c r="B10" s="3" t="s">
        <v>14</v>
      </c>
      <c r="C10" s="4">
        <v>45</v>
      </c>
      <c r="D10" s="3">
        <v>4.4400000000000004</v>
      </c>
      <c r="E10" s="4">
        <v>3806</v>
      </c>
      <c r="F10" s="3">
        <v>10.84</v>
      </c>
    </row>
    <row r="11" spans="1:6">
      <c r="A11" s="4" t="s">
        <v>9</v>
      </c>
      <c r="B11" s="3" t="s">
        <v>15</v>
      </c>
      <c r="C11" s="4">
        <v>183</v>
      </c>
      <c r="D11" s="3">
        <v>2.96</v>
      </c>
      <c r="E11" s="4">
        <v>5166</v>
      </c>
      <c r="F11" s="3">
        <v>12.32</v>
      </c>
    </row>
    <row r="12" spans="1:6">
      <c r="A12" s="4" t="s">
        <v>9</v>
      </c>
      <c r="B12" s="3" t="s">
        <v>16</v>
      </c>
      <c r="C12" s="4">
        <v>196</v>
      </c>
      <c r="D12" s="5">
        <v>9.183673469387756</v>
      </c>
      <c r="E12" s="4">
        <v>4719</v>
      </c>
      <c r="F12" s="5">
        <v>14.728682170542637</v>
      </c>
    </row>
    <row r="13" spans="1:6">
      <c r="A13" s="4" t="s">
        <v>9</v>
      </c>
      <c r="B13" s="3" t="s">
        <v>17</v>
      </c>
      <c r="C13" s="4">
        <v>50</v>
      </c>
      <c r="D13" s="3">
        <v>10</v>
      </c>
      <c r="E13" s="4">
        <v>2210</v>
      </c>
      <c r="F13" s="3">
        <v>4.93</v>
      </c>
    </row>
    <row r="14" spans="1:6">
      <c r="A14" s="4" t="s">
        <v>9</v>
      </c>
      <c r="B14" s="3" t="s">
        <v>18</v>
      </c>
      <c r="C14" s="4">
        <v>718</v>
      </c>
      <c r="D14" s="3">
        <v>5.43</v>
      </c>
      <c r="E14" s="4">
        <v>6409</v>
      </c>
      <c r="F14" s="3">
        <v>5.08</v>
      </c>
    </row>
    <row r="15" spans="1:6">
      <c r="A15" s="4" t="s">
        <v>9</v>
      </c>
      <c r="B15" s="3" t="s">
        <v>19</v>
      </c>
      <c r="C15" s="4">
        <v>541</v>
      </c>
      <c r="D15" s="3">
        <v>6.65</v>
      </c>
      <c r="E15" s="4">
        <v>2326</v>
      </c>
      <c r="F15" s="3">
        <v>9.5</v>
      </c>
    </row>
    <row r="16" spans="1:6">
      <c r="A16" s="4" t="s">
        <v>9</v>
      </c>
      <c r="B16" s="3" t="s">
        <v>20</v>
      </c>
      <c r="C16" s="4">
        <v>341</v>
      </c>
      <c r="D16" s="3">
        <v>2.93</v>
      </c>
      <c r="E16" s="4">
        <v>6318</v>
      </c>
      <c r="F16" s="3">
        <v>4.38</v>
      </c>
    </row>
    <row r="17" spans="1:6">
      <c r="A17" s="4" t="s">
        <v>9</v>
      </c>
      <c r="B17" s="3" t="s">
        <v>21</v>
      </c>
      <c r="C17" s="4">
        <v>490</v>
      </c>
      <c r="D17" s="3">
        <v>6.73</v>
      </c>
      <c r="E17" s="4">
        <v>942</v>
      </c>
      <c r="F17" s="3">
        <v>9.5500000000000007</v>
      </c>
    </row>
    <row r="18" spans="1:6">
      <c r="A18" s="4" t="s">
        <v>9</v>
      </c>
      <c r="B18" s="3" t="s">
        <v>22</v>
      </c>
      <c r="C18" s="4">
        <v>707</v>
      </c>
      <c r="D18" s="3">
        <v>8.91</v>
      </c>
      <c r="E18" s="4">
        <v>19952</v>
      </c>
      <c r="F18" s="3">
        <v>13.5</v>
      </c>
    </row>
    <row r="19" spans="1:6">
      <c r="A19" s="4" t="s">
        <v>9</v>
      </c>
      <c r="B19" s="3" t="s">
        <v>23</v>
      </c>
      <c r="C19" s="4">
        <v>96</v>
      </c>
      <c r="D19" s="3">
        <v>3.13</v>
      </c>
      <c r="E19" s="4">
        <v>3053</v>
      </c>
      <c r="F19" s="3">
        <v>12.94</v>
      </c>
    </row>
    <row r="20" spans="1:6">
      <c r="A20" s="4" t="s">
        <v>9</v>
      </c>
      <c r="B20" s="3" t="s">
        <v>24</v>
      </c>
      <c r="C20" s="4">
        <v>1270</v>
      </c>
      <c r="D20" s="3">
        <v>12.05</v>
      </c>
      <c r="E20" s="4">
        <v>4181</v>
      </c>
      <c r="F20" s="3">
        <v>8.24</v>
      </c>
    </row>
    <row r="21" spans="1:6">
      <c r="A21" s="4" t="s">
        <v>9</v>
      </c>
      <c r="B21" s="3" t="s">
        <v>25</v>
      </c>
      <c r="C21" s="4">
        <v>1259</v>
      </c>
      <c r="D21" s="3">
        <v>3.47</v>
      </c>
      <c r="E21" s="4">
        <v>3947</v>
      </c>
      <c r="F21" s="3">
        <v>12.59</v>
      </c>
    </row>
    <row r="22" spans="1:6">
      <c r="A22" s="4" t="s">
        <v>9</v>
      </c>
      <c r="B22" s="3" t="s">
        <v>26</v>
      </c>
      <c r="C22" s="4">
        <v>509</v>
      </c>
      <c r="D22" s="3">
        <v>0.39</v>
      </c>
      <c r="E22" s="4">
        <v>1652</v>
      </c>
      <c r="F22" s="3">
        <v>1.51</v>
      </c>
    </row>
    <row r="23" spans="1:6" ht="17.25">
      <c r="A23" s="4" t="s">
        <v>27</v>
      </c>
      <c r="B23" s="3" t="s">
        <v>28</v>
      </c>
      <c r="C23" s="4">
        <v>879</v>
      </c>
      <c r="D23" s="3">
        <v>14.11</v>
      </c>
      <c r="E23" s="4">
        <v>3619</v>
      </c>
      <c r="F23" s="3">
        <v>22.74</v>
      </c>
    </row>
    <row r="24" spans="1:6" ht="17.25">
      <c r="A24" s="4" t="s">
        <v>27</v>
      </c>
      <c r="B24" s="7" t="s">
        <v>29</v>
      </c>
      <c r="C24" s="4">
        <v>3752</v>
      </c>
      <c r="D24" s="3">
        <v>13.73</v>
      </c>
      <c r="E24" s="4">
        <v>2768</v>
      </c>
      <c r="F24" s="3">
        <v>14.44</v>
      </c>
    </row>
    <row r="25" spans="1:6" ht="17.25">
      <c r="A25" s="4" t="s">
        <v>27</v>
      </c>
      <c r="B25" s="3" t="s">
        <v>30</v>
      </c>
      <c r="C25" s="4">
        <v>55</v>
      </c>
      <c r="D25" s="3">
        <v>7.57</v>
      </c>
      <c r="E25" s="4">
        <v>1199</v>
      </c>
      <c r="F25" s="3">
        <v>17.84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7"/>
  <sheetViews>
    <sheetView tabSelected="1" workbookViewId="0">
      <selection activeCell="C16" sqref="C16"/>
    </sheetView>
  </sheetViews>
  <sheetFormatPr defaultRowHeight="15"/>
  <cols>
    <col min="1" max="1" width="10.85546875" style="3" customWidth="1"/>
    <col min="2" max="19" width="9.140625" style="3"/>
  </cols>
  <sheetData>
    <row r="1" spans="1:19">
      <c r="A1" s="8" t="s">
        <v>6</v>
      </c>
      <c r="B1" s="2" t="s">
        <v>31</v>
      </c>
      <c r="C1" s="7">
        <v>272</v>
      </c>
      <c r="D1" s="2" t="s">
        <v>32</v>
      </c>
      <c r="E1" s="9">
        <v>3750</v>
      </c>
      <c r="F1" s="2" t="s">
        <v>33</v>
      </c>
      <c r="G1" s="4">
        <v>3518</v>
      </c>
      <c r="H1" s="2" t="s">
        <v>34</v>
      </c>
      <c r="I1" s="4">
        <v>1186</v>
      </c>
      <c r="J1" s="2" t="s">
        <v>35</v>
      </c>
      <c r="K1" s="4">
        <v>827</v>
      </c>
      <c r="L1" s="2" t="s">
        <v>36</v>
      </c>
      <c r="M1" s="4">
        <v>678</v>
      </c>
      <c r="N1" s="2" t="s">
        <v>37</v>
      </c>
      <c r="O1" s="4">
        <v>542</v>
      </c>
      <c r="P1" s="2" t="s">
        <v>38</v>
      </c>
      <c r="Q1" s="4">
        <v>450</v>
      </c>
      <c r="R1" s="2" t="s">
        <v>39</v>
      </c>
      <c r="S1" s="3">
        <v>424</v>
      </c>
    </row>
    <row r="2" spans="1:19">
      <c r="A2" s="2"/>
      <c r="B2" s="2" t="s">
        <v>40</v>
      </c>
      <c r="C2" s="7">
        <v>1904</v>
      </c>
      <c r="E2" s="9">
        <v>30000</v>
      </c>
      <c r="G2" s="4">
        <v>31653</v>
      </c>
      <c r="I2" s="4">
        <v>11860</v>
      </c>
      <c r="K2" s="4">
        <v>9097</v>
      </c>
      <c r="M2" s="4">
        <v>8136</v>
      </c>
      <c r="O2" s="4">
        <v>7046</v>
      </c>
      <c r="Q2" s="4">
        <v>6300</v>
      </c>
      <c r="S2" s="4">
        <v>6360</v>
      </c>
    </row>
    <row r="3" spans="1:19">
      <c r="A3" s="2" t="s">
        <v>41</v>
      </c>
      <c r="B3" s="2" t="s">
        <v>42</v>
      </c>
      <c r="C3" s="10" t="s">
        <v>43</v>
      </c>
      <c r="D3" s="2" t="s">
        <v>42</v>
      </c>
      <c r="E3" s="10" t="s">
        <v>43</v>
      </c>
      <c r="F3" s="2" t="s">
        <v>42</v>
      </c>
      <c r="G3" s="10" t="s">
        <v>43</v>
      </c>
      <c r="H3" s="2" t="s">
        <v>42</v>
      </c>
      <c r="I3" s="10" t="s">
        <v>43</v>
      </c>
      <c r="J3" s="2" t="s">
        <v>42</v>
      </c>
      <c r="K3" s="10" t="s">
        <v>43</v>
      </c>
      <c r="L3" s="2" t="s">
        <v>42</v>
      </c>
      <c r="M3" s="10" t="s">
        <v>43</v>
      </c>
      <c r="N3" s="2" t="s">
        <v>42</v>
      </c>
      <c r="O3" s="10" t="s">
        <v>43</v>
      </c>
      <c r="P3" s="2" t="s">
        <v>42</v>
      </c>
      <c r="Q3" s="10" t="s">
        <v>43</v>
      </c>
      <c r="R3" s="2" t="s">
        <v>42</v>
      </c>
      <c r="S3" s="10" t="s">
        <v>43</v>
      </c>
    </row>
    <row r="4" spans="1:19">
      <c r="A4" s="2" t="s">
        <v>44</v>
      </c>
      <c r="B4" s="4">
        <v>101</v>
      </c>
      <c r="C4" s="11">
        <f>(B4*100)/1904</f>
        <v>5.3046218487394956</v>
      </c>
      <c r="D4" s="4">
        <v>1604</v>
      </c>
      <c r="E4" s="12">
        <f>(D4*100)/30000</f>
        <v>5.3466666666666667</v>
      </c>
      <c r="F4" s="4">
        <v>1682</v>
      </c>
      <c r="G4" s="12">
        <f>(F4*100)/31653</f>
        <v>5.3138723027833068</v>
      </c>
      <c r="H4" s="4">
        <v>757</v>
      </c>
      <c r="I4" s="12">
        <f>(H4*100)/11860</f>
        <v>6.3827993254637434</v>
      </c>
      <c r="J4" s="4">
        <v>669</v>
      </c>
      <c r="K4" s="12">
        <f>(J4*100)/9097</f>
        <v>7.354072771243267</v>
      </c>
      <c r="L4" s="4">
        <v>675</v>
      </c>
      <c r="M4" s="12">
        <f>(L4*100)/8136</f>
        <v>8.2964601769911503</v>
      </c>
      <c r="N4" s="4">
        <v>553</v>
      </c>
      <c r="O4" s="12">
        <f>(N4*100)/7046</f>
        <v>7.8484246380925349</v>
      </c>
      <c r="P4" s="4">
        <v>493</v>
      </c>
      <c r="Q4" s="12">
        <f>(P4*100)/6300</f>
        <v>7.8253968253968251</v>
      </c>
      <c r="R4" s="4">
        <v>511</v>
      </c>
      <c r="S4" s="5">
        <f>(R4*100)/6360</f>
        <v>8.034591194968554</v>
      </c>
    </row>
    <row r="5" spans="1:19">
      <c r="A5" s="2" t="s">
        <v>45</v>
      </c>
      <c r="B5" s="4">
        <v>76</v>
      </c>
      <c r="C5" s="11">
        <f t="shared" ref="C5:C15" si="0">(B5*100)/1904</f>
        <v>3.9915966386554622</v>
      </c>
      <c r="D5" s="3">
        <v>1004</v>
      </c>
      <c r="E5" s="12">
        <f t="shared" ref="E5:E15" si="1">(D5*100)/30000</f>
        <v>3.3466666666666667</v>
      </c>
      <c r="F5" s="4">
        <v>886</v>
      </c>
      <c r="G5" s="12">
        <f t="shared" ref="G5:G15" si="2">(F5*100)/31653</f>
        <v>2.7991027706694469</v>
      </c>
      <c r="H5" s="4">
        <v>515</v>
      </c>
      <c r="I5" s="12">
        <f t="shared" ref="I5:I15" si="3">(H5*100)/11860</f>
        <v>4.3423271500843175</v>
      </c>
      <c r="J5" s="4">
        <v>439</v>
      </c>
      <c r="K5" s="12">
        <f t="shared" ref="K5:K15" si="4">(J5*100)/9097</f>
        <v>4.8257667362866883</v>
      </c>
      <c r="L5" s="4">
        <v>456</v>
      </c>
      <c r="M5" s="12">
        <f t="shared" ref="M5:M15" si="5">(L5*100)/8136</f>
        <v>5.6047197640117998</v>
      </c>
      <c r="N5" s="4">
        <v>366</v>
      </c>
      <c r="O5" s="12">
        <f t="shared" ref="O5:O15" si="6">(N5*100)/7046</f>
        <v>5.1944365597502129</v>
      </c>
      <c r="P5" s="4">
        <v>345</v>
      </c>
      <c r="Q5" s="12">
        <f t="shared" ref="Q5:Q15" si="7">(P5*100)/6300</f>
        <v>5.4761904761904763</v>
      </c>
      <c r="R5" s="4">
        <v>330</v>
      </c>
      <c r="S5" s="5">
        <f t="shared" ref="S5:S15" si="8">(R5*100)/6360</f>
        <v>5.1886792452830193</v>
      </c>
    </row>
    <row r="6" spans="1:19">
      <c r="A6" s="2" t="s">
        <v>46</v>
      </c>
      <c r="B6" s="4">
        <v>79</v>
      </c>
      <c r="C6" s="11">
        <f t="shared" si="0"/>
        <v>4.1491596638655466</v>
      </c>
      <c r="D6" s="4">
        <v>1133</v>
      </c>
      <c r="E6" s="12">
        <f t="shared" si="1"/>
        <v>3.7766666666666668</v>
      </c>
      <c r="F6" s="4">
        <v>1412</v>
      </c>
      <c r="G6" s="12">
        <f t="shared" si="2"/>
        <v>4.4608725871165449</v>
      </c>
      <c r="H6" s="4">
        <v>756</v>
      </c>
      <c r="I6" s="12">
        <f t="shared" si="3"/>
        <v>6.3743676222596966</v>
      </c>
      <c r="J6" s="4">
        <v>611</v>
      </c>
      <c r="K6" s="12">
        <f t="shared" si="4"/>
        <v>6.7164999450368255</v>
      </c>
      <c r="L6" s="4">
        <v>557</v>
      </c>
      <c r="M6" s="12">
        <f t="shared" si="5"/>
        <v>6.8461160275319566</v>
      </c>
      <c r="N6" s="4">
        <v>531</v>
      </c>
      <c r="O6" s="12">
        <f t="shared" si="6"/>
        <v>7.5361907465228501</v>
      </c>
      <c r="P6" s="4">
        <v>446</v>
      </c>
      <c r="Q6" s="12">
        <f t="shared" si="7"/>
        <v>7.0793650793650791</v>
      </c>
      <c r="R6" s="4">
        <v>450</v>
      </c>
      <c r="S6" s="5">
        <f t="shared" si="8"/>
        <v>7.0754716981132075</v>
      </c>
    </row>
    <row r="7" spans="1:19">
      <c r="A7" s="2" t="s">
        <v>47</v>
      </c>
      <c r="B7" s="4">
        <v>70</v>
      </c>
      <c r="C7" s="11">
        <f t="shared" si="0"/>
        <v>3.6764705882352939</v>
      </c>
      <c r="D7" s="4">
        <v>1398</v>
      </c>
      <c r="E7" s="12">
        <f t="shared" si="1"/>
        <v>4.66</v>
      </c>
      <c r="F7" s="4">
        <v>1429</v>
      </c>
      <c r="G7" s="12">
        <f t="shared" si="2"/>
        <v>4.5145799766214889</v>
      </c>
      <c r="H7" s="4">
        <v>567</v>
      </c>
      <c r="I7" s="12">
        <f t="shared" si="3"/>
        <v>4.7807757166947722</v>
      </c>
      <c r="J7" s="4">
        <v>413</v>
      </c>
      <c r="K7" s="12">
        <f t="shared" si="4"/>
        <v>4.5399582279872481</v>
      </c>
      <c r="L7" s="4">
        <v>393</v>
      </c>
      <c r="M7" s="12">
        <f t="shared" si="5"/>
        <v>4.8303834808259589</v>
      </c>
      <c r="N7" s="4">
        <v>326</v>
      </c>
      <c r="O7" s="12">
        <f t="shared" si="6"/>
        <v>4.6267385750780585</v>
      </c>
      <c r="P7" s="4">
        <v>264</v>
      </c>
      <c r="Q7" s="12">
        <f t="shared" si="7"/>
        <v>4.1904761904761907</v>
      </c>
      <c r="R7" s="4">
        <v>265</v>
      </c>
      <c r="S7" s="5">
        <f t="shared" si="8"/>
        <v>4.166666666666667</v>
      </c>
    </row>
    <row r="8" spans="1:19">
      <c r="A8" s="2" t="s">
        <v>48</v>
      </c>
      <c r="B8" s="4">
        <v>83</v>
      </c>
      <c r="C8" s="11">
        <f t="shared" si="0"/>
        <v>4.3592436974789912</v>
      </c>
      <c r="D8" s="4">
        <v>1393</v>
      </c>
      <c r="E8" s="12">
        <f t="shared" si="1"/>
        <v>4.6433333333333335</v>
      </c>
      <c r="F8" s="4">
        <v>1818</v>
      </c>
      <c r="G8" s="12">
        <f t="shared" si="2"/>
        <v>5.7435314188228608</v>
      </c>
      <c r="H8" s="4">
        <v>619</v>
      </c>
      <c r="I8" s="12">
        <f t="shared" si="3"/>
        <v>5.2192242833052278</v>
      </c>
      <c r="J8" s="4">
        <v>465</v>
      </c>
      <c r="K8" s="12">
        <f t="shared" si="4"/>
        <v>5.1115752445861276</v>
      </c>
      <c r="L8" s="4">
        <v>450</v>
      </c>
      <c r="M8" s="12">
        <f t="shared" si="5"/>
        <v>5.5309734513274336</v>
      </c>
      <c r="N8" s="4">
        <v>405</v>
      </c>
      <c r="O8" s="12">
        <f t="shared" si="6"/>
        <v>5.7479420948055635</v>
      </c>
      <c r="P8" s="4">
        <v>366</v>
      </c>
      <c r="Q8" s="12">
        <f t="shared" si="7"/>
        <v>5.8095238095238093</v>
      </c>
      <c r="R8" s="4">
        <v>363</v>
      </c>
      <c r="S8" s="5">
        <f t="shared" si="8"/>
        <v>5.7075471698113205</v>
      </c>
    </row>
    <row r="9" spans="1:19">
      <c r="A9" s="2" t="s">
        <v>49</v>
      </c>
      <c r="B9" s="4">
        <v>100</v>
      </c>
      <c r="C9" s="11">
        <f t="shared" si="0"/>
        <v>5.2521008403361344</v>
      </c>
      <c r="D9" s="4">
        <v>1513</v>
      </c>
      <c r="E9" s="12">
        <f t="shared" si="1"/>
        <v>5.043333333333333</v>
      </c>
      <c r="F9" s="4">
        <v>1793</v>
      </c>
      <c r="G9" s="12">
        <f t="shared" si="2"/>
        <v>5.6645499636685308</v>
      </c>
      <c r="H9" s="4">
        <v>839</v>
      </c>
      <c r="I9" s="12">
        <f t="shared" si="3"/>
        <v>7.0741989881956151</v>
      </c>
      <c r="J9" s="4">
        <v>715</v>
      </c>
      <c r="K9" s="12">
        <f t="shared" si="4"/>
        <v>7.8597339782345825</v>
      </c>
      <c r="L9" s="4">
        <v>614</v>
      </c>
      <c r="M9" s="12">
        <f t="shared" si="5"/>
        <v>7.5467059980334312</v>
      </c>
      <c r="N9" s="4">
        <v>585</v>
      </c>
      <c r="O9" s="12">
        <f t="shared" si="6"/>
        <v>8.3025830258302591</v>
      </c>
      <c r="P9" s="4">
        <v>505</v>
      </c>
      <c r="Q9" s="12">
        <f t="shared" si="7"/>
        <v>8.0158730158730158</v>
      </c>
      <c r="R9" s="4">
        <v>499</v>
      </c>
      <c r="S9" s="5">
        <f t="shared" si="8"/>
        <v>7.8459119496855347</v>
      </c>
    </row>
    <row r="10" spans="1:19">
      <c r="A10" s="2" t="s">
        <v>50</v>
      </c>
      <c r="B10" s="4"/>
      <c r="C10" s="11"/>
      <c r="D10" s="4"/>
      <c r="E10" s="12"/>
      <c r="F10" s="4"/>
      <c r="G10" s="12"/>
      <c r="H10" s="4"/>
      <c r="I10" s="12"/>
      <c r="J10" s="4"/>
      <c r="K10" s="12"/>
      <c r="L10" s="4"/>
      <c r="M10" s="12"/>
      <c r="N10" s="4"/>
      <c r="O10" s="12"/>
      <c r="P10" s="4"/>
      <c r="Q10" s="12"/>
      <c r="R10" s="4"/>
      <c r="S10" s="5"/>
    </row>
    <row r="11" spans="1:19">
      <c r="A11" s="2" t="s">
        <v>51</v>
      </c>
      <c r="B11" s="4">
        <v>129</v>
      </c>
      <c r="C11" s="11">
        <f t="shared" si="0"/>
        <v>6.7752100840336134</v>
      </c>
      <c r="D11" s="4">
        <v>925</v>
      </c>
      <c r="E11" s="12">
        <f t="shared" si="1"/>
        <v>3.0833333333333335</v>
      </c>
      <c r="F11" s="4">
        <v>1290</v>
      </c>
      <c r="G11" s="12">
        <f t="shared" si="2"/>
        <v>4.0754430859634159</v>
      </c>
      <c r="H11" s="4">
        <v>637</v>
      </c>
      <c r="I11" s="12">
        <f t="shared" si="3"/>
        <v>5.3709949409780773</v>
      </c>
      <c r="J11" s="4">
        <v>395</v>
      </c>
      <c r="K11" s="12">
        <f t="shared" si="4"/>
        <v>4.3420907991645601</v>
      </c>
      <c r="L11" s="4">
        <v>330</v>
      </c>
      <c r="M11" s="12">
        <f t="shared" si="5"/>
        <v>4.056047197640118</v>
      </c>
      <c r="N11" s="4">
        <v>291</v>
      </c>
      <c r="O11" s="12">
        <f t="shared" si="6"/>
        <v>4.130002838489923</v>
      </c>
      <c r="P11" s="4">
        <v>247</v>
      </c>
      <c r="Q11" s="12">
        <f t="shared" si="7"/>
        <v>3.9206349206349205</v>
      </c>
      <c r="R11" s="4">
        <v>260</v>
      </c>
      <c r="S11" s="5">
        <f t="shared" si="8"/>
        <v>4.0880503144654092</v>
      </c>
    </row>
    <row r="12" spans="1:19">
      <c r="A12" s="2" t="s">
        <v>52</v>
      </c>
      <c r="B12" s="4">
        <v>91</v>
      </c>
      <c r="C12" s="11">
        <f t="shared" si="0"/>
        <v>4.7794117647058822</v>
      </c>
      <c r="D12" s="4">
        <v>1649</v>
      </c>
      <c r="E12" s="12">
        <f t="shared" si="1"/>
        <v>5.496666666666667</v>
      </c>
      <c r="F12" s="4">
        <v>1352</v>
      </c>
      <c r="G12" s="12">
        <f t="shared" si="2"/>
        <v>4.2713170947461538</v>
      </c>
      <c r="H12" s="4">
        <v>386</v>
      </c>
      <c r="I12" s="12">
        <f t="shared" si="3"/>
        <v>3.2546374367622262</v>
      </c>
      <c r="J12" s="4">
        <v>236</v>
      </c>
      <c r="K12" s="12">
        <f t="shared" si="4"/>
        <v>2.5942618445641421</v>
      </c>
      <c r="L12" s="4">
        <v>161</v>
      </c>
      <c r="M12" s="12">
        <f t="shared" si="5"/>
        <v>1.9788593903638152</v>
      </c>
      <c r="N12" s="4">
        <v>133</v>
      </c>
      <c r="O12" s="12">
        <f t="shared" si="6"/>
        <v>1.8875957990349135</v>
      </c>
      <c r="P12" s="4">
        <v>125</v>
      </c>
      <c r="Q12" s="12">
        <f t="shared" si="7"/>
        <v>1.9841269841269842</v>
      </c>
      <c r="R12" s="4">
        <v>141</v>
      </c>
      <c r="S12" s="5">
        <f t="shared" si="8"/>
        <v>2.2169811320754715</v>
      </c>
    </row>
    <row r="13" spans="1:19">
      <c r="A13" s="2" t="s">
        <v>53</v>
      </c>
      <c r="B13" s="4">
        <v>145</v>
      </c>
      <c r="C13" s="11">
        <f t="shared" si="0"/>
        <v>7.6155462184873945</v>
      </c>
      <c r="D13" s="4">
        <v>2215</v>
      </c>
      <c r="E13" s="12">
        <f t="shared" si="1"/>
        <v>7.3833333333333337</v>
      </c>
      <c r="F13" s="4">
        <v>2472</v>
      </c>
      <c r="G13" s="12">
        <f t="shared" si="2"/>
        <v>7.8096862856601268</v>
      </c>
      <c r="H13" s="4">
        <v>720</v>
      </c>
      <c r="I13" s="12">
        <f t="shared" si="3"/>
        <v>6.0708263069139967</v>
      </c>
      <c r="J13" s="4">
        <v>571</v>
      </c>
      <c r="K13" s="12">
        <f t="shared" si="4"/>
        <v>6.2767945476530729</v>
      </c>
      <c r="L13" s="4">
        <v>460</v>
      </c>
      <c r="M13" s="12">
        <f t="shared" si="5"/>
        <v>5.6538839724680434</v>
      </c>
      <c r="N13" s="4">
        <v>434</v>
      </c>
      <c r="O13" s="12">
        <f t="shared" si="6"/>
        <v>6.1595231336928755</v>
      </c>
      <c r="P13" s="4">
        <v>423</v>
      </c>
      <c r="Q13" s="12">
        <f t="shared" si="7"/>
        <v>6.7142857142857144</v>
      </c>
      <c r="R13" s="4">
        <v>429</v>
      </c>
      <c r="S13" s="5">
        <f t="shared" si="8"/>
        <v>6.7452830188679247</v>
      </c>
    </row>
    <row r="14" spans="1:19">
      <c r="A14" s="2" t="s">
        <v>54</v>
      </c>
      <c r="B14" s="4">
        <v>125</v>
      </c>
      <c r="C14" s="11">
        <f t="shared" si="0"/>
        <v>6.5651260504201678</v>
      </c>
      <c r="D14" s="4">
        <v>1903</v>
      </c>
      <c r="E14" s="12">
        <f t="shared" si="1"/>
        <v>6.3433333333333337</v>
      </c>
      <c r="F14" s="4">
        <v>2399</v>
      </c>
      <c r="G14" s="12">
        <f t="shared" si="2"/>
        <v>7.5790604366094838</v>
      </c>
      <c r="H14" s="4">
        <v>736</v>
      </c>
      <c r="I14" s="12">
        <f t="shared" si="3"/>
        <v>6.2057335581787525</v>
      </c>
      <c r="J14" s="4">
        <v>480</v>
      </c>
      <c r="K14" s="12">
        <f t="shared" si="4"/>
        <v>5.2764647686050345</v>
      </c>
      <c r="L14" s="4">
        <v>417</v>
      </c>
      <c r="M14" s="12">
        <f t="shared" si="5"/>
        <v>5.1253687315634222</v>
      </c>
      <c r="N14" s="4">
        <v>352</v>
      </c>
      <c r="O14" s="12">
        <f t="shared" si="6"/>
        <v>4.9957422651149592</v>
      </c>
      <c r="P14" s="4">
        <v>348</v>
      </c>
      <c r="Q14" s="12">
        <f t="shared" si="7"/>
        <v>5.5238095238095237</v>
      </c>
      <c r="R14" s="4">
        <v>362</v>
      </c>
      <c r="S14" s="5">
        <f t="shared" si="8"/>
        <v>5.6918238993710695</v>
      </c>
    </row>
    <row r="15" spans="1:19">
      <c r="A15" s="2" t="s">
        <v>55</v>
      </c>
      <c r="B15" s="4">
        <v>78</v>
      </c>
      <c r="C15" s="11">
        <f t="shared" si="0"/>
        <v>4.0966386554621845</v>
      </c>
      <c r="D15" s="4">
        <v>766</v>
      </c>
      <c r="E15" s="12">
        <f t="shared" si="1"/>
        <v>2.5533333333333332</v>
      </c>
      <c r="F15" s="4">
        <v>922</v>
      </c>
      <c r="G15" s="12">
        <f t="shared" si="2"/>
        <v>2.9128360660916819</v>
      </c>
      <c r="H15" s="4">
        <v>417</v>
      </c>
      <c r="I15" s="12">
        <f t="shared" si="3"/>
        <v>3.5160202360876895</v>
      </c>
      <c r="J15" s="4">
        <v>301</v>
      </c>
      <c r="K15" s="12">
        <f t="shared" si="4"/>
        <v>3.3087831153127403</v>
      </c>
      <c r="L15" s="4">
        <v>247</v>
      </c>
      <c r="M15" s="12">
        <f t="shared" si="5"/>
        <v>3.0358898721730578</v>
      </c>
      <c r="N15" s="4">
        <v>234</v>
      </c>
      <c r="O15" s="12">
        <f t="shared" si="6"/>
        <v>3.3210332103321032</v>
      </c>
      <c r="P15" s="4">
        <v>198</v>
      </c>
      <c r="Q15" s="12">
        <f t="shared" si="7"/>
        <v>3.1428571428571428</v>
      </c>
      <c r="R15" s="4">
        <v>204</v>
      </c>
      <c r="S15" s="5">
        <f t="shared" si="8"/>
        <v>3.2075471698113209</v>
      </c>
    </row>
    <row r="16" spans="1:19">
      <c r="A16" s="2"/>
      <c r="B16" s="2"/>
      <c r="C16" s="7"/>
      <c r="D16" s="4"/>
      <c r="E16" s="12"/>
      <c r="F16" s="4"/>
      <c r="G16" s="12"/>
      <c r="H16" s="4"/>
      <c r="I16" s="12"/>
      <c r="J16" s="4"/>
      <c r="K16" s="12"/>
      <c r="L16" s="4"/>
      <c r="M16" s="12"/>
      <c r="N16" s="4"/>
      <c r="O16" s="12"/>
      <c r="P16" s="4"/>
      <c r="Q16" s="12"/>
      <c r="R16" s="4"/>
      <c r="S16" s="5"/>
    </row>
    <row r="17" spans="1:19">
      <c r="A17" s="2"/>
      <c r="B17" s="2" t="s">
        <v>31</v>
      </c>
      <c r="C17" s="7">
        <v>372</v>
      </c>
      <c r="D17" s="2" t="s">
        <v>32</v>
      </c>
      <c r="E17" s="9">
        <v>1246</v>
      </c>
      <c r="F17" s="2" t="s">
        <v>33</v>
      </c>
      <c r="G17" s="4">
        <v>1753</v>
      </c>
      <c r="H17" s="2" t="s">
        <v>34</v>
      </c>
      <c r="I17" s="4">
        <v>1040</v>
      </c>
      <c r="J17" s="2" t="s">
        <v>35</v>
      </c>
      <c r="K17" s="4">
        <v>1000</v>
      </c>
      <c r="L17" s="2" t="s">
        <v>36</v>
      </c>
      <c r="M17" s="4">
        <v>978</v>
      </c>
      <c r="N17" s="2" t="s">
        <v>37</v>
      </c>
      <c r="O17" s="4">
        <v>825</v>
      </c>
      <c r="P17" s="2" t="s">
        <v>38</v>
      </c>
      <c r="Q17" s="4">
        <v>729</v>
      </c>
      <c r="R17" s="2" t="s">
        <v>39</v>
      </c>
      <c r="S17" s="3">
        <v>620</v>
      </c>
    </row>
    <row r="18" spans="1:19">
      <c r="A18" s="8" t="s">
        <v>56</v>
      </c>
      <c r="B18" s="2" t="s">
        <v>40</v>
      </c>
      <c r="C18" s="7">
        <v>2604</v>
      </c>
      <c r="D18" s="2"/>
      <c r="E18" s="9">
        <v>9968</v>
      </c>
      <c r="F18" s="4"/>
      <c r="G18" s="4">
        <v>15777</v>
      </c>
      <c r="H18" s="4"/>
      <c r="I18" s="4">
        <v>10400</v>
      </c>
      <c r="J18" s="4"/>
      <c r="K18" s="4">
        <v>11000</v>
      </c>
      <c r="L18" s="4"/>
      <c r="M18" s="4">
        <v>11736</v>
      </c>
      <c r="N18" s="4"/>
      <c r="O18" s="4">
        <v>10725</v>
      </c>
      <c r="P18" s="4"/>
      <c r="Q18" s="4">
        <v>10192</v>
      </c>
      <c r="R18" s="4"/>
      <c r="S18" s="3">
        <v>9270</v>
      </c>
    </row>
    <row r="19" spans="1:19">
      <c r="A19" s="2" t="s">
        <v>41</v>
      </c>
      <c r="B19" s="2" t="s">
        <v>42</v>
      </c>
      <c r="C19" s="10" t="s">
        <v>43</v>
      </c>
      <c r="D19" s="2" t="s">
        <v>42</v>
      </c>
      <c r="E19" s="10" t="s">
        <v>43</v>
      </c>
      <c r="F19" s="2" t="s">
        <v>42</v>
      </c>
      <c r="G19" s="10" t="s">
        <v>43</v>
      </c>
      <c r="H19" s="2" t="s">
        <v>42</v>
      </c>
      <c r="I19" s="10" t="s">
        <v>43</v>
      </c>
      <c r="J19" s="2" t="s">
        <v>42</v>
      </c>
      <c r="K19" s="10" t="s">
        <v>43</v>
      </c>
      <c r="L19" s="2" t="s">
        <v>42</v>
      </c>
      <c r="M19" s="10" t="s">
        <v>43</v>
      </c>
      <c r="N19" s="2" t="s">
        <v>42</v>
      </c>
      <c r="O19" s="10" t="s">
        <v>43</v>
      </c>
      <c r="P19" s="2" t="s">
        <v>42</v>
      </c>
      <c r="Q19" s="10" t="s">
        <v>43</v>
      </c>
      <c r="R19" s="2" t="s">
        <v>42</v>
      </c>
      <c r="S19" s="10" t="s">
        <v>43</v>
      </c>
    </row>
    <row r="20" spans="1:19">
      <c r="A20" s="2" t="s">
        <v>44</v>
      </c>
      <c r="B20" s="4">
        <v>139</v>
      </c>
      <c r="C20" s="11">
        <f>(B20*100)/2604</f>
        <v>5.3379416282642085</v>
      </c>
      <c r="D20" s="4">
        <v>503</v>
      </c>
      <c r="E20" s="12">
        <f>(D20*100)/9968</f>
        <v>5.0461476725521672</v>
      </c>
      <c r="F20" s="4">
        <v>929</v>
      </c>
      <c r="G20" s="12">
        <f>(F20*100)/15777</f>
        <v>5.8883184382328704</v>
      </c>
      <c r="H20" s="4">
        <v>710</v>
      </c>
      <c r="I20" s="12">
        <f>(H20*100)/10400</f>
        <v>6.8269230769230766</v>
      </c>
      <c r="J20" s="4">
        <v>830</v>
      </c>
      <c r="K20" s="12">
        <f>(J20*100)/11000</f>
        <v>7.5454545454545459</v>
      </c>
      <c r="L20" s="4">
        <v>897</v>
      </c>
      <c r="M20" s="12">
        <f>(L20*100)/11736</f>
        <v>7.6431492842535791</v>
      </c>
      <c r="N20" s="4">
        <v>784</v>
      </c>
      <c r="O20" s="12">
        <f>(N20*100)/10725</f>
        <v>7.3100233100233103</v>
      </c>
      <c r="P20" s="4">
        <v>769</v>
      </c>
      <c r="Q20" s="12">
        <f>(P20*100)/10192</f>
        <v>7.5451334379905806</v>
      </c>
      <c r="R20" s="4">
        <v>681</v>
      </c>
      <c r="S20" s="5">
        <f>(R20*100)/9270</f>
        <v>7.3462783171521036</v>
      </c>
    </row>
    <row r="21" spans="1:19">
      <c r="A21" s="2" t="s">
        <v>45</v>
      </c>
      <c r="B21" s="4">
        <v>149</v>
      </c>
      <c r="C21" s="11">
        <f t="shared" ref="C21:C31" si="9">(B21*100)/2604</f>
        <v>5.7219662058371732</v>
      </c>
      <c r="D21" s="4">
        <v>401</v>
      </c>
      <c r="E21" s="12">
        <f t="shared" ref="E21:E31" si="10">(D21*100)/9968</f>
        <v>4.0228731942215088</v>
      </c>
      <c r="F21" s="4">
        <v>637</v>
      </c>
      <c r="G21" s="12">
        <f t="shared" ref="G21:G31" si="11">(F21*100)/15777</f>
        <v>4.0375229764847562</v>
      </c>
      <c r="H21" s="4">
        <v>629</v>
      </c>
      <c r="I21" s="12">
        <f t="shared" ref="I21:I31" si="12">(H21*100)/10400</f>
        <v>6.0480769230769234</v>
      </c>
      <c r="J21" s="4">
        <v>647</v>
      </c>
      <c r="K21" s="12">
        <f t="shared" ref="K21:K31" si="13">(J21*100)/11000</f>
        <v>5.8818181818181818</v>
      </c>
      <c r="L21" s="4">
        <v>718</v>
      </c>
      <c r="M21" s="12">
        <f t="shared" ref="M21:M31" si="14">(L21*100)/11736</f>
        <v>6.1179277436946151</v>
      </c>
      <c r="N21" s="4">
        <v>672</v>
      </c>
      <c r="O21" s="12">
        <f t="shared" ref="O21:O31" si="15">(N21*100)/10725</f>
        <v>6.2657342657342658</v>
      </c>
      <c r="P21" s="4">
        <v>663</v>
      </c>
      <c r="Q21" s="12">
        <f t="shared" ref="Q21:Q31" si="16">(P21*100)/10192</f>
        <v>6.5051020408163263</v>
      </c>
      <c r="R21" s="4">
        <v>598</v>
      </c>
      <c r="S21" s="5">
        <f t="shared" ref="S21:S31" si="17">(R21*100)/9270</f>
        <v>6.4509169363538295</v>
      </c>
    </row>
    <row r="22" spans="1:19">
      <c r="A22" s="2" t="s">
        <v>46</v>
      </c>
      <c r="B22" s="4">
        <v>93</v>
      </c>
      <c r="C22" s="11">
        <f t="shared" si="9"/>
        <v>3.5714285714285716</v>
      </c>
      <c r="D22" s="3">
        <v>427</v>
      </c>
      <c r="E22" s="12">
        <f t="shared" si="10"/>
        <v>4.2837078651685392</v>
      </c>
      <c r="F22" s="3">
        <v>839</v>
      </c>
      <c r="G22" s="12">
        <f t="shared" si="11"/>
        <v>5.3178677822146163</v>
      </c>
      <c r="H22" s="3">
        <v>634</v>
      </c>
      <c r="I22" s="12">
        <f t="shared" si="12"/>
        <v>6.0961538461538458</v>
      </c>
      <c r="J22" s="3">
        <v>772</v>
      </c>
      <c r="K22" s="12">
        <f t="shared" si="13"/>
        <v>7.0181818181818185</v>
      </c>
      <c r="L22" s="3">
        <v>839</v>
      </c>
      <c r="M22" s="12">
        <f t="shared" si="14"/>
        <v>7.1489434219495571</v>
      </c>
      <c r="N22" s="3">
        <v>834</v>
      </c>
      <c r="O22" s="12">
        <f t="shared" si="15"/>
        <v>7.7762237762237758</v>
      </c>
      <c r="P22" s="3">
        <v>819</v>
      </c>
      <c r="Q22" s="12">
        <f t="shared" si="16"/>
        <v>8.0357142857142865</v>
      </c>
      <c r="R22" s="3">
        <v>788</v>
      </c>
      <c r="S22" s="5">
        <f t="shared" si="17"/>
        <v>8.5005393743257827</v>
      </c>
    </row>
    <row r="23" spans="1:19">
      <c r="A23" s="2" t="s">
        <v>47</v>
      </c>
      <c r="B23" s="4">
        <v>103</v>
      </c>
      <c r="C23" s="11">
        <f t="shared" si="9"/>
        <v>3.9554531490015359</v>
      </c>
      <c r="D23" s="3">
        <v>537</v>
      </c>
      <c r="E23" s="12">
        <f t="shared" si="10"/>
        <v>5.3872391653290528</v>
      </c>
      <c r="F23" s="3">
        <v>731</v>
      </c>
      <c r="G23" s="12">
        <f t="shared" si="11"/>
        <v>4.6333269949927107</v>
      </c>
      <c r="H23" s="3">
        <v>528</v>
      </c>
      <c r="I23" s="12">
        <f t="shared" si="12"/>
        <v>5.0769230769230766</v>
      </c>
      <c r="J23" s="3">
        <v>535</v>
      </c>
      <c r="K23" s="12">
        <f t="shared" si="13"/>
        <v>4.8636363636363633</v>
      </c>
      <c r="L23" s="3">
        <v>547</v>
      </c>
      <c r="M23" s="12">
        <f t="shared" si="14"/>
        <v>4.660872528970688</v>
      </c>
      <c r="N23" s="3">
        <v>467</v>
      </c>
      <c r="O23" s="12">
        <f t="shared" si="15"/>
        <v>4.3543123543123547</v>
      </c>
      <c r="P23" s="3">
        <v>418</v>
      </c>
      <c r="Q23" s="12">
        <f t="shared" si="16"/>
        <v>4.101255886970173</v>
      </c>
      <c r="R23" s="3">
        <v>408</v>
      </c>
      <c r="S23" s="5">
        <f t="shared" si="17"/>
        <v>4.4012944983818771</v>
      </c>
    </row>
    <row r="24" spans="1:19">
      <c r="A24" s="2" t="s">
        <v>48</v>
      </c>
      <c r="B24" s="4">
        <v>114</v>
      </c>
      <c r="C24" s="11">
        <f t="shared" si="9"/>
        <v>4.3778801843317972</v>
      </c>
      <c r="D24" s="3">
        <v>448</v>
      </c>
      <c r="E24" s="12">
        <f t="shared" si="10"/>
        <v>4.4943820224719104</v>
      </c>
      <c r="F24" s="3">
        <v>877</v>
      </c>
      <c r="G24" s="12">
        <f t="shared" si="11"/>
        <v>5.5587247258667682</v>
      </c>
      <c r="H24" s="3">
        <v>539</v>
      </c>
      <c r="I24" s="12">
        <f t="shared" si="12"/>
        <v>5.1826923076923075</v>
      </c>
      <c r="J24" s="3">
        <v>660</v>
      </c>
      <c r="K24" s="12">
        <f t="shared" si="13"/>
        <v>6</v>
      </c>
      <c r="L24" s="3">
        <v>704</v>
      </c>
      <c r="M24" s="12">
        <f t="shared" si="14"/>
        <v>5.9986366734832997</v>
      </c>
      <c r="N24" s="3">
        <v>663</v>
      </c>
      <c r="O24" s="12">
        <f t="shared" si="15"/>
        <v>6.1818181818181817</v>
      </c>
      <c r="P24" s="3">
        <v>603</v>
      </c>
      <c r="Q24" s="12">
        <f t="shared" si="16"/>
        <v>5.9164050235478811</v>
      </c>
      <c r="R24" s="3">
        <v>555</v>
      </c>
      <c r="S24" s="5">
        <f t="shared" si="17"/>
        <v>5.9870550161812295</v>
      </c>
    </row>
    <row r="25" spans="1:19">
      <c r="A25" s="2" t="s">
        <v>49</v>
      </c>
      <c r="B25" s="4">
        <v>100</v>
      </c>
      <c r="C25" s="11">
        <f t="shared" si="9"/>
        <v>3.8402457757296466</v>
      </c>
      <c r="D25" s="3">
        <v>568</v>
      </c>
      <c r="E25" s="12">
        <f t="shared" si="10"/>
        <v>5.6982343499197432</v>
      </c>
      <c r="F25" s="3">
        <v>860</v>
      </c>
      <c r="G25" s="12">
        <f t="shared" si="11"/>
        <v>5.4509729352855425</v>
      </c>
      <c r="H25" s="3">
        <v>625</v>
      </c>
      <c r="I25" s="12">
        <f t="shared" si="12"/>
        <v>6.009615384615385</v>
      </c>
      <c r="J25" s="3">
        <v>765</v>
      </c>
      <c r="K25" s="12">
        <f t="shared" si="13"/>
        <v>6.9545454545454541</v>
      </c>
      <c r="L25" s="3">
        <v>803</v>
      </c>
      <c r="M25" s="12">
        <f t="shared" si="14"/>
        <v>6.8421949556918884</v>
      </c>
      <c r="N25" s="3">
        <v>803</v>
      </c>
      <c r="O25" s="12">
        <f t="shared" si="15"/>
        <v>7.4871794871794872</v>
      </c>
      <c r="P25" s="3">
        <v>698</v>
      </c>
      <c r="Q25" s="12">
        <f t="shared" si="16"/>
        <v>6.8485086342229202</v>
      </c>
      <c r="R25" s="3">
        <v>654</v>
      </c>
      <c r="S25" s="5">
        <f t="shared" si="17"/>
        <v>7.0550161812297736</v>
      </c>
    </row>
    <row r="26" spans="1:19">
      <c r="A26" s="2" t="s">
        <v>50</v>
      </c>
      <c r="B26" s="4"/>
      <c r="C26" s="11"/>
      <c r="E26" s="12"/>
      <c r="G26" s="12"/>
      <c r="I26" s="12"/>
      <c r="K26" s="12"/>
      <c r="M26" s="12"/>
      <c r="O26" s="12"/>
      <c r="Q26" s="12"/>
      <c r="S26" s="5"/>
    </row>
    <row r="27" spans="1:19">
      <c r="A27" s="2" t="s">
        <v>51</v>
      </c>
      <c r="B27" s="4">
        <v>233</v>
      </c>
      <c r="C27" s="11">
        <f t="shared" si="9"/>
        <v>8.9477726574500771</v>
      </c>
      <c r="D27" s="3">
        <v>420</v>
      </c>
      <c r="E27" s="12">
        <f t="shared" si="10"/>
        <v>4.213483146067416</v>
      </c>
      <c r="F27" s="3">
        <v>623</v>
      </c>
      <c r="G27" s="12">
        <f t="shared" si="11"/>
        <v>3.9487862077708056</v>
      </c>
      <c r="H27" s="3">
        <v>473</v>
      </c>
      <c r="I27" s="12">
        <f t="shared" si="12"/>
        <v>4.5480769230769234</v>
      </c>
      <c r="J27" s="3">
        <v>433</v>
      </c>
      <c r="K27" s="12">
        <f t="shared" si="13"/>
        <v>3.9363636363636365</v>
      </c>
      <c r="L27" s="3">
        <v>477</v>
      </c>
      <c r="M27" s="12">
        <f t="shared" si="14"/>
        <v>4.0644171779141107</v>
      </c>
      <c r="N27" s="3">
        <v>439</v>
      </c>
      <c r="O27" s="12">
        <f t="shared" si="15"/>
        <v>4.0932400932400936</v>
      </c>
      <c r="P27" s="3">
        <v>376</v>
      </c>
      <c r="Q27" s="12">
        <f t="shared" si="16"/>
        <v>3.6891679748822606</v>
      </c>
      <c r="R27" s="3">
        <v>353</v>
      </c>
      <c r="S27" s="5">
        <f t="shared" si="17"/>
        <v>3.8079827400215751</v>
      </c>
    </row>
    <row r="28" spans="1:19">
      <c r="A28" s="2" t="s">
        <v>52</v>
      </c>
      <c r="B28" s="4">
        <v>84</v>
      </c>
      <c r="C28" s="11">
        <f t="shared" si="9"/>
        <v>3.225806451612903</v>
      </c>
      <c r="D28" s="3">
        <v>414</v>
      </c>
      <c r="E28" s="12">
        <f t="shared" si="10"/>
        <v>4.153290529695024</v>
      </c>
      <c r="F28" s="3">
        <v>492</v>
      </c>
      <c r="G28" s="12">
        <f t="shared" si="11"/>
        <v>3.118463586233124</v>
      </c>
      <c r="H28" s="3">
        <v>244</v>
      </c>
      <c r="I28" s="12">
        <f t="shared" si="12"/>
        <v>2.3461538461538463</v>
      </c>
      <c r="J28" s="3">
        <v>210</v>
      </c>
      <c r="K28" s="12">
        <f t="shared" si="13"/>
        <v>1.9090909090909092</v>
      </c>
      <c r="L28" s="3">
        <v>223</v>
      </c>
      <c r="M28" s="12">
        <f t="shared" si="14"/>
        <v>1.90013633265167</v>
      </c>
      <c r="N28" s="3">
        <v>221</v>
      </c>
      <c r="O28" s="12">
        <f t="shared" si="15"/>
        <v>2.0606060606060606</v>
      </c>
      <c r="P28" s="3">
        <v>198</v>
      </c>
      <c r="Q28" s="12">
        <f t="shared" si="16"/>
        <v>1.9427001569858713</v>
      </c>
      <c r="R28" s="3">
        <v>177</v>
      </c>
      <c r="S28" s="5">
        <f t="shared" si="17"/>
        <v>1.9093851132686084</v>
      </c>
    </row>
    <row r="29" spans="1:19">
      <c r="A29" s="2" t="s">
        <v>53</v>
      </c>
      <c r="B29" s="4">
        <v>201</v>
      </c>
      <c r="C29" s="11">
        <f t="shared" si="9"/>
        <v>7.7188940092165899</v>
      </c>
      <c r="D29" s="3">
        <v>744</v>
      </c>
      <c r="E29" s="12">
        <f t="shared" si="10"/>
        <v>7.4638844301765648</v>
      </c>
      <c r="F29" s="3">
        <v>1196</v>
      </c>
      <c r="G29" s="12">
        <f t="shared" si="11"/>
        <v>7.5806553844203588</v>
      </c>
      <c r="H29" s="3">
        <v>684</v>
      </c>
      <c r="I29" s="12">
        <f t="shared" si="12"/>
        <v>6.5769230769230766</v>
      </c>
      <c r="J29" s="3">
        <v>701</v>
      </c>
      <c r="K29" s="12">
        <f t="shared" si="13"/>
        <v>6.372727272727273</v>
      </c>
      <c r="L29" s="3">
        <v>734</v>
      </c>
      <c r="M29" s="12">
        <f t="shared" si="14"/>
        <v>6.2542603953646898</v>
      </c>
      <c r="N29" s="3">
        <v>632</v>
      </c>
      <c r="O29" s="12">
        <f t="shared" si="15"/>
        <v>5.8927738927738931</v>
      </c>
      <c r="P29" s="3">
        <v>646</v>
      </c>
      <c r="Q29" s="12">
        <f t="shared" si="16"/>
        <v>6.3383045525902668</v>
      </c>
      <c r="R29" s="3">
        <v>636</v>
      </c>
      <c r="S29" s="5">
        <f t="shared" si="17"/>
        <v>6.8608414239482203</v>
      </c>
    </row>
    <row r="30" spans="1:19">
      <c r="A30" s="2" t="s">
        <v>54</v>
      </c>
      <c r="B30" s="4">
        <v>156</v>
      </c>
      <c r="C30" s="11">
        <f t="shared" si="9"/>
        <v>5.9907834101382491</v>
      </c>
      <c r="D30" s="3">
        <v>639</v>
      </c>
      <c r="E30" s="12">
        <f t="shared" si="10"/>
        <v>6.4105136436597112</v>
      </c>
      <c r="F30" s="3">
        <v>1162</v>
      </c>
      <c r="G30" s="12">
        <f t="shared" si="11"/>
        <v>7.3651518032579073</v>
      </c>
      <c r="H30" s="3">
        <v>530</v>
      </c>
      <c r="I30" s="12">
        <f t="shared" si="12"/>
        <v>5.0961538461538458</v>
      </c>
      <c r="J30" s="3">
        <v>511</v>
      </c>
      <c r="K30" s="12">
        <f t="shared" si="13"/>
        <v>4.6454545454545455</v>
      </c>
      <c r="L30" s="3">
        <v>488</v>
      </c>
      <c r="M30" s="12">
        <f t="shared" si="14"/>
        <v>4.1581458759372874</v>
      </c>
      <c r="N30" s="3">
        <v>461</v>
      </c>
      <c r="O30" s="12">
        <f t="shared" si="15"/>
        <v>4.298368298368298</v>
      </c>
      <c r="P30" s="3">
        <v>483</v>
      </c>
      <c r="Q30" s="12">
        <f t="shared" si="16"/>
        <v>4.7390109890109891</v>
      </c>
      <c r="R30" s="3">
        <v>453</v>
      </c>
      <c r="S30" s="5">
        <f t="shared" si="17"/>
        <v>4.8867313915857604</v>
      </c>
    </row>
    <row r="31" spans="1:19">
      <c r="A31" s="2" t="s">
        <v>55</v>
      </c>
      <c r="B31" s="4">
        <v>128</v>
      </c>
      <c r="C31" s="11">
        <f t="shared" si="9"/>
        <v>4.9155145929339481</v>
      </c>
      <c r="D31" s="3">
        <v>317</v>
      </c>
      <c r="E31" s="12">
        <f t="shared" si="10"/>
        <v>3.1801765650080256</v>
      </c>
      <c r="F31" s="3">
        <v>522</v>
      </c>
      <c r="G31" s="12">
        <f t="shared" si="11"/>
        <v>3.3086138049058755</v>
      </c>
      <c r="H31" s="3">
        <v>359</v>
      </c>
      <c r="I31" s="12">
        <f t="shared" si="12"/>
        <v>3.4519230769230771</v>
      </c>
      <c r="J31" s="3">
        <v>324</v>
      </c>
      <c r="K31" s="12">
        <f t="shared" si="13"/>
        <v>2.9454545454545453</v>
      </c>
      <c r="L31" s="3">
        <v>357</v>
      </c>
      <c r="M31" s="12">
        <f t="shared" si="14"/>
        <v>3.0419222903885479</v>
      </c>
      <c r="N31" s="3">
        <v>315</v>
      </c>
      <c r="O31" s="12">
        <f t="shared" si="15"/>
        <v>2.9370629370629371</v>
      </c>
      <c r="P31" s="3">
        <v>280</v>
      </c>
      <c r="Q31" s="12">
        <f t="shared" si="16"/>
        <v>2.7472527472527473</v>
      </c>
      <c r="R31" s="3">
        <v>265</v>
      </c>
      <c r="S31" s="5">
        <f t="shared" si="17"/>
        <v>2.8586839266450919</v>
      </c>
    </row>
    <row r="32" spans="1:19">
      <c r="A32" s="2"/>
      <c r="B32" s="2"/>
      <c r="C32" s="7"/>
      <c r="E32" s="5"/>
    </row>
    <row r="33" spans="1:19">
      <c r="A33" s="2"/>
      <c r="B33" s="2" t="s">
        <v>31</v>
      </c>
      <c r="C33" s="7">
        <v>100</v>
      </c>
      <c r="D33" s="2" t="s">
        <v>32</v>
      </c>
      <c r="E33" s="9">
        <v>773</v>
      </c>
      <c r="F33" s="2" t="s">
        <v>33</v>
      </c>
      <c r="G33" s="4">
        <v>667</v>
      </c>
      <c r="H33" s="2" t="s">
        <v>34</v>
      </c>
      <c r="I33" s="4">
        <v>371</v>
      </c>
      <c r="J33" s="2" t="s">
        <v>35</v>
      </c>
      <c r="K33" s="4">
        <v>339</v>
      </c>
      <c r="L33" s="2" t="s">
        <v>36</v>
      </c>
      <c r="M33" s="4">
        <v>346</v>
      </c>
      <c r="N33" s="2" t="s">
        <v>37</v>
      </c>
      <c r="O33" s="4">
        <v>296</v>
      </c>
      <c r="P33" s="2" t="s">
        <v>38</v>
      </c>
      <c r="Q33" s="4">
        <v>208</v>
      </c>
      <c r="R33" s="2" t="s">
        <v>39</v>
      </c>
      <c r="S33" s="3">
        <v>189</v>
      </c>
    </row>
    <row r="34" spans="1:19">
      <c r="A34" s="8" t="s">
        <v>8</v>
      </c>
      <c r="B34" s="2" t="s">
        <v>40</v>
      </c>
      <c r="C34" s="7">
        <v>700</v>
      </c>
      <c r="D34" s="2"/>
      <c r="E34" s="9">
        <v>6184</v>
      </c>
      <c r="G34" s="3">
        <v>6003</v>
      </c>
      <c r="I34" s="3">
        <v>3710</v>
      </c>
      <c r="K34" s="3">
        <v>3729</v>
      </c>
      <c r="M34" s="3">
        <v>4152</v>
      </c>
      <c r="O34" s="3">
        <v>3848</v>
      </c>
      <c r="Q34" s="3">
        <v>2912</v>
      </c>
      <c r="S34" s="3">
        <v>2835</v>
      </c>
    </row>
    <row r="35" spans="1:19">
      <c r="A35" s="2" t="s">
        <v>41</v>
      </c>
      <c r="B35" s="2" t="s">
        <v>42</v>
      </c>
      <c r="C35" s="10" t="s">
        <v>43</v>
      </c>
      <c r="D35" s="2" t="s">
        <v>42</v>
      </c>
      <c r="E35" s="10" t="s">
        <v>43</v>
      </c>
      <c r="F35" s="2" t="s">
        <v>42</v>
      </c>
      <c r="G35" s="10" t="s">
        <v>43</v>
      </c>
      <c r="H35" s="2" t="s">
        <v>42</v>
      </c>
      <c r="I35" s="10" t="s">
        <v>43</v>
      </c>
      <c r="J35" s="2" t="s">
        <v>42</v>
      </c>
      <c r="K35" s="10" t="s">
        <v>43</v>
      </c>
      <c r="L35" s="2" t="s">
        <v>42</v>
      </c>
      <c r="M35" s="10" t="s">
        <v>43</v>
      </c>
      <c r="N35" s="2" t="s">
        <v>42</v>
      </c>
      <c r="O35" s="10" t="s">
        <v>43</v>
      </c>
      <c r="P35" s="2" t="s">
        <v>42</v>
      </c>
      <c r="Q35" s="10" t="s">
        <v>43</v>
      </c>
      <c r="R35" s="2" t="s">
        <v>42</v>
      </c>
      <c r="S35" s="10" t="s">
        <v>43</v>
      </c>
    </row>
    <row r="36" spans="1:19">
      <c r="A36" s="2" t="s">
        <v>44</v>
      </c>
      <c r="B36" s="4">
        <v>39</v>
      </c>
      <c r="C36" s="11">
        <f>(B36*100)/700</f>
        <v>5.5714285714285712</v>
      </c>
      <c r="D36" s="3">
        <v>306</v>
      </c>
      <c r="E36" s="5">
        <f>(D36*100)/6184</f>
        <v>4.9482535575679174</v>
      </c>
      <c r="F36" s="3">
        <v>362</v>
      </c>
      <c r="G36" s="5">
        <f>(F36*100)/6003</f>
        <v>6.0303181742462106</v>
      </c>
      <c r="H36" s="3">
        <v>265</v>
      </c>
      <c r="I36" s="5">
        <f>(H36*100)/3710</f>
        <v>7.1428571428571432</v>
      </c>
      <c r="J36" s="3">
        <v>316</v>
      </c>
      <c r="K36" s="5">
        <f>(J36*100)/3729</f>
        <v>8.4741217484580318</v>
      </c>
      <c r="L36" s="3">
        <v>348</v>
      </c>
      <c r="M36" s="5">
        <f>(L36*100)/4152</f>
        <v>8.3815028901734099</v>
      </c>
      <c r="N36" s="3">
        <v>351</v>
      </c>
      <c r="O36" s="5">
        <f>(N36*100)/3848</f>
        <v>9.121621621621621</v>
      </c>
      <c r="P36" s="3">
        <v>261</v>
      </c>
      <c r="Q36" s="5">
        <f>(P36*100)/2912</f>
        <v>8.9629120879120876</v>
      </c>
      <c r="R36" s="3">
        <v>221</v>
      </c>
      <c r="S36" s="5">
        <f>(R36*100)/2835</f>
        <v>7.795414462081129</v>
      </c>
    </row>
    <row r="37" spans="1:19">
      <c r="A37" s="2" t="s">
        <v>45</v>
      </c>
      <c r="B37" s="4">
        <v>29</v>
      </c>
      <c r="C37" s="11">
        <f t="shared" ref="C37:C47" si="18">(B37*100)/700</f>
        <v>4.1428571428571432</v>
      </c>
      <c r="D37" s="3">
        <v>335</v>
      </c>
      <c r="E37" s="5">
        <f t="shared" ref="E37:E47" si="19">(D37*100)/6184</f>
        <v>5.4172056921086673</v>
      </c>
      <c r="F37" s="3">
        <v>272</v>
      </c>
      <c r="G37" s="5">
        <f t="shared" ref="G37:G47" si="20">(F37*100)/6003</f>
        <v>4.5310677994336164</v>
      </c>
      <c r="H37" s="3">
        <v>208</v>
      </c>
      <c r="I37" s="5">
        <f t="shared" ref="I37:I47" si="21">(H37*100)/3710</f>
        <v>5.6064690026954178</v>
      </c>
      <c r="J37" s="3">
        <v>251</v>
      </c>
      <c r="K37" s="5">
        <f t="shared" ref="K37:K47" si="22">(J37*100)/3729</f>
        <v>6.7310270850093863</v>
      </c>
      <c r="L37" s="3">
        <v>263</v>
      </c>
      <c r="M37" s="5">
        <f t="shared" ref="M37:M47" si="23">(L37*100)/4152</f>
        <v>6.3342967244701347</v>
      </c>
      <c r="N37" s="3">
        <v>249</v>
      </c>
      <c r="O37" s="5">
        <f t="shared" ref="O37:O47" si="24">(N37*100)/3848</f>
        <v>6.4708939708939708</v>
      </c>
      <c r="P37" s="3">
        <v>206</v>
      </c>
      <c r="Q37" s="5">
        <f t="shared" ref="Q37:Q47" si="25">(P37*100)/2912</f>
        <v>7.0741758241758239</v>
      </c>
      <c r="R37" s="3">
        <v>165</v>
      </c>
      <c r="S37" s="5">
        <f t="shared" ref="S37:S47" si="26">(R37*100)/2835</f>
        <v>5.8201058201058204</v>
      </c>
    </row>
    <row r="38" spans="1:19">
      <c r="A38" s="2" t="s">
        <v>46</v>
      </c>
      <c r="B38" s="4">
        <v>24</v>
      </c>
      <c r="C38" s="11">
        <f t="shared" si="18"/>
        <v>3.4285714285714284</v>
      </c>
      <c r="D38" s="3">
        <v>168</v>
      </c>
      <c r="E38" s="5">
        <f t="shared" si="19"/>
        <v>2.7166882276843465</v>
      </c>
      <c r="F38" s="3">
        <v>243</v>
      </c>
      <c r="G38" s="5">
        <f t="shared" si="20"/>
        <v>4.0479760119940034</v>
      </c>
      <c r="H38" s="3">
        <v>192</v>
      </c>
      <c r="I38" s="5">
        <f t="shared" si="21"/>
        <v>5.1752021563342314</v>
      </c>
      <c r="J38" s="3">
        <v>212</v>
      </c>
      <c r="K38" s="5">
        <f t="shared" si="22"/>
        <v>5.6851702869401981</v>
      </c>
      <c r="L38" s="3">
        <v>259</v>
      </c>
      <c r="M38" s="5">
        <f t="shared" si="23"/>
        <v>6.237957610789981</v>
      </c>
      <c r="N38" s="3">
        <v>255</v>
      </c>
      <c r="O38" s="5">
        <f t="shared" si="24"/>
        <v>6.626819126819127</v>
      </c>
      <c r="P38" s="3">
        <v>201</v>
      </c>
      <c r="Q38" s="5">
        <f t="shared" si="25"/>
        <v>6.9024725274725274</v>
      </c>
      <c r="R38" s="3">
        <v>216</v>
      </c>
      <c r="S38" s="5">
        <f t="shared" si="26"/>
        <v>7.6190476190476186</v>
      </c>
    </row>
    <row r="39" spans="1:19">
      <c r="A39" s="2" t="s">
        <v>47</v>
      </c>
      <c r="B39" s="4">
        <v>26</v>
      </c>
      <c r="C39" s="11">
        <f t="shared" si="18"/>
        <v>3.7142857142857144</v>
      </c>
      <c r="D39" s="3">
        <v>252</v>
      </c>
      <c r="E39" s="5">
        <f t="shared" si="19"/>
        <v>4.0750323415265202</v>
      </c>
      <c r="F39" s="3">
        <v>273</v>
      </c>
      <c r="G39" s="5">
        <f t="shared" si="20"/>
        <v>4.5477261369315345</v>
      </c>
      <c r="H39" s="3">
        <v>164</v>
      </c>
      <c r="I39" s="5">
        <f t="shared" si="21"/>
        <v>4.4204851752021561</v>
      </c>
      <c r="J39" s="3">
        <v>151</v>
      </c>
      <c r="K39" s="5">
        <f t="shared" si="22"/>
        <v>4.0493429873960851</v>
      </c>
      <c r="L39" s="3">
        <v>201</v>
      </c>
      <c r="M39" s="5">
        <f t="shared" si="23"/>
        <v>4.8410404624277454</v>
      </c>
      <c r="N39" s="3">
        <v>171</v>
      </c>
      <c r="O39" s="5">
        <f t="shared" si="24"/>
        <v>4.4438669438669436</v>
      </c>
      <c r="P39" s="3">
        <v>111</v>
      </c>
      <c r="Q39" s="5">
        <f t="shared" si="25"/>
        <v>3.8118131868131866</v>
      </c>
      <c r="R39" s="3">
        <v>121</v>
      </c>
      <c r="S39" s="5">
        <f t="shared" si="26"/>
        <v>4.2680776014109352</v>
      </c>
    </row>
    <row r="40" spans="1:19">
      <c r="A40" s="2" t="s">
        <v>48</v>
      </c>
      <c r="B40" s="4">
        <v>32</v>
      </c>
      <c r="C40" s="11">
        <f t="shared" si="18"/>
        <v>4.5714285714285712</v>
      </c>
      <c r="D40" s="3">
        <v>219</v>
      </c>
      <c r="E40" s="5">
        <f t="shared" si="19"/>
        <v>3.5413971539456663</v>
      </c>
      <c r="F40" s="3">
        <v>394</v>
      </c>
      <c r="G40" s="5">
        <f t="shared" si="20"/>
        <v>6.5633849741795771</v>
      </c>
      <c r="H40" s="3">
        <v>204</v>
      </c>
      <c r="I40" s="5">
        <f t="shared" si="21"/>
        <v>5.4986522911051212</v>
      </c>
      <c r="J40" s="3">
        <v>206</v>
      </c>
      <c r="K40" s="5">
        <f t="shared" si="22"/>
        <v>5.5242692410834007</v>
      </c>
      <c r="L40" s="3">
        <v>261</v>
      </c>
      <c r="M40" s="5">
        <f t="shared" si="23"/>
        <v>6.2861271676300579</v>
      </c>
      <c r="N40" s="3">
        <v>215</v>
      </c>
      <c r="O40" s="5">
        <f t="shared" si="24"/>
        <v>5.5873180873180877</v>
      </c>
      <c r="P40" s="3">
        <v>160</v>
      </c>
      <c r="Q40" s="5">
        <f t="shared" si="25"/>
        <v>5.4945054945054945</v>
      </c>
      <c r="R40" s="3">
        <v>177</v>
      </c>
      <c r="S40" s="5">
        <f t="shared" si="26"/>
        <v>6.2433862433862437</v>
      </c>
    </row>
    <row r="41" spans="1:19">
      <c r="A41" s="2" t="s">
        <v>49</v>
      </c>
      <c r="B41" s="4">
        <v>30</v>
      </c>
      <c r="C41" s="11">
        <f t="shared" si="18"/>
        <v>4.2857142857142856</v>
      </c>
      <c r="D41" s="3">
        <v>262</v>
      </c>
      <c r="E41" s="5">
        <f t="shared" si="19"/>
        <v>4.2367399741267784</v>
      </c>
      <c r="F41" s="3">
        <v>300</v>
      </c>
      <c r="G41" s="5">
        <f t="shared" si="20"/>
        <v>4.9975012493753121</v>
      </c>
      <c r="H41" s="3">
        <v>235</v>
      </c>
      <c r="I41" s="5">
        <f t="shared" si="21"/>
        <v>6.3342318059299192</v>
      </c>
      <c r="J41" s="3">
        <v>264</v>
      </c>
      <c r="K41" s="5">
        <f t="shared" si="22"/>
        <v>7.0796460176991154</v>
      </c>
      <c r="L41" s="3">
        <v>286</v>
      </c>
      <c r="M41" s="5">
        <f t="shared" si="23"/>
        <v>6.8882466281310215</v>
      </c>
      <c r="N41" s="3">
        <v>297</v>
      </c>
      <c r="O41" s="5">
        <f t="shared" si="24"/>
        <v>7.7182952182952187</v>
      </c>
      <c r="P41" s="3">
        <v>220</v>
      </c>
      <c r="Q41" s="5">
        <f t="shared" si="25"/>
        <v>7.5549450549450547</v>
      </c>
      <c r="R41" s="3">
        <v>222</v>
      </c>
      <c r="S41" s="5">
        <f t="shared" si="26"/>
        <v>7.8306878306878307</v>
      </c>
    </row>
    <row r="42" spans="1:19">
      <c r="A42" s="2" t="s">
        <v>50</v>
      </c>
      <c r="B42" s="2"/>
      <c r="C42" s="11"/>
      <c r="E42" s="5"/>
      <c r="G42" s="5"/>
      <c r="I42" s="5"/>
      <c r="K42" s="5"/>
      <c r="M42" s="5"/>
      <c r="O42" s="5"/>
      <c r="Q42" s="5"/>
      <c r="S42" s="5"/>
    </row>
    <row r="43" spans="1:19">
      <c r="A43" s="2" t="s">
        <v>51</v>
      </c>
      <c r="B43" s="4">
        <v>71</v>
      </c>
      <c r="C43" s="11">
        <f t="shared" si="18"/>
        <v>10.142857142857142</v>
      </c>
      <c r="D43" s="3">
        <v>216</v>
      </c>
      <c r="E43" s="5">
        <f t="shared" si="19"/>
        <v>3.4928848641655885</v>
      </c>
      <c r="F43" s="3">
        <v>245</v>
      </c>
      <c r="G43" s="5">
        <f t="shared" si="20"/>
        <v>4.0812926869898387</v>
      </c>
      <c r="H43" s="3">
        <v>197</v>
      </c>
      <c r="I43" s="5">
        <f t="shared" si="21"/>
        <v>5.3099730458221028</v>
      </c>
      <c r="J43" s="3">
        <v>152</v>
      </c>
      <c r="K43" s="5">
        <f t="shared" si="22"/>
        <v>4.0761598283722176</v>
      </c>
      <c r="L43" s="3">
        <v>185</v>
      </c>
      <c r="M43" s="5">
        <f t="shared" si="23"/>
        <v>4.4556840077071289</v>
      </c>
      <c r="N43" s="3">
        <v>151</v>
      </c>
      <c r="O43" s="5">
        <f t="shared" si="24"/>
        <v>3.9241164241164239</v>
      </c>
      <c r="P43" s="3">
        <v>106</v>
      </c>
      <c r="Q43" s="5">
        <f t="shared" si="25"/>
        <v>3.6401098901098901</v>
      </c>
      <c r="R43" s="3">
        <v>103</v>
      </c>
      <c r="S43" s="5">
        <f t="shared" si="26"/>
        <v>3.6331569664902998</v>
      </c>
    </row>
    <row r="44" spans="1:19">
      <c r="A44" s="2" t="s">
        <v>52</v>
      </c>
      <c r="B44" s="4">
        <v>33</v>
      </c>
      <c r="C44" s="11">
        <f t="shared" si="18"/>
        <v>4.7142857142857144</v>
      </c>
      <c r="D44" s="3">
        <v>355</v>
      </c>
      <c r="E44" s="5">
        <f t="shared" si="19"/>
        <v>5.7406209573091846</v>
      </c>
      <c r="F44" s="3">
        <v>237</v>
      </c>
      <c r="G44" s="5">
        <f t="shared" si="20"/>
        <v>3.9480259870064969</v>
      </c>
      <c r="H44" s="3">
        <v>97</v>
      </c>
      <c r="I44" s="5">
        <f t="shared" si="21"/>
        <v>2.6145552560646901</v>
      </c>
      <c r="J44" s="3">
        <v>83</v>
      </c>
      <c r="K44" s="5">
        <f t="shared" si="22"/>
        <v>2.22579780101904</v>
      </c>
      <c r="L44" s="3">
        <v>68</v>
      </c>
      <c r="M44" s="5">
        <f t="shared" si="23"/>
        <v>1.6377649325626205</v>
      </c>
      <c r="N44" s="3">
        <v>69</v>
      </c>
      <c r="O44" s="5">
        <f t="shared" si="24"/>
        <v>1.7931392931392931</v>
      </c>
      <c r="P44" s="3">
        <v>66</v>
      </c>
      <c r="Q44" s="5">
        <f t="shared" si="25"/>
        <v>2.2664835164835164</v>
      </c>
      <c r="R44" s="3">
        <v>62</v>
      </c>
      <c r="S44" s="5">
        <f t="shared" si="26"/>
        <v>2.1869488536155202</v>
      </c>
    </row>
    <row r="45" spans="1:19">
      <c r="A45" s="2" t="s">
        <v>53</v>
      </c>
      <c r="B45" s="4">
        <v>37</v>
      </c>
      <c r="C45" s="11">
        <f t="shared" si="18"/>
        <v>5.2857142857142856</v>
      </c>
      <c r="D45" s="3">
        <v>402</v>
      </c>
      <c r="E45" s="5">
        <f t="shared" si="19"/>
        <v>6.5006468305304006</v>
      </c>
      <c r="F45" s="3">
        <v>378</v>
      </c>
      <c r="G45" s="5">
        <f t="shared" si="20"/>
        <v>6.2968515742128934</v>
      </c>
      <c r="H45" s="3">
        <v>194</v>
      </c>
      <c r="I45" s="5">
        <f t="shared" si="21"/>
        <v>5.2291105121293802</v>
      </c>
      <c r="J45" s="3">
        <v>174</v>
      </c>
      <c r="K45" s="5">
        <f t="shared" si="22"/>
        <v>4.6661303298471442</v>
      </c>
      <c r="L45" s="3">
        <v>200</v>
      </c>
      <c r="M45" s="5">
        <f t="shared" si="23"/>
        <v>4.8169556840077075</v>
      </c>
      <c r="N45" s="3">
        <v>183</v>
      </c>
      <c r="O45" s="5">
        <f t="shared" si="24"/>
        <v>4.755717255717256</v>
      </c>
      <c r="P45" s="3">
        <v>146</v>
      </c>
      <c r="Q45" s="5">
        <f t="shared" si="25"/>
        <v>5.0137362637362637</v>
      </c>
      <c r="R45" s="3">
        <v>145</v>
      </c>
      <c r="S45" s="5">
        <f t="shared" si="26"/>
        <v>5.1146384479717817</v>
      </c>
    </row>
    <row r="46" spans="1:19">
      <c r="A46" s="2" t="s">
        <v>54</v>
      </c>
      <c r="B46" s="4">
        <v>39</v>
      </c>
      <c r="C46" s="11">
        <f t="shared" si="18"/>
        <v>5.5714285714285712</v>
      </c>
      <c r="D46" s="3">
        <v>377</v>
      </c>
      <c r="E46" s="5">
        <f t="shared" si="19"/>
        <v>6.0963777490297542</v>
      </c>
      <c r="F46" s="3">
        <v>393</v>
      </c>
      <c r="G46" s="5">
        <f t="shared" si="20"/>
        <v>6.546726636681659</v>
      </c>
      <c r="H46" s="3">
        <v>184</v>
      </c>
      <c r="I46" s="5">
        <f t="shared" si="21"/>
        <v>4.9595687331536391</v>
      </c>
      <c r="J46" s="3">
        <v>177</v>
      </c>
      <c r="K46" s="5">
        <f t="shared" si="22"/>
        <v>4.7465808527755433</v>
      </c>
      <c r="L46" s="3">
        <v>186</v>
      </c>
      <c r="M46" s="5">
        <f t="shared" si="23"/>
        <v>4.4797687861271678</v>
      </c>
      <c r="N46" s="3">
        <v>169</v>
      </c>
      <c r="O46" s="5">
        <f t="shared" si="24"/>
        <v>4.3918918918918921</v>
      </c>
      <c r="P46" s="3">
        <v>148</v>
      </c>
      <c r="Q46" s="5">
        <f t="shared" si="25"/>
        <v>5.0824175824175821</v>
      </c>
      <c r="R46" s="3">
        <v>148</v>
      </c>
      <c r="S46" s="5">
        <f t="shared" si="26"/>
        <v>5.2204585537918868</v>
      </c>
    </row>
    <row r="47" spans="1:19">
      <c r="A47" s="2" t="s">
        <v>55</v>
      </c>
      <c r="B47" s="4">
        <v>35</v>
      </c>
      <c r="C47" s="11">
        <f t="shared" si="18"/>
        <v>5</v>
      </c>
      <c r="D47" s="3">
        <v>166</v>
      </c>
      <c r="E47" s="5">
        <f t="shared" si="19"/>
        <v>2.6843467011642947</v>
      </c>
      <c r="F47" s="3">
        <v>176</v>
      </c>
      <c r="G47" s="5">
        <f t="shared" si="20"/>
        <v>2.9318673996335165</v>
      </c>
      <c r="H47" s="3">
        <v>139</v>
      </c>
      <c r="I47" s="5">
        <f t="shared" si="21"/>
        <v>3.746630727762803</v>
      </c>
      <c r="J47" s="3">
        <v>120</v>
      </c>
      <c r="K47" s="5">
        <f t="shared" si="22"/>
        <v>3.2180209171359615</v>
      </c>
      <c r="L47" s="3">
        <v>99</v>
      </c>
      <c r="M47" s="5">
        <f t="shared" si="23"/>
        <v>2.3843930635838149</v>
      </c>
      <c r="N47" s="3">
        <v>112</v>
      </c>
      <c r="O47" s="5">
        <f t="shared" si="24"/>
        <v>2.9106029106029108</v>
      </c>
      <c r="P47" s="3">
        <v>75</v>
      </c>
      <c r="Q47" s="5">
        <f t="shared" si="25"/>
        <v>2.5755494505494507</v>
      </c>
      <c r="R47" s="3">
        <v>104</v>
      </c>
      <c r="S47" s="5">
        <f t="shared" si="26"/>
        <v>3.6684303350970016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none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Gastaldello A.</dc:creator>
  <cp:keywords/>
  <dc:description/>
  <cp:lastModifiedBy>pipermint80@gmail.com</cp:lastModifiedBy>
  <cp:revision/>
  <dcterms:created xsi:type="dcterms:W3CDTF">2019-06-07T14:51:58Z</dcterms:created>
  <dcterms:modified xsi:type="dcterms:W3CDTF">2020-07-15T21:46:14Z</dcterms:modified>
  <cp:category/>
  <cp:contentStatus/>
</cp:coreProperties>
</file>