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ost Doc\Maria Eleni Kyriazi\Publications\Nanoflare_Bone Marrow\Data\Oligonucleotide Loading\"/>
    </mc:Choice>
  </mc:AlternateContent>
  <xr:revisionPtr revIDLastSave="0" documentId="13_ncr:1_{2C0E344F-7741-447C-BE67-9D00A38C8D3D}" xr6:coauthVersionLast="44" xr6:coauthVersionMax="44" xr10:uidLastSave="{00000000-0000-0000-0000-000000000000}"/>
  <bookViews>
    <workbookView xWindow="-120" yWindow="-120" windowWidth="19440" windowHeight="11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 l="1"/>
  <c r="J5" i="1"/>
  <c r="K5" i="1" s="1"/>
  <c r="M5" i="1" s="1"/>
  <c r="J6" i="1"/>
  <c r="K6" i="1" s="1"/>
  <c r="J7" i="1"/>
  <c r="J8" i="1"/>
  <c r="J4" i="1"/>
  <c r="E19" i="1"/>
  <c r="E20" i="1"/>
  <c r="E21" i="1"/>
  <c r="E22" i="1"/>
  <c r="E18" i="1"/>
  <c r="C19" i="1"/>
  <c r="C20" i="1"/>
  <c r="C21" i="1"/>
  <c r="C22" i="1"/>
  <c r="C18" i="1"/>
  <c r="E12" i="1"/>
  <c r="E13" i="1"/>
  <c r="E14" i="1"/>
  <c r="E15" i="1"/>
  <c r="C12" i="1"/>
  <c r="C13" i="1"/>
  <c r="C14" i="1"/>
  <c r="C15" i="1"/>
  <c r="C11" i="1"/>
  <c r="D11" i="1" s="1"/>
  <c r="E11" i="1" s="1"/>
  <c r="E5" i="1"/>
  <c r="E6" i="1"/>
  <c r="E7" i="1"/>
  <c r="E8" i="1"/>
  <c r="C5" i="1"/>
  <c r="C6" i="1"/>
  <c r="C7" i="1"/>
  <c r="C8" i="1"/>
  <c r="E4" i="1"/>
  <c r="D4" i="1"/>
  <c r="C4" i="1"/>
  <c r="K4" i="1"/>
  <c r="I8" i="1"/>
  <c r="I7" i="1"/>
  <c r="M6" i="1" l="1"/>
  <c r="K8" i="1"/>
  <c r="K7" i="1"/>
  <c r="M4" i="1" l="1"/>
  <c r="M7" i="1" l="1"/>
  <c r="M8" i="1"/>
  <c r="B22" i="1"/>
  <c r="B21" i="1"/>
  <c r="B8" i="1"/>
  <c r="B7" i="1"/>
  <c r="B15" i="1"/>
  <c r="B14" i="1"/>
  <c r="D19" i="1" l="1"/>
  <c r="F19" i="1" s="1"/>
  <c r="D20" i="1"/>
  <c r="F20" i="1" s="1"/>
  <c r="D12" i="1"/>
  <c r="F12" i="1" s="1"/>
  <c r="D13" i="1"/>
  <c r="F13" i="1" s="1"/>
  <c r="D5" i="1"/>
  <c r="D6" i="1"/>
  <c r="F6" i="1" s="1"/>
  <c r="D18" i="1" l="1"/>
  <c r="F5" i="1"/>
  <c r="D8" i="1" l="1"/>
  <c r="D7" i="1"/>
  <c r="D22" i="1"/>
  <c r="D21" i="1"/>
  <c r="D15" i="1"/>
  <c r="D14" i="1"/>
  <c r="F4" i="1" l="1"/>
  <c r="F18" i="1"/>
  <c r="F11" i="1"/>
  <c r="F22" i="1" l="1"/>
  <c r="F21" i="1"/>
  <c r="F8" i="1"/>
  <c r="F7" i="1"/>
  <c r="F14" i="1"/>
  <c r="F15" i="1" s="1"/>
</calcChain>
</file>

<file path=xl/sharedStrings.xml><?xml version="1.0" encoding="utf-8"?>
<sst xmlns="http://schemas.openxmlformats.org/spreadsheetml/2006/main" count="19" uniqueCount="10">
  <si>
    <t>Oligonucleotide Loading</t>
  </si>
  <si>
    <t>concentration (uM)</t>
  </si>
  <si>
    <t>Concentration M</t>
  </si>
  <si>
    <t>moles</t>
  </si>
  <si>
    <t>scramble</t>
  </si>
  <si>
    <t>error</t>
  </si>
  <si>
    <t>average</t>
  </si>
  <si>
    <t>Runx2</t>
  </si>
  <si>
    <t>HSPA8</t>
  </si>
  <si>
    <t>Vimentin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</si>
</sst>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I11" sqref="I11"/>
    </sheetView>
  </sheetViews>
  <sheetFormatPr defaultRowHeight="15" x14ac:dyDescent="0.25"/>
  <cols>
    <col min="3" max="3" width="12" bestFit="1" customWidth="1"/>
    <col min="4" max="4" width="15.85546875" bestFit="1" customWidth="1"/>
    <col min="5" max="5" width="12" bestFit="1" customWidth="1"/>
    <col min="12" max="12" width="12" bestFit="1" customWidth="1"/>
  </cols>
  <sheetData>
    <row r="1" spans="1:13" x14ac:dyDescent="0.25">
      <c r="A1" t="s">
        <v>0</v>
      </c>
    </row>
    <row r="3" spans="1:13" x14ac:dyDescent="0.25">
      <c r="A3" s="1" t="s">
        <v>7</v>
      </c>
      <c r="C3" t="s">
        <v>1</v>
      </c>
      <c r="D3" t="s">
        <v>2</v>
      </c>
      <c r="E3" t="s">
        <v>3</v>
      </c>
      <c r="H3" s="1" t="s">
        <v>9</v>
      </c>
      <c r="J3" t="s">
        <v>1</v>
      </c>
      <c r="K3" t="s">
        <v>2</v>
      </c>
      <c r="L3" t="s">
        <v>3</v>
      </c>
    </row>
    <row r="4" spans="1:13" x14ac:dyDescent="0.25">
      <c r="B4">
        <v>4.1200000000000001E-2</v>
      </c>
      <c r="C4">
        <f>(B4*58.1)/7.6</f>
        <v>0.31496315789473689</v>
      </c>
      <c r="D4">
        <f>C4*0.000001</f>
        <v>3.1496315789473686E-7</v>
      </c>
      <c r="E4">
        <f>D4*0.0002</f>
        <v>6.2992631578947375E-11</v>
      </c>
      <c r="F4">
        <f>E4*1000000000000</f>
        <v>62.992631578947375</v>
      </c>
      <c r="I4">
        <v>3.8300000000000001E-2</v>
      </c>
      <c r="J4">
        <f>(I4*146.73)/19.5</f>
        <v>0.2881927692307692</v>
      </c>
      <c r="K4">
        <f>J4*0.000001</f>
        <v>2.8819276923076918E-7</v>
      </c>
      <c r="L4">
        <f>K4*0.0002</f>
        <v>5.7638553846153841E-11</v>
      </c>
      <c r="M4">
        <f>L4*1000000000000</f>
        <v>57.63855384615384</v>
      </c>
    </row>
    <row r="5" spans="1:13" x14ac:dyDescent="0.25">
      <c r="B5">
        <v>3.6400000000000002E-2</v>
      </c>
      <c r="C5">
        <f t="shared" ref="C5:C8" si="0">(B5*58.1)/7.6</f>
        <v>0.27826842105263161</v>
      </c>
      <c r="D5">
        <f>C5*0.000001</f>
        <v>2.7826842105263162E-7</v>
      </c>
      <c r="E5">
        <f t="shared" ref="E5:E8" si="1">D5*0.0002</f>
        <v>5.5653684210526323E-11</v>
      </c>
      <c r="F5">
        <f t="shared" ref="F5:F6" si="2">E5*1000000000000</f>
        <v>55.653684210526322</v>
      </c>
      <c r="I5">
        <v>4.1399999999999999E-2</v>
      </c>
      <c r="J5">
        <f t="shared" ref="J5:J8" si="3">(I5*146.73)/19.5</f>
        <v>0.3115190769230769</v>
      </c>
      <c r="K5">
        <f>J5*0.000001</f>
        <v>3.1151907692307687E-7</v>
      </c>
      <c r="L5">
        <f t="shared" ref="L5:L8" si="4">K5*0.0002</f>
        <v>6.2303815384615377E-11</v>
      </c>
      <c r="M5">
        <f t="shared" ref="M5:M6" si="5">L5*1000000000000</f>
        <v>62.303815384615376</v>
      </c>
    </row>
    <row r="6" spans="1:13" x14ac:dyDescent="0.25">
      <c r="B6">
        <v>3.8600000000000002E-2</v>
      </c>
      <c r="C6">
        <f t="shared" si="0"/>
        <v>0.2950868421052632</v>
      </c>
      <c r="D6">
        <f t="shared" ref="D6" si="6">C6*0.000001</f>
        <v>2.9508684210526318E-7</v>
      </c>
      <c r="E6">
        <f t="shared" si="1"/>
        <v>5.9017368421052638E-11</v>
      </c>
      <c r="F6">
        <f t="shared" si="2"/>
        <v>59.017368421052637</v>
      </c>
      <c r="I6">
        <v>4.2099999999999999E-2</v>
      </c>
      <c r="J6">
        <f t="shared" si="3"/>
        <v>0.31678630769230764</v>
      </c>
      <c r="K6">
        <f t="shared" ref="K6" si="7">J6*0.000001</f>
        <v>3.1678630769230763E-7</v>
      </c>
      <c r="L6">
        <f t="shared" si="4"/>
        <v>6.3357261538461534E-11</v>
      </c>
      <c r="M6">
        <f t="shared" si="5"/>
        <v>63.357261538461536</v>
      </c>
    </row>
    <row r="7" spans="1:13" x14ac:dyDescent="0.25">
      <c r="A7" t="s">
        <v>6</v>
      </c>
      <c r="B7">
        <f t="shared" ref="B7:F7" si="8">AVERAGE(B4:B6)</f>
        <v>3.8733333333333335E-2</v>
      </c>
      <c r="C7">
        <f t="shared" si="0"/>
        <v>0.29610614035087723</v>
      </c>
      <c r="D7">
        <f t="shared" si="8"/>
        <v>2.9610614035087725E-7</v>
      </c>
      <c r="E7">
        <f t="shared" si="1"/>
        <v>5.9221228070175458E-11</v>
      </c>
      <c r="F7">
        <f t="shared" si="8"/>
        <v>59.221228070175449</v>
      </c>
      <c r="H7" t="s">
        <v>6</v>
      </c>
      <c r="I7">
        <f t="shared" ref="I7" si="9">AVERAGE(I4:I6)</f>
        <v>4.0599999999999997E-2</v>
      </c>
      <c r="J7">
        <f t="shared" si="3"/>
        <v>0.30549938461538456</v>
      </c>
      <c r="K7">
        <f t="shared" ref="K7" si="10">AVERAGE(K4:K6)</f>
        <v>3.0549938461538459E-7</v>
      </c>
      <c r="L7">
        <f t="shared" si="4"/>
        <v>6.1099876923076922E-11</v>
      </c>
      <c r="M7">
        <f t="shared" ref="M7" si="11">AVERAGE(M4:M6)</f>
        <v>61.09987692307692</v>
      </c>
    </row>
    <row r="8" spans="1:13" x14ac:dyDescent="0.25">
      <c r="A8" t="s">
        <v>5</v>
      </c>
      <c r="B8">
        <f t="shared" ref="B8:F8" si="12">(STDEV(B4:B6))/(SQRT(COUNT(B4:B6)))</f>
        <v>1.387243469778987E-3</v>
      </c>
      <c r="C8">
        <f t="shared" si="0"/>
        <v>1.0605111262389361E-2</v>
      </c>
      <c r="D8">
        <f t="shared" si="12"/>
        <v>1.060511126238936E-8</v>
      </c>
      <c r="E8">
        <f t="shared" si="1"/>
        <v>2.1210222524778723E-12</v>
      </c>
      <c r="F8">
        <f t="shared" si="12"/>
        <v>2.1210222524778728</v>
      </c>
      <c r="H8" t="s">
        <v>5</v>
      </c>
      <c r="I8">
        <f t="shared" ref="I8:M8" si="13">(STDEV(I4:I6))/(SQRT(COUNT(I4:I6)))</f>
        <v>1.1676186592091324E-3</v>
      </c>
      <c r="J8">
        <f t="shared" si="3"/>
        <v>8.7858813264490264E-3</v>
      </c>
      <c r="K8">
        <f t="shared" ref="K8:M8" si="14">(STDEV(K4:K6))/(SQRT(COUNT(K4:K6)))</f>
        <v>8.7858813264490276E-9</v>
      </c>
      <c r="L8">
        <f t="shared" si="4"/>
        <v>1.7571762652898056E-12</v>
      </c>
      <c r="M8">
        <f t="shared" si="14"/>
        <v>1.7571762652898066</v>
      </c>
    </row>
    <row r="10" spans="1:13" x14ac:dyDescent="0.25">
      <c r="A10" s="1" t="s">
        <v>8</v>
      </c>
    </row>
    <row r="11" spans="1:13" x14ac:dyDescent="0.25">
      <c r="B11">
        <v>4.0300000000000002E-2</v>
      </c>
      <c r="C11">
        <f>(B11*177.6)/26</f>
        <v>0.27528000000000002</v>
      </c>
      <c r="D11">
        <f>(C11*0.000001)</f>
        <v>2.7528000000000001E-7</v>
      </c>
      <c r="E11">
        <f>D11*0.0002</f>
        <v>5.5056000000000006E-11</v>
      </c>
      <c r="F11">
        <f>E11*1000000000000</f>
        <v>55.056000000000004</v>
      </c>
    </row>
    <row r="12" spans="1:13" x14ac:dyDescent="0.25">
      <c r="B12">
        <v>4.4499999999999998E-2</v>
      </c>
      <c r="C12">
        <f t="shared" ref="C12:C15" si="15">(B12*177.6)/26</f>
        <v>0.30396923076923071</v>
      </c>
      <c r="D12">
        <f t="shared" ref="D12:D13" si="16">(C12*0.000001)</f>
        <v>3.039692307692307E-7</v>
      </c>
      <c r="E12">
        <f t="shared" ref="E12:E15" si="17">D12*0.0002</f>
        <v>6.0793846153846147E-11</v>
      </c>
      <c r="F12">
        <f t="shared" ref="F12:F13" si="18">E12*1000000000000</f>
        <v>60.793846153846147</v>
      </c>
    </row>
    <row r="13" spans="1:13" x14ac:dyDescent="0.25">
      <c r="B13">
        <v>4.2000000000000003E-2</v>
      </c>
      <c r="C13">
        <f t="shared" si="15"/>
        <v>0.28689230769230767</v>
      </c>
      <c r="D13">
        <f t="shared" si="16"/>
        <v>2.8689230769230766E-7</v>
      </c>
      <c r="E13">
        <f t="shared" si="17"/>
        <v>5.7378461538461534E-11</v>
      </c>
      <c r="F13">
        <f t="shared" si="18"/>
        <v>57.378461538461536</v>
      </c>
    </row>
    <row r="14" spans="1:13" x14ac:dyDescent="0.25">
      <c r="A14" t="s">
        <v>6</v>
      </c>
      <c r="B14">
        <f>AVERAGE(B11:B13)</f>
        <v>4.2266666666666668E-2</v>
      </c>
      <c r="C14">
        <f t="shared" si="15"/>
        <v>0.28871384615384615</v>
      </c>
      <c r="D14">
        <f>AVERAGE(D11:D13)</f>
        <v>2.8871384615384614E-7</v>
      </c>
      <c r="E14">
        <f t="shared" si="17"/>
        <v>5.7742769230769233E-11</v>
      </c>
      <c r="F14">
        <f>AVERAGE(F11:F13)</f>
        <v>57.742769230769227</v>
      </c>
    </row>
    <row r="15" spans="1:13" x14ac:dyDescent="0.25">
      <c r="A15" t="s">
        <v>5</v>
      </c>
      <c r="B15">
        <f>(STDEV(B11:B13))/(SQRT(COUNT(B11:B13)))</f>
        <v>1.2197449642354643E-3</v>
      </c>
      <c r="C15">
        <f t="shared" si="15"/>
        <v>8.3317963710853246E-3</v>
      </c>
      <c r="D15">
        <f>(STDEV(D11:D13))/(SQRT(COUNT(D11:D13)))</f>
        <v>8.3317963710853105E-9</v>
      </c>
      <c r="E15">
        <f t="shared" si="17"/>
        <v>1.6663592742170622E-12</v>
      </c>
      <c r="F15">
        <f>(STDEV(F11:F14))/(SQRT(COUNT(F11:F13)))</f>
        <v>1.3605766499954399</v>
      </c>
    </row>
    <row r="17" spans="1:6" x14ac:dyDescent="0.25">
      <c r="A17" s="1" t="s">
        <v>4</v>
      </c>
    </row>
    <row r="18" spans="1:6" x14ac:dyDescent="0.25">
      <c r="B18">
        <v>4.0800000000000003E-2</v>
      </c>
      <c r="C18">
        <f>(B18*176.92)/23.2</f>
        <v>0.31113517241379313</v>
      </c>
      <c r="D18">
        <f>C18*0.000001</f>
        <v>3.1113517241379309E-7</v>
      </c>
      <c r="E18">
        <f>D18*0.0002</f>
        <v>6.2227034482758627E-11</v>
      </c>
      <c r="F18">
        <f>E18*1000000000000</f>
        <v>62.227034482758626</v>
      </c>
    </row>
    <row r="19" spans="1:6" x14ac:dyDescent="0.25">
      <c r="B19">
        <v>3.7900000000000003E-2</v>
      </c>
      <c r="C19">
        <f t="shared" ref="C19:C22" si="19">(B19*176.92)/23.2</f>
        <v>0.28902017241379313</v>
      </c>
      <c r="D19">
        <f t="shared" ref="D19:D20" si="20">C19*0.000001</f>
        <v>2.8902017241379314E-7</v>
      </c>
      <c r="E19">
        <f t="shared" ref="E19:E22" si="21">D19*0.0002</f>
        <v>5.7804034482758631E-11</v>
      </c>
      <c r="F19">
        <f t="shared" ref="F19:F20" si="22">E19*1000000000000</f>
        <v>57.804034482758631</v>
      </c>
    </row>
    <row r="20" spans="1:6" x14ac:dyDescent="0.25">
      <c r="B20">
        <v>4.1700000000000001E-2</v>
      </c>
      <c r="C20">
        <f t="shared" si="19"/>
        <v>0.31799844827586204</v>
      </c>
      <c r="D20">
        <f t="shared" si="20"/>
        <v>3.17998448275862E-7</v>
      </c>
      <c r="E20">
        <f t="shared" si="21"/>
        <v>6.3599689655172398E-11</v>
      </c>
      <c r="F20">
        <f t="shared" si="22"/>
        <v>63.599689655172398</v>
      </c>
    </row>
    <row r="21" spans="1:6" x14ac:dyDescent="0.25">
      <c r="A21" t="s">
        <v>6</v>
      </c>
      <c r="B21">
        <f t="shared" ref="B21:F21" si="23">AVERAGE(B18:B20)</f>
        <v>4.0133333333333333E-2</v>
      </c>
      <c r="C21">
        <f t="shared" si="19"/>
        <v>0.3060512643678161</v>
      </c>
      <c r="D21">
        <f t="shared" si="23"/>
        <v>3.0605126436781611E-7</v>
      </c>
      <c r="E21">
        <f t="shared" si="21"/>
        <v>6.1210252873563232E-11</v>
      </c>
      <c r="F21">
        <f t="shared" si="23"/>
        <v>61.210252873563213</v>
      </c>
    </row>
    <row r="22" spans="1:6" x14ac:dyDescent="0.25">
      <c r="A22" t="s">
        <v>5</v>
      </c>
      <c r="B22">
        <f t="shared" ref="B22:F22" si="24">(STDEV(B18:B20))/(SQRT(COUNT(B18:B20)))</f>
        <v>1.1464922347946555E-3</v>
      </c>
      <c r="C22">
        <f t="shared" si="19"/>
        <v>8.7429916456840708E-3</v>
      </c>
      <c r="D22">
        <f t="shared" si="24"/>
        <v>8.7429916456840469E-9</v>
      </c>
      <c r="E22">
        <f t="shared" si="21"/>
        <v>1.7485983291368095E-12</v>
      </c>
      <c r="F22">
        <f t="shared" si="24"/>
        <v>1.7485983291368086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kyriazi m. (mk3g09)</dc:creator>
  <cp:lastModifiedBy>Kyriazis M.E.</cp:lastModifiedBy>
  <dcterms:created xsi:type="dcterms:W3CDTF">2018-09-07T12:10:58Z</dcterms:created>
  <dcterms:modified xsi:type="dcterms:W3CDTF">2020-04-29T11:02:18Z</dcterms:modified>
</cp:coreProperties>
</file>