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PhysicsandAstronomyResearch\Private\qlm\kanaras\shared\Personal folders\Post Doc\Maria Eleni Kyriazi\Publications\Nanoflare_Bone Marrow\Data\Oligonucleotide Loading\"/>
    </mc:Choice>
  </mc:AlternateContent>
  <xr:revisionPtr revIDLastSave="0" documentId="8_{28F93C4E-7C4C-4CDF-A98B-122B40FD4F70}" xr6:coauthVersionLast="44" xr6:coauthVersionMax="44" xr10:uidLastSave="{00000000-0000-0000-0000-000000000000}"/>
  <bookViews>
    <workbookView xWindow="-120" yWindow="-120" windowWidth="19440" windowHeight="11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1" l="1"/>
  <c r="K5" i="1" s="1"/>
  <c r="L5" i="1" s="1"/>
  <c r="M5" i="1" s="1"/>
  <c r="J6" i="1"/>
  <c r="K6" i="1" s="1"/>
  <c r="L6" i="1" s="1"/>
  <c r="M6" i="1" s="1"/>
  <c r="J4" i="1"/>
  <c r="K4" i="1" s="1"/>
  <c r="I8" i="1"/>
  <c r="J8" i="1" s="1"/>
  <c r="I7" i="1"/>
  <c r="J7" i="1" s="1"/>
  <c r="C19" i="1"/>
  <c r="C20" i="1"/>
  <c r="C21" i="1"/>
  <c r="C22" i="1"/>
  <c r="C18" i="1"/>
  <c r="C12" i="1"/>
  <c r="C13" i="1"/>
  <c r="C14" i="1"/>
  <c r="C15" i="1"/>
  <c r="C11" i="1"/>
  <c r="C5" i="1"/>
  <c r="C6" i="1"/>
  <c r="C7" i="1"/>
  <c r="C8" i="1"/>
  <c r="C4" i="1"/>
  <c r="K8" i="1" l="1"/>
  <c r="K7" i="1"/>
  <c r="L4" i="1"/>
  <c r="L7" i="1" l="1"/>
  <c r="M4" i="1"/>
  <c r="L8" i="1"/>
  <c r="M7" i="1" l="1"/>
  <c r="M8" i="1"/>
  <c r="B22" i="1"/>
  <c r="B21" i="1"/>
  <c r="B8" i="1"/>
  <c r="B7" i="1"/>
  <c r="B15" i="1"/>
  <c r="B14" i="1"/>
  <c r="D19" i="1" l="1"/>
  <c r="E19" i="1" s="1"/>
  <c r="F19" i="1" s="1"/>
  <c r="D20" i="1"/>
  <c r="E20" i="1" s="1"/>
  <c r="F20" i="1" s="1"/>
  <c r="D12" i="1"/>
  <c r="E12" i="1" s="1"/>
  <c r="F12" i="1" s="1"/>
  <c r="D13" i="1"/>
  <c r="E13" i="1" s="1"/>
  <c r="F13" i="1" s="1"/>
  <c r="D5" i="1"/>
  <c r="D6" i="1"/>
  <c r="E6" i="1" s="1"/>
  <c r="F6" i="1" s="1"/>
  <c r="D18" i="1" l="1"/>
  <c r="D4" i="1"/>
  <c r="D11" i="1"/>
  <c r="E5" i="1"/>
  <c r="F5" i="1" s="1"/>
  <c r="E4" i="1" l="1"/>
  <c r="D8" i="1"/>
  <c r="D7" i="1"/>
  <c r="E18" i="1"/>
  <c r="D22" i="1"/>
  <c r="D21" i="1"/>
  <c r="E11" i="1"/>
  <c r="D15" i="1"/>
  <c r="D14" i="1"/>
  <c r="F4" i="1" l="1"/>
  <c r="E7" i="1"/>
  <c r="E8" i="1"/>
  <c r="F18" i="1"/>
  <c r="E21" i="1"/>
  <c r="E22" i="1"/>
  <c r="F11" i="1"/>
  <c r="E15" i="1"/>
  <c r="E14" i="1"/>
  <c r="F22" i="1" l="1"/>
  <c r="F21" i="1"/>
  <c r="F8" i="1"/>
  <c r="F7" i="1"/>
  <c r="F14" i="1"/>
  <c r="F15" i="1" s="1"/>
</calcChain>
</file>

<file path=xl/sharedStrings.xml><?xml version="1.0" encoding="utf-8"?>
<sst xmlns="http://schemas.openxmlformats.org/spreadsheetml/2006/main" count="19" uniqueCount="10">
  <si>
    <t>Oligonucleotide Loading</t>
  </si>
  <si>
    <t>concentration (uM)</t>
  </si>
  <si>
    <t>Concentration M</t>
  </si>
  <si>
    <t>moles</t>
  </si>
  <si>
    <t>scramble</t>
  </si>
  <si>
    <t>error</t>
  </si>
  <si>
    <t>average</t>
  </si>
  <si>
    <t>Runx2</t>
  </si>
  <si>
    <t>HSPA8</t>
  </si>
  <si>
    <t>Vimentin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</si>
</sst>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workbookViewId="0">
      <selection activeCell="I6" sqref="I6"/>
    </sheetView>
  </sheetViews>
  <sheetFormatPr defaultRowHeight="15" x14ac:dyDescent="0.25"/>
  <cols>
    <col min="3" max="3" width="12" bestFit="1" customWidth="1"/>
    <col min="4" max="4" width="15.85546875" bestFit="1" customWidth="1"/>
    <col min="5" max="5" width="12" bestFit="1" customWidth="1"/>
  </cols>
  <sheetData>
    <row r="1" spans="1:13" x14ac:dyDescent="0.25">
      <c r="A1" t="s">
        <v>0</v>
      </c>
    </row>
    <row r="3" spans="1:13" x14ac:dyDescent="0.25">
      <c r="A3" s="1" t="s">
        <v>7</v>
      </c>
      <c r="C3" t="s">
        <v>1</v>
      </c>
      <c r="D3" t="s">
        <v>2</v>
      </c>
      <c r="E3" t="s">
        <v>3</v>
      </c>
      <c r="H3" s="1" t="s">
        <v>9</v>
      </c>
      <c r="J3" t="s">
        <v>1</v>
      </c>
      <c r="K3" t="s">
        <v>2</v>
      </c>
      <c r="L3" t="s">
        <v>3</v>
      </c>
    </row>
    <row r="4" spans="1:13" x14ac:dyDescent="0.25">
      <c r="B4">
        <v>2.53E-2</v>
      </c>
      <c r="C4">
        <f>(B4*400.42)/152</f>
        <v>6.6648855263157891E-2</v>
      </c>
      <c r="D4">
        <f>C4*0.000001</f>
        <v>6.6648855263157884E-8</v>
      </c>
      <c r="E4">
        <f>D4*0.0015</f>
        <v>9.9973282894736827E-11</v>
      </c>
      <c r="F4">
        <f>E4*1000000000000</f>
        <v>99.973282894736826</v>
      </c>
      <c r="I4">
        <v>2.46E-2</v>
      </c>
      <c r="J4">
        <f>(I4*116.94)/42.8</f>
        <v>6.7213177570093458E-2</v>
      </c>
      <c r="K4">
        <f>J4*0.000001</f>
        <v>6.7213177570093449E-8</v>
      </c>
      <c r="L4">
        <f>K4*0.0015</f>
        <v>1.0081976635514017E-10</v>
      </c>
      <c r="M4">
        <f>L4*1000000000000</f>
        <v>100.81976635514017</v>
      </c>
    </row>
    <row r="5" spans="1:13" x14ac:dyDescent="0.25">
      <c r="B5">
        <v>2.8400000000000002E-2</v>
      </c>
      <c r="C5">
        <f t="shared" ref="C5:C8" si="0">(B5*400.42)/152</f>
        <v>7.4815315789473688E-2</v>
      </c>
      <c r="D5">
        <f>C5*0.000001</f>
        <v>7.4815315789473687E-8</v>
      </c>
      <c r="E5">
        <f>D5*0.0015</f>
        <v>1.1222297368421053E-10</v>
      </c>
      <c r="F5">
        <f t="shared" ref="F5:F6" si="1">E5*1000000000000</f>
        <v>112.22297368421053</v>
      </c>
      <c r="I5">
        <v>2.9399999999999999E-2</v>
      </c>
      <c r="J5">
        <f t="shared" ref="J5:J8" si="2">(I5*116.94)/42.8</f>
        <v>8.0327943925233652E-2</v>
      </c>
      <c r="K5">
        <f>J5*0.000001</f>
        <v>8.0327943925233644E-8</v>
      </c>
      <c r="L5">
        <f>K5*0.0015</f>
        <v>1.2049191588785047E-10</v>
      </c>
      <c r="M5">
        <f t="shared" ref="M5:M6" si="3">L5*1000000000000</f>
        <v>120.49191588785047</v>
      </c>
    </row>
    <row r="6" spans="1:13" x14ac:dyDescent="0.25">
      <c r="B6">
        <v>2.8799999999999999E-2</v>
      </c>
      <c r="C6">
        <f t="shared" si="0"/>
        <v>7.5869052631578948E-2</v>
      </c>
      <c r="D6">
        <f t="shared" ref="D6" si="4">C6*0.000001</f>
        <v>7.586905263157894E-8</v>
      </c>
      <c r="E6">
        <f>D6*0.0015</f>
        <v>1.1380357894736841E-10</v>
      </c>
      <c r="F6">
        <f t="shared" si="1"/>
        <v>113.80357894736841</v>
      </c>
      <c r="I6">
        <v>2.9100000000000001E-2</v>
      </c>
      <c r="J6">
        <f t="shared" si="2"/>
        <v>7.9508271028037397E-2</v>
      </c>
      <c r="K6">
        <f t="shared" ref="K6" si="5">J6*0.000001</f>
        <v>7.9508271028037389E-8</v>
      </c>
      <c r="L6">
        <f>K6*0.0015</f>
        <v>1.192624065420561E-10</v>
      </c>
      <c r="M6">
        <f t="shared" si="3"/>
        <v>119.2624065420561</v>
      </c>
    </row>
    <row r="7" spans="1:13" x14ac:dyDescent="0.25">
      <c r="A7" t="s">
        <v>6</v>
      </c>
      <c r="B7">
        <f t="shared" ref="B7:F7" si="6">AVERAGE(B4:B6)</f>
        <v>2.7499999999999997E-2</v>
      </c>
      <c r="C7">
        <f t="shared" si="0"/>
        <v>7.2444407894736843E-2</v>
      </c>
      <c r="D7">
        <f t="shared" si="6"/>
        <v>7.2444407894736828E-8</v>
      </c>
      <c r="E7">
        <f t="shared" si="6"/>
        <v>1.0866661184210525E-10</v>
      </c>
      <c r="F7">
        <f t="shared" si="6"/>
        <v>108.66661184210527</v>
      </c>
      <c r="H7" t="s">
        <v>6</v>
      </c>
      <c r="I7">
        <f t="shared" ref="I7" si="7">AVERAGE(I4:I6)</f>
        <v>2.7700000000000002E-2</v>
      </c>
      <c r="J7">
        <f t="shared" si="2"/>
        <v>7.5683130841121507E-2</v>
      </c>
      <c r="K7">
        <f t="shared" ref="K7" si="8">AVERAGE(K4:K6)</f>
        <v>7.568313084112149E-8</v>
      </c>
      <c r="L7">
        <f t="shared" ref="L7" si="9">AVERAGE(L4:L6)</f>
        <v>1.1352469626168225E-10</v>
      </c>
      <c r="M7">
        <f t="shared" ref="M7" si="10">AVERAGE(M4:M6)</f>
        <v>113.52469626168225</v>
      </c>
    </row>
    <row r="8" spans="1:13" x14ac:dyDescent="0.25">
      <c r="A8" t="s">
        <v>5</v>
      </c>
      <c r="B8">
        <f t="shared" ref="B8:F8" si="11">(STDEV(B4:B6))/(SQRT(COUNT(B4:B6)))</f>
        <v>1.1060440015358043E-3</v>
      </c>
      <c r="C8">
        <f t="shared" si="0"/>
        <v>2.9136982835195183E-3</v>
      </c>
      <c r="D8">
        <f t="shared" si="11"/>
        <v>2.9136982835195197E-9</v>
      </c>
      <c r="E8">
        <f t="shared" si="11"/>
        <v>4.3705474252792796E-12</v>
      </c>
      <c r="F8">
        <f t="shared" si="11"/>
        <v>4.3705474252792786</v>
      </c>
      <c r="H8" t="s">
        <v>5</v>
      </c>
      <c r="I8">
        <f t="shared" ref="I8:M8" si="12">(STDEV(I4:I6))/(SQRT(COUNT(I4:I6)))</f>
        <v>1.5524174696260023E-3</v>
      </c>
      <c r="J8">
        <f t="shared" si="2"/>
        <v>4.2415817499547835E-3</v>
      </c>
      <c r="K8">
        <f t="shared" ref="K8:M8" si="13">(STDEV(K4:K6))/(SQRT(COUNT(K4:K6)))</f>
        <v>4.241581749954787E-9</v>
      </c>
      <c r="L8">
        <f t="shared" si="13"/>
        <v>6.3623726249321841E-12</v>
      </c>
      <c r="M8">
        <f t="shared" si="13"/>
        <v>6.3623726249321821</v>
      </c>
    </row>
    <row r="10" spans="1:13" x14ac:dyDescent="0.25">
      <c r="A10" s="1" t="s">
        <v>8</v>
      </c>
    </row>
    <row r="11" spans="1:13" x14ac:dyDescent="0.25">
      <c r="B11">
        <v>3.1199999999999999E-2</v>
      </c>
      <c r="C11">
        <f>(B11*159.42)/62</f>
        <v>8.0224258064516121E-2</v>
      </c>
      <c r="D11">
        <f>(C11*0.000001)</f>
        <v>8.0224258064516118E-8</v>
      </c>
      <c r="E11">
        <f>D11*0.0015</f>
        <v>1.2033638709677417E-10</v>
      </c>
      <c r="F11">
        <f>E11*1000000000000</f>
        <v>120.33638709677417</v>
      </c>
    </row>
    <row r="12" spans="1:13" x14ac:dyDescent="0.25">
      <c r="B12">
        <v>2.8400000000000002E-2</v>
      </c>
      <c r="C12">
        <f t="shared" ref="C12:C15" si="14">(B12*159.42)/62</f>
        <v>7.3024645161290327E-2</v>
      </c>
      <c r="D12">
        <f t="shared" ref="D12:D13" si="15">(C12*0.000001)</f>
        <v>7.3024645161290323E-8</v>
      </c>
      <c r="E12">
        <f t="shared" ref="E12:E13" si="16">D12*0.0015</f>
        <v>1.0953696774193549E-10</v>
      </c>
      <c r="F12">
        <f t="shared" ref="F12:F13" si="17">E12*1000000000000</f>
        <v>109.5369677419355</v>
      </c>
    </row>
    <row r="13" spans="1:13" x14ac:dyDescent="0.25">
      <c r="B13">
        <v>2.7E-2</v>
      </c>
      <c r="C13">
        <f t="shared" si="14"/>
        <v>6.9424838709677417E-2</v>
      </c>
      <c r="D13">
        <f t="shared" si="15"/>
        <v>6.9424838709677419E-8</v>
      </c>
      <c r="E13">
        <f t="shared" si="16"/>
        <v>1.0413725806451613E-10</v>
      </c>
      <c r="F13">
        <f t="shared" si="17"/>
        <v>104.13725806451613</v>
      </c>
    </row>
    <row r="14" spans="1:13" x14ac:dyDescent="0.25">
      <c r="A14" t="s">
        <v>6</v>
      </c>
      <c r="B14">
        <f>AVERAGE(B11:B13)</f>
        <v>2.8866666666666665E-2</v>
      </c>
      <c r="C14">
        <f t="shared" si="14"/>
        <v>7.4224580645161284E-2</v>
      </c>
      <c r="D14">
        <f>AVERAGE(D11:D13)</f>
        <v>7.4224580645161295E-8</v>
      </c>
      <c r="E14">
        <f>AVERAGE(E11:E13)</f>
        <v>1.1133687096774193E-10</v>
      </c>
      <c r="F14">
        <f>AVERAGE(F11:F13)</f>
        <v>111.33687096774194</v>
      </c>
    </row>
    <row r="15" spans="1:13" x14ac:dyDescent="0.25">
      <c r="A15" t="s">
        <v>5</v>
      </c>
      <c r="B15">
        <f>(STDEV(B11:B13))/(SQRT(COUNT(B11:B13)))</f>
        <v>1.2346839451634754E-3</v>
      </c>
      <c r="C15">
        <f t="shared" si="14"/>
        <v>3.1747308796445358E-3</v>
      </c>
      <c r="D15">
        <f>(STDEV(D11:D13))/(SQRT(COUNT(D11:D13)))</f>
        <v>3.1747308796445337E-9</v>
      </c>
      <c r="E15">
        <f>(STDEV(E11:E13))/(SQRT(COUNT(E11:E13)))</f>
        <v>4.7620963194667982E-12</v>
      </c>
      <c r="F15">
        <f>(STDEV(F11:F14))/(SQRT(COUNT(F11:F13)))</f>
        <v>3.8882353628931483</v>
      </c>
    </row>
    <row r="17" spans="1:6" x14ac:dyDescent="0.25">
      <c r="A17" s="1" t="s">
        <v>4</v>
      </c>
    </row>
    <row r="18" spans="1:6" x14ac:dyDescent="0.25">
      <c r="B18">
        <v>2.4500000000000001E-2</v>
      </c>
      <c r="C18">
        <f>(B18*226.83)/76.6</f>
        <v>7.2550065274151448E-2</v>
      </c>
      <c r="D18">
        <f>C18*0.000001</f>
        <v>7.2550065274151447E-8</v>
      </c>
      <c r="E18">
        <f>D18*0.0015</f>
        <v>1.0882509791122717E-10</v>
      </c>
      <c r="F18">
        <f>E18*1000000000000</f>
        <v>108.82509791122718</v>
      </c>
    </row>
    <row r="19" spans="1:6" x14ac:dyDescent="0.25">
      <c r="B19">
        <v>2.2599999999999999E-2</v>
      </c>
      <c r="C19">
        <f t="shared" ref="C19:C22" si="18">(B19*226.83)/76.6</f>
        <v>6.6923733681462136E-2</v>
      </c>
      <c r="D19">
        <f t="shared" ref="D19:D20" si="19">C19*0.000001</f>
        <v>6.6923733681462128E-8</v>
      </c>
      <c r="E19">
        <f t="shared" ref="E19:E20" si="20">D19*0.0015</f>
        <v>1.003856005221932E-10</v>
      </c>
      <c r="F19">
        <f t="shared" ref="F19:F20" si="21">E19*1000000000000</f>
        <v>100.3856005221932</v>
      </c>
    </row>
    <row r="20" spans="1:6" x14ac:dyDescent="0.25">
      <c r="B20">
        <v>2.6800000000000001E-2</v>
      </c>
      <c r="C20">
        <f t="shared" si="18"/>
        <v>7.9360887728459548E-2</v>
      </c>
      <c r="D20">
        <f t="shared" si="19"/>
        <v>7.936088772845955E-8</v>
      </c>
      <c r="E20">
        <f t="shared" si="20"/>
        <v>1.1904133159268932E-10</v>
      </c>
      <c r="F20">
        <f t="shared" si="21"/>
        <v>119.04133159268932</v>
      </c>
    </row>
    <row r="21" spans="1:6" x14ac:dyDescent="0.25">
      <c r="A21" t="s">
        <v>6</v>
      </c>
      <c r="B21">
        <f t="shared" ref="B21:F21" si="22">AVERAGE(B18:B20)</f>
        <v>2.4633333333333337E-2</v>
      </c>
      <c r="C21">
        <f t="shared" si="18"/>
        <v>7.294489556135772E-2</v>
      </c>
      <c r="D21">
        <f t="shared" si="22"/>
        <v>7.2944895561357717E-8</v>
      </c>
      <c r="E21">
        <f t="shared" si="22"/>
        <v>1.0941734334203655E-10</v>
      </c>
      <c r="F21">
        <f t="shared" si="22"/>
        <v>109.41734334203655</v>
      </c>
    </row>
    <row r="22" spans="1:6" x14ac:dyDescent="0.25">
      <c r="A22" t="s">
        <v>5</v>
      </c>
      <c r="B22">
        <f t="shared" ref="B22:F22" si="23">(STDEV(B18:B20))/(SQRT(COUNT(B18:B20)))</f>
        <v>1.2142670400057994E-3</v>
      </c>
      <c r="C22">
        <f t="shared" si="18"/>
        <v>3.5957205311294457E-3</v>
      </c>
      <c r="D22">
        <f t="shared" si="23"/>
        <v>3.5957205311294528E-9</v>
      </c>
      <c r="E22">
        <f t="shared" si="23"/>
        <v>5.3935807966941753E-12</v>
      </c>
      <c r="F22">
        <f t="shared" si="23"/>
        <v>5.3935807966941747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kyriazi m. (mk3g09)</dc:creator>
  <cp:lastModifiedBy>Kyriazis M.E.</cp:lastModifiedBy>
  <dcterms:created xsi:type="dcterms:W3CDTF">2018-09-07T12:10:58Z</dcterms:created>
  <dcterms:modified xsi:type="dcterms:W3CDTF">2020-04-29T10:17:29Z</dcterms:modified>
</cp:coreProperties>
</file>